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activeTab="1"/>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AC3" i="3" l="1"/>
  <c r="AC4" i="3"/>
  <c r="AC7" i="3"/>
  <c r="AC22" i="3"/>
  <c r="AC8" i="3"/>
  <c r="AC12" i="3"/>
  <c r="AC13" i="3"/>
  <c r="AC5" i="3"/>
  <c r="AC16" i="3"/>
  <c r="AC18" i="3"/>
  <c r="AC6" i="3"/>
  <c r="AC11" i="3"/>
  <c r="AC31" i="3"/>
  <c r="AC21" i="3"/>
  <c r="AC28" i="3"/>
  <c r="AC19" i="3"/>
  <c r="AC33" i="3"/>
  <c r="AC14" i="3"/>
  <c r="AC69" i="3"/>
  <c r="AC30" i="3"/>
  <c r="AC25" i="3"/>
  <c r="AC32" i="3"/>
  <c r="AC26" i="3"/>
  <c r="AC23" i="3"/>
  <c r="AC47" i="3"/>
  <c r="AC17" i="3"/>
  <c r="AC9" i="3"/>
  <c r="AC20" i="3"/>
  <c r="AC10" i="3"/>
  <c r="AC87" i="3"/>
  <c r="AC15" i="3"/>
  <c r="AC37" i="3"/>
  <c r="AC35" i="3"/>
  <c r="AC34" i="3"/>
  <c r="AC59" i="3"/>
  <c r="AC98" i="3"/>
  <c r="AC24" i="3"/>
  <c r="AC62" i="3"/>
  <c r="AC209" i="3"/>
  <c r="AC45" i="3"/>
  <c r="AC78" i="3"/>
  <c r="AC42" i="3"/>
  <c r="AC95" i="3"/>
  <c r="AC46" i="3"/>
  <c r="AC27" i="3"/>
  <c r="AC36" i="3"/>
  <c r="AC39" i="3"/>
  <c r="AC76" i="3"/>
  <c r="AC71" i="3"/>
  <c r="AC83" i="3"/>
  <c r="AC120" i="3"/>
  <c r="AC29" i="3"/>
  <c r="AC61" i="3"/>
  <c r="AC53" i="3"/>
  <c r="AC44" i="3"/>
  <c r="AC65" i="3"/>
  <c r="AC50" i="3"/>
  <c r="AC82" i="3"/>
  <c r="AC117" i="3"/>
  <c r="AC40" i="3"/>
  <c r="AC58" i="3"/>
  <c r="AC41" i="3"/>
  <c r="AC184" i="3"/>
  <c r="AC49" i="3"/>
  <c r="AC51" i="3"/>
  <c r="AC152" i="3"/>
  <c r="AC54" i="3"/>
  <c r="AC113" i="3"/>
  <c r="AC198" i="3"/>
  <c r="AC55" i="3"/>
  <c r="AC77" i="3"/>
  <c r="AC43" i="3"/>
  <c r="AC508" i="3"/>
  <c r="AC67" i="3"/>
  <c r="AC56" i="3"/>
  <c r="AC48" i="3"/>
  <c r="AC72" i="3"/>
  <c r="AC66" i="3"/>
  <c r="AC108" i="3"/>
  <c r="AC116" i="3"/>
  <c r="AC73" i="3"/>
  <c r="AC38" i="3"/>
  <c r="AC110" i="3"/>
  <c r="AC68" i="3"/>
  <c r="AC134" i="3"/>
  <c r="AC93" i="3"/>
  <c r="AC74" i="3"/>
  <c r="AC136" i="3"/>
  <c r="AC211" i="3"/>
  <c r="AC414" i="3"/>
  <c r="AC243" i="3"/>
  <c r="AC179" i="3"/>
  <c r="AC431" i="3"/>
  <c r="AC246" i="3"/>
  <c r="AC97" i="3"/>
  <c r="AC63" i="3"/>
  <c r="AC94" i="3"/>
  <c r="AC143" i="3"/>
  <c r="AC454" i="3"/>
  <c r="AC398" i="3"/>
  <c r="AC57" i="3"/>
  <c r="AC119" i="3"/>
  <c r="AC131" i="3"/>
  <c r="AC138" i="3"/>
  <c r="AC111" i="3"/>
  <c r="AC207" i="3"/>
  <c r="AC518" i="3"/>
  <c r="AC144" i="3"/>
  <c r="AC145" i="3"/>
  <c r="AC86" i="3"/>
  <c r="AC141" i="3"/>
  <c r="AC90" i="3"/>
  <c r="AC96" i="3"/>
  <c r="AC89" i="3"/>
  <c r="AC161" i="3"/>
  <c r="AC542" i="3"/>
  <c r="AC84" i="3"/>
  <c r="AC52" i="3"/>
  <c r="AC106" i="3"/>
  <c r="AC115" i="3"/>
  <c r="AC147" i="3"/>
  <c r="AC130" i="3"/>
  <c r="AC92" i="3"/>
  <c r="AC159" i="3"/>
  <c r="AC222" i="3"/>
  <c r="AC91" i="3"/>
  <c r="AC137" i="3"/>
  <c r="AC114" i="3"/>
  <c r="AC107" i="3"/>
  <c r="AC132" i="3"/>
  <c r="AC164" i="3"/>
  <c r="AC121" i="3"/>
  <c r="AC196" i="3"/>
  <c r="AC242" i="3"/>
  <c r="AC397" i="3"/>
  <c r="AC178" i="3"/>
  <c r="AC407" i="3"/>
  <c r="AC182" i="3"/>
  <c r="AC401" i="3"/>
  <c r="AC533" i="3"/>
  <c r="AC191" i="3"/>
  <c r="AC206" i="3"/>
  <c r="AC70" i="3"/>
  <c r="AC139" i="3"/>
  <c r="AC142" i="3"/>
  <c r="AC85" i="3"/>
  <c r="AC244" i="3"/>
  <c r="AC149" i="3"/>
  <c r="AC112" i="3"/>
  <c r="AC75" i="3"/>
  <c r="AC153" i="3"/>
  <c r="AC185" i="3"/>
  <c r="AC190" i="3"/>
  <c r="AC109" i="3"/>
  <c r="AC193" i="3"/>
  <c r="AC158" i="3"/>
  <c r="AC214" i="3"/>
  <c r="AC162" i="3"/>
  <c r="AC438" i="3"/>
  <c r="AC64" i="3"/>
  <c r="AC462" i="3"/>
  <c r="AC226" i="3"/>
  <c r="AC437" i="3"/>
  <c r="AC168" i="3"/>
  <c r="AC118" i="3"/>
  <c r="AC151" i="3"/>
  <c r="AC215" i="3"/>
  <c r="AC140" i="3"/>
  <c r="AC406" i="3"/>
  <c r="AC194" i="3"/>
  <c r="AC195" i="3"/>
  <c r="AC247" i="3"/>
  <c r="AC79" i="3"/>
  <c r="AC80" i="3"/>
  <c r="AC133" i="3"/>
  <c r="AC148" i="3"/>
  <c r="AC177" i="3"/>
  <c r="AC233" i="3"/>
  <c r="AC408" i="3"/>
  <c r="AC157" i="3"/>
  <c r="AC189" i="3"/>
  <c r="AC399" i="3"/>
  <c r="AC474" i="3"/>
  <c r="AC475" i="3"/>
  <c r="AC433" i="3"/>
  <c r="AC418" i="3"/>
  <c r="AC516" i="3"/>
  <c r="AC527" i="3"/>
  <c r="AC409" i="3"/>
  <c r="AC553" i="3"/>
  <c r="AC469" i="3"/>
  <c r="AC464" i="3"/>
  <c r="AC554" i="3"/>
  <c r="AC410" i="3"/>
  <c r="AC551" i="3"/>
  <c r="AC544" i="3"/>
  <c r="AC444" i="3"/>
  <c r="AC146" i="3"/>
  <c r="AC213" i="3"/>
  <c r="AC202" i="3"/>
  <c r="AC460" i="3"/>
  <c r="AC183" i="3"/>
  <c r="AC680" i="3"/>
  <c r="AC253" i="3"/>
  <c r="AC160" i="3"/>
  <c r="AC434" i="3"/>
  <c r="AC245" i="3"/>
  <c r="AC566" i="3"/>
  <c r="AC180" i="3"/>
  <c r="AC181" i="3"/>
  <c r="AC470" i="3"/>
  <c r="AC471" i="3"/>
  <c r="AC169" i="3"/>
  <c r="AC531" i="3"/>
  <c r="AC509" i="3"/>
  <c r="AC439" i="3"/>
  <c r="AC427" i="3"/>
  <c r="AC210" i="3"/>
  <c r="AC197" i="3"/>
  <c r="AC465" i="3"/>
  <c r="AC416" i="3"/>
  <c r="AC167" i="3"/>
  <c r="AC150" i="3"/>
  <c r="AC163" i="3"/>
  <c r="AC491" i="3"/>
  <c r="AC166" i="3"/>
  <c r="AC88" i="3"/>
  <c r="AC212" i="3"/>
  <c r="AC574" i="3"/>
  <c r="AC155" i="3"/>
  <c r="AC156" i="3"/>
  <c r="AC208" i="3"/>
  <c r="AC545" i="3"/>
  <c r="AC568" i="3"/>
  <c r="AC572" i="3"/>
  <c r="AC517" i="3"/>
  <c r="AC165" i="3"/>
  <c r="AC417" i="3"/>
  <c r="AC154" i="3"/>
  <c r="AC472" i="3"/>
  <c r="AC459" i="3"/>
  <c r="AC493" i="3"/>
  <c r="AC678" i="3"/>
  <c r="AC643" i="3"/>
  <c r="AC543" i="3"/>
  <c r="AC461" i="3"/>
  <c r="AC525" i="3"/>
  <c r="AC500" i="3"/>
  <c r="AC700" i="3"/>
  <c r="AC463" i="3"/>
  <c r="AC415" i="3"/>
  <c r="AC562" i="3"/>
  <c r="AC419" i="3"/>
  <c r="AC411" i="3"/>
  <c r="AC519" i="3"/>
  <c r="AC192" i="3"/>
  <c r="AC473" i="3"/>
  <c r="AC445" i="3"/>
  <c r="AC571" i="3"/>
  <c r="AC60" i="3"/>
  <c r="AC513" i="3"/>
  <c r="AC254" i="3"/>
  <c r="AC504" i="3"/>
  <c r="AC608" i="3"/>
  <c r="AC494" i="3"/>
  <c r="AC492" i="3"/>
  <c r="AC170" i="3"/>
  <c r="AC135" i="3"/>
  <c r="AC81" i="3"/>
  <c r="AC122" i="3"/>
  <c r="AC124" i="3"/>
  <c r="AC123" i="3"/>
  <c r="AC128" i="3"/>
  <c r="AC127" i="3"/>
  <c r="AC129" i="3"/>
  <c r="AC126" i="3"/>
  <c r="AC125" i="3"/>
  <c r="AC515" i="3"/>
  <c r="AC102" i="3"/>
  <c r="AC99" i="3"/>
  <c r="AC100" i="3"/>
  <c r="AC101" i="3"/>
  <c r="AC103" i="3"/>
  <c r="AC104" i="3"/>
  <c r="AC105" i="3"/>
  <c r="AC171" i="3"/>
  <c r="AC172" i="3"/>
  <c r="AC235" i="3"/>
  <c r="AC174" i="3"/>
  <c r="AC175" i="3"/>
  <c r="AC236" i="3"/>
  <c r="AC237" i="3"/>
  <c r="AC238" i="3"/>
  <c r="AC239" i="3"/>
  <c r="AC240" i="3"/>
  <c r="AC234" i="3"/>
  <c r="AC173" i="3"/>
  <c r="AC241" i="3"/>
  <c r="AC217" i="3"/>
  <c r="AC186" i="3"/>
  <c r="AC187" i="3"/>
  <c r="AC230" i="3"/>
  <c r="AC188" i="3"/>
  <c r="AC227" i="3"/>
  <c r="AC218" i="3"/>
  <c r="AC219" i="3"/>
  <c r="AC220" i="3"/>
  <c r="AC216" i="3"/>
  <c r="AC176" i="3"/>
  <c r="AC221" i="3"/>
  <c r="AC228" i="3"/>
  <c r="AC229" i="3"/>
  <c r="AC231" i="3"/>
  <c r="AC232" i="3"/>
  <c r="AC386" i="3"/>
  <c r="AC203" i="3"/>
  <c r="AC394" i="3"/>
  <c r="AC199" i="3"/>
  <c r="AC385" i="3"/>
  <c r="AC422" i="3"/>
  <c r="AC200" i="3"/>
  <c r="AC396" i="3"/>
  <c r="AC395" i="3"/>
  <c r="AC423" i="3"/>
  <c r="AC420" i="3"/>
  <c r="AC421" i="3"/>
  <c r="AC204" i="3"/>
  <c r="AC201" i="3"/>
  <c r="AC393" i="3"/>
  <c r="AC205" i="3"/>
  <c r="AC440" i="3"/>
  <c r="AC248" i="3"/>
  <c r="AC441" i="3"/>
  <c r="AC249" i="3"/>
  <c r="AC250" i="3"/>
  <c r="AC432" i="3"/>
  <c r="AC251" i="3"/>
  <c r="AC252" i="3"/>
  <c r="AC442" i="3"/>
  <c r="AC400" i="3"/>
  <c r="AC443" i="3"/>
  <c r="AC428" i="3"/>
  <c r="AC258" i="3"/>
  <c r="AC404" i="3"/>
  <c r="AC466" i="3"/>
  <c r="AC412" i="3"/>
  <c r="AC478" i="3"/>
  <c r="AC259" i="3"/>
  <c r="AC467" i="3"/>
  <c r="AC479" i="3"/>
  <c r="AC498" i="3"/>
  <c r="AC480" i="3"/>
  <c r="AC413" i="3"/>
  <c r="AC405" i="3"/>
  <c r="AC265" i="3"/>
  <c r="AC505" i="3"/>
  <c r="AC429" i="3"/>
  <c r="AC266" i="3"/>
  <c r="AC468" i="3"/>
  <c r="AC430" i="3"/>
  <c r="AC267" i="3"/>
  <c r="AC499" i="3"/>
  <c r="AC450" i="3"/>
  <c r="AC281" i="3"/>
  <c r="AC621" i="3"/>
  <c r="AC590" i="3"/>
  <c r="AC510" i="3"/>
  <c r="AC457" i="3"/>
  <c r="AC557" i="3"/>
  <c r="AC458" i="3"/>
  <c r="AC563" i="3"/>
  <c r="AC424" i="3"/>
  <c r="AC402" i="3"/>
  <c r="AC559" i="3"/>
  <c r="AC501" i="3"/>
  <c r="AC425" i="3"/>
  <c r="AC223" i="3"/>
  <c r="AC511" i="3"/>
  <c r="AC532" i="3"/>
  <c r="AC548" i="3"/>
  <c r="AC585" i="3"/>
  <c r="AC523" i="3"/>
  <c r="AC528" i="3"/>
  <c r="AC561" i="3"/>
  <c r="AC529" i="3"/>
  <c r="AC558" i="3"/>
  <c r="AC514" i="3"/>
  <c r="AC282" i="3"/>
  <c r="AC403" i="3"/>
  <c r="AC530" i="3"/>
  <c r="AC577" i="3"/>
  <c r="AC524" i="3"/>
  <c r="AC618" i="3"/>
  <c r="AC452" i="3"/>
  <c r="AC549" i="3"/>
  <c r="AC522" i="3"/>
  <c r="AC535" i="3"/>
  <c r="AC224" i="3"/>
  <c r="AC495" i="3"/>
  <c r="AC262" i="3"/>
  <c r="AC534" i="3"/>
  <c r="AC453" i="3"/>
  <c r="AC526" i="3"/>
  <c r="AC263" i="3"/>
  <c r="AC536" i="3"/>
  <c r="AC502" i="3"/>
  <c r="AC283" i="3"/>
  <c r="AC496" i="3"/>
  <c r="AC225" i="3"/>
  <c r="AC560" i="3"/>
  <c r="AC578" i="3"/>
  <c r="AC512" i="3"/>
  <c r="AC550" i="3"/>
  <c r="AC564" i="3"/>
  <c r="AC547" i="3"/>
  <c r="AC567" i="3"/>
  <c r="AC264" i="3"/>
  <c r="AC497" i="3"/>
  <c r="AC455" i="3"/>
  <c r="AC503" i="3"/>
  <c r="AC456" i="3"/>
  <c r="AC603" i="3"/>
  <c r="AC546" i="3"/>
  <c r="AC257" i="3"/>
  <c r="AC451" i="3"/>
  <c r="AC584" i="3"/>
  <c r="AC284" i="3"/>
  <c r="AC593" i="3"/>
  <c r="AC426" i="3"/>
  <c r="AC623" i="3"/>
  <c r="AC636" i="3"/>
  <c r="AC672" i="3"/>
  <c r="AC586" i="3"/>
  <c r="AC301" i="3"/>
  <c r="AC302" i="3"/>
  <c r="AC604" i="3"/>
  <c r="AC714" i="3"/>
  <c r="AC506" i="3"/>
  <c r="AC575" i="3"/>
  <c r="AC651" i="3"/>
  <c r="AC303" i="3"/>
  <c r="AC435" i="3"/>
  <c r="AC588" i="3"/>
  <c r="AC670" i="3"/>
  <c r="AC596" i="3"/>
  <c r="AC634" i="3"/>
  <c r="AC703" i="3"/>
  <c r="AC611" i="3"/>
  <c r="AC616" i="3"/>
  <c r="AC658" i="3"/>
  <c r="AC707" i="3"/>
  <c r="AC646" i="3"/>
  <c r="AC656" i="3"/>
  <c r="AC657" i="3"/>
  <c r="AC579" i="3"/>
  <c r="AC683" i="3"/>
  <c r="AC677" i="3"/>
  <c r="AC704" i="3"/>
  <c r="AC624" i="3"/>
  <c r="AC605" i="3"/>
  <c r="AC745" i="3"/>
  <c r="AC569" i="3"/>
  <c r="AC576" i="3"/>
  <c r="AC650" i="3"/>
  <c r="AC595" i="3"/>
  <c r="AC606" i="3"/>
  <c r="AC652" i="3"/>
  <c r="AC663" i="3"/>
  <c r="AC662" i="3"/>
  <c r="AC597" i="3"/>
  <c r="AC675" i="3"/>
  <c r="AC391" i="3"/>
  <c r="AC304" i="3"/>
  <c r="AC664" i="3"/>
  <c r="AC600" i="3"/>
  <c r="AC730" i="3"/>
  <c r="AC612" i="3"/>
  <c r="AC633" i="3"/>
  <c r="AC668" i="3"/>
  <c r="AC305" i="3"/>
  <c r="AC721" i="3"/>
  <c r="AC446" i="3"/>
  <c r="AC684" i="3"/>
  <c r="AC701" i="3"/>
  <c r="AC520" i="3"/>
  <c r="AC392" i="3"/>
  <c r="AC613" i="3"/>
  <c r="AC774" i="3"/>
  <c r="AC387" i="3"/>
  <c r="AC628" i="3"/>
  <c r="AC617" i="3"/>
  <c r="AC306" i="3"/>
  <c r="AC631" i="3"/>
  <c r="AC733" i="3"/>
  <c r="AC702" i="3"/>
  <c r="AC307" i="3"/>
  <c r="AC716" i="3"/>
  <c r="AC308" i="3"/>
  <c r="AC638" i="3"/>
  <c r="AC676" i="3"/>
  <c r="AC625" i="3"/>
  <c r="AC735" i="3"/>
  <c r="AC592" i="3"/>
  <c r="AC389" i="3"/>
  <c r="AC627" i="3"/>
  <c r="AC685" i="3"/>
  <c r="AC309" i="3"/>
  <c r="AC694" i="3"/>
  <c r="AC436" i="3"/>
  <c r="AC649" i="3"/>
  <c r="AC310" i="3"/>
  <c r="AC311" i="3"/>
  <c r="AC573" i="3"/>
  <c r="AC268" i="3"/>
  <c r="AC696" i="3"/>
  <c r="AC285" i="3"/>
  <c r="AC589" i="3"/>
  <c r="AC682" i="3"/>
  <c r="AC739" i="3"/>
  <c r="AC614" i="3"/>
  <c r="AC715" i="3"/>
  <c r="AC615" i="3"/>
  <c r="AC679" i="3"/>
  <c r="AC521" i="3"/>
  <c r="AC555" i="3"/>
  <c r="AC269" i="3"/>
  <c r="AC669" i="3"/>
  <c r="AC736" i="3"/>
  <c r="AC622" i="3"/>
  <c r="AC655" i="3"/>
  <c r="AC286" i="3"/>
  <c r="AC667" i="3"/>
  <c r="AC507" i="3"/>
  <c r="AC654" i="3"/>
  <c r="AC689" i="3"/>
  <c r="AC287" i="3"/>
  <c r="AC712" i="3"/>
  <c r="AC288" i="3"/>
  <c r="AC619" i="3"/>
  <c r="AC697" i="3"/>
  <c r="AC722" i="3"/>
  <c r="AC645" i="3"/>
  <c r="AC289" i="3"/>
  <c r="AC673" i="3"/>
  <c r="AC594" i="3"/>
  <c r="AC290" i="3"/>
  <c r="AC448" i="3"/>
  <c r="AC717" i="3"/>
  <c r="AC681" i="3"/>
  <c r="AC556" i="3"/>
  <c r="AC587" i="3"/>
  <c r="AC312" i="3"/>
  <c r="AC744" i="3"/>
  <c r="AC674" i="3"/>
  <c r="AC291" i="3"/>
  <c r="AC660" i="3"/>
  <c r="AC601" i="3"/>
  <c r="AC313" i="3"/>
  <c r="AC390" i="3"/>
  <c r="AC713" i="3"/>
  <c r="AC632" i="3"/>
  <c r="AC661" i="3"/>
  <c r="AC727" i="3"/>
  <c r="AC691" i="3"/>
  <c r="AC688" i="3"/>
  <c r="AC626" i="3"/>
  <c r="AC648" i="3"/>
  <c r="AC653" i="3"/>
  <c r="AC647" i="3"/>
  <c r="AC570" i="3"/>
  <c r="AC292" i="3"/>
  <c r="AC642" i="3"/>
  <c r="AC731" i="3"/>
  <c r="AC637" i="3"/>
  <c r="AC388" i="3"/>
  <c r="AC644" i="3"/>
  <c r="AC692" i="3"/>
  <c r="AC598" i="3"/>
  <c r="AC293" i="3"/>
  <c r="AC314" i="3"/>
  <c r="AC538" i="3"/>
  <c r="AC270" i="3"/>
  <c r="AC746" i="3"/>
  <c r="AC609" i="3"/>
  <c r="AC447" i="3"/>
  <c r="AC315" i="3"/>
  <c r="AC294" i="3"/>
  <c r="AC635" i="3"/>
  <c r="AC599" i="3"/>
  <c r="AC610" i="3"/>
  <c r="AC537" i="3"/>
  <c r="AC271" i="3"/>
  <c r="AC659" i="3"/>
  <c r="AC602" i="3"/>
  <c r="AC695" i="3"/>
  <c r="AC686" i="3"/>
  <c r="AC693" i="3"/>
  <c r="AC729" i="3"/>
  <c r="AC580" i="3"/>
  <c r="AC316" i="3"/>
  <c r="AC477" i="3"/>
  <c r="AC317" i="3"/>
  <c r="AC629" i="3"/>
  <c r="AC718" i="3"/>
  <c r="AC720" i="3"/>
  <c r="AC449" i="3"/>
  <c r="AC671" i="3"/>
  <c r="AC552" i="3"/>
  <c r="AC476" i="3"/>
  <c r="AC630" i="3"/>
  <c r="AC591" i="3"/>
  <c r="AC732" i="3"/>
  <c r="AC607" i="3"/>
  <c r="AC711" i="3"/>
  <c r="AC690" i="3"/>
  <c r="AC318" i="3"/>
  <c r="AC734" i="3"/>
  <c r="AC710" i="3"/>
  <c r="AC272" i="3"/>
  <c r="AC620" i="3"/>
  <c r="AC854" i="3"/>
  <c r="AC896" i="3"/>
  <c r="AC806" i="3"/>
  <c r="AC273" i="3"/>
  <c r="AC486" i="3"/>
  <c r="AC878" i="3"/>
  <c r="AC862" i="3"/>
  <c r="AC846" i="3"/>
  <c r="AC886" i="3"/>
  <c r="AC343" i="3"/>
  <c r="AC760" i="3"/>
  <c r="AC319" i="3"/>
  <c r="AC320" i="3"/>
  <c r="AC742" i="3"/>
  <c r="AC344" i="3"/>
  <c r="AC880" i="3"/>
  <c r="AC826" i="3"/>
  <c r="AC768" i="3"/>
  <c r="AC699" i="3"/>
  <c r="AC775" i="3"/>
  <c r="AC728" i="3"/>
  <c r="AC790" i="3"/>
  <c r="AC883" i="3"/>
  <c r="AC851" i="3"/>
  <c r="AC887" i="3"/>
  <c r="AC487" i="3"/>
  <c r="AC835" i="3"/>
  <c r="AC747" i="3"/>
  <c r="AC788" i="3"/>
  <c r="AC726" i="3"/>
  <c r="AC823" i="3"/>
  <c r="AC345" i="3"/>
  <c r="AC900" i="3"/>
  <c r="AC858" i="3"/>
  <c r="AC765" i="3"/>
  <c r="AC836" i="3"/>
  <c r="AC274" i="3"/>
  <c r="AC275" i="3"/>
  <c r="AC803" i="3"/>
  <c r="AC872" i="3"/>
  <c r="AC740" i="3"/>
  <c r="AC346" i="3"/>
  <c r="AC321" i="3"/>
  <c r="AC829" i="3"/>
  <c r="AC873" i="3"/>
  <c r="AC762" i="3"/>
  <c r="AC752" i="3"/>
  <c r="AC871" i="3"/>
  <c r="AC899" i="3"/>
  <c r="AC847" i="3"/>
  <c r="AC763" i="3"/>
  <c r="AC770" i="3"/>
  <c r="AC884" i="3"/>
  <c r="AC833" i="3"/>
  <c r="AC791" i="3"/>
  <c r="AC723" i="3"/>
  <c r="AC793" i="3"/>
  <c r="AC874" i="3"/>
  <c r="AC483" i="3"/>
  <c r="AC848" i="3"/>
  <c r="AC565" i="3"/>
  <c r="AC761" i="3"/>
  <c r="AC845" i="3"/>
  <c r="AC347" i="3"/>
  <c r="AC831" i="3"/>
  <c r="AC766" i="3"/>
  <c r="AC801" i="3"/>
  <c r="AC639" i="3"/>
  <c r="AC322" i="3"/>
  <c r="AC794" i="3"/>
  <c r="AC751" i="3"/>
  <c r="AC861" i="3"/>
  <c r="AC348" i="3"/>
  <c r="AC832" i="3"/>
  <c r="AC349" i="3"/>
  <c r="AC539" i="3"/>
  <c r="AC350" i="3"/>
  <c r="AC351" i="3"/>
  <c r="AC891" i="3"/>
  <c r="AC764" i="3"/>
  <c r="AC323" i="3"/>
  <c r="AC777" i="3"/>
  <c r="AC837" i="3"/>
  <c r="AC352" i="3"/>
  <c r="AC881" i="3"/>
  <c r="AC353" i="3"/>
  <c r="AC757" i="3"/>
  <c r="AC737" i="3"/>
  <c r="AC276" i="3"/>
  <c r="AC796" i="3"/>
  <c r="AC324" i="3"/>
  <c r="AC769" i="3"/>
  <c r="AC841" i="3"/>
  <c r="AC354" i="3"/>
  <c r="AC355" i="3"/>
  <c r="AC356" i="3"/>
  <c r="AC863" i="3"/>
  <c r="AC357" i="3"/>
  <c r="AC358" i="3"/>
  <c r="AC359" i="3"/>
  <c r="AC708" i="3"/>
  <c r="AC812" i="3"/>
  <c r="AC488" i="3"/>
  <c r="AC819" i="3"/>
  <c r="AC800" i="3"/>
  <c r="AC779" i="3"/>
  <c r="AC890" i="3"/>
  <c r="AC860" i="3"/>
  <c r="AC325" i="3"/>
  <c r="AC277" i="3"/>
  <c r="AC705" i="3"/>
  <c r="AC810" i="3"/>
  <c r="AC758" i="3"/>
  <c r="AC855" i="3"/>
  <c r="AC827" i="3"/>
  <c r="AC839" i="3"/>
  <c r="AC813" i="3"/>
  <c r="AC822" i="3"/>
  <c r="AC724" i="3"/>
  <c r="AC749" i="3"/>
  <c r="AC888" i="3"/>
  <c r="AC805" i="3"/>
  <c r="AC782" i="3"/>
  <c r="AC719" i="3"/>
  <c r="AC360" i="3"/>
  <c r="AC326" i="3"/>
  <c r="AC815" i="3"/>
  <c r="AC799" i="3"/>
  <c r="AC361" i="3"/>
  <c r="AC260" i="3"/>
  <c r="AC876" i="3"/>
  <c r="AC255" i="3"/>
  <c r="AC327" i="3"/>
  <c r="AC816" i="3"/>
  <c r="AC817" i="3"/>
  <c r="AC824" i="3"/>
  <c r="AC780" i="3"/>
  <c r="AC787" i="3"/>
  <c r="AC278" i="3"/>
  <c r="AC256" i="3"/>
  <c r="AC489" i="3"/>
  <c r="AC870" i="3"/>
  <c r="AC802" i="3"/>
  <c r="AC581" i="3"/>
  <c r="AC328" i="3"/>
  <c r="AC665" i="3"/>
  <c r="AC329" i="3"/>
  <c r="AC362" i="3"/>
  <c r="AC879" i="3"/>
  <c r="AC814" i="3"/>
  <c r="AC363" i="3"/>
  <c r="AC490" i="3"/>
  <c r="AC759" i="3"/>
  <c r="AC844" i="3"/>
  <c r="AC364" i="3"/>
  <c r="AC365" i="3"/>
  <c r="AC330" i="3"/>
  <c r="AC709" i="3"/>
  <c r="AC776" i="3"/>
  <c r="AC771" i="3"/>
  <c r="AC331" i="3"/>
  <c r="AC849" i="3"/>
  <c r="AC821" i="3"/>
  <c r="AC767" i="3"/>
  <c r="AC484" i="3"/>
  <c r="AC877" i="3"/>
  <c r="AC795" i="3"/>
  <c r="AC809" i="3"/>
  <c r="AC807" i="3"/>
  <c r="AC792" i="3"/>
  <c r="AC698" i="3"/>
  <c r="AC843" i="3"/>
  <c r="AC481" i="3"/>
  <c r="AC901" i="3"/>
  <c r="AC866" i="3"/>
  <c r="AC895" i="3"/>
  <c r="AC295" i="3"/>
  <c r="AC296" i="3"/>
  <c r="AC332" i="3"/>
  <c r="AC838" i="3"/>
  <c r="AC582" i="3"/>
  <c r="AC540" i="3"/>
  <c r="AC366" i="3"/>
  <c r="AC842" i="3"/>
  <c r="AC367" i="3"/>
  <c r="AC754" i="3"/>
  <c r="AC261" i="3"/>
  <c r="AC869" i="3"/>
  <c r="AC856" i="3"/>
  <c r="AC368" i="3"/>
  <c r="AC892" i="3"/>
  <c r="AC640" i="3"/>
  <c r="AC756" i="3"/>
  <c r="AC369" i="3"/>
  <c r="AC541" i="3"/>
  <c r="AC898" i="3"/>
  <c r="AC825" i="3"/>
  <c r="AC781" i="3"/>
  <c r="AC741" i="3"/>
  <c r="AC804" i="3"/>
  <c r="AC859" i="3"/>
  <c r="AC755" i="3"/>
  <c r="AC773" i="3"/>
  <c r="AC897" i="3"/>
  <c r="AC783" i="3"/>
  <c r="AC852" i="3"/>
  <c r="AC370" i="3"/>
  <c r="AC297" i="3"/>
  <c r="AC298" i="3"/>
  <c r="AC371" i="3"/>
  <c r="AC772" i="3"/>
  <c r="AC372" i="3"/>
  <c r="AC857" i="3"/>
  <c r="AC299" i="3"/>
  <c r="AC333" i="3"/>
  <c r="AC300" i="3"/>
  <c r="AC334" i="3"/>
  <c r="AC784" i="3"/>
  <c r="AC865" i="3"/>
  <c r="AC753" i="3"/>
  <c r="AC778" i="3"/>
  <c r="AC373" i="3"/>
  <c r="AC725" i="3"/>
  <c r="AC748" i="3"/>
  <c r="AC687" i="3"/>
  <c r="AC482" i="3"/>
  <c r="AC743" i="3"/>
  <c r="AC830" i="3"/>
  <c r="AC374" i="3"/>
  <c r="AC375" i="3"/>
  <c r="AC738" i="3"/>
  <c r="AC864" i="3"/>
  <c r="AC376" i="3"/>
  <c r="AC335" i="3"/>
  <c r="AC811" i="3"/>
  <c r="AC706" i="3"/>
  <c r="AC853" i="3"/>
  <c r="AC279" i="3"/>
  <c r="AC875" i="3"/>
  <c r="AC786" i="3"/>
  <c r="AC820" i="3"/>
  <c r="AC377" i="3"/>
  <c r="AC808" i="3"/>
  <c r="AC882" i="3"/>
  <c r="AC378" i="3"/>
  <c r="AC336" i="3"/>
  <c r="AC904" i="3"/>
  <c r="AC867" i="3"/>
  <c r="AC641" i="3"/>
  <c r="AC850" i="3"/>
  <c r="AC379" i="3"/>
  <c r="AC789" i="3"/>
  <c r="AC583" i="3"/>
  <c r="AC337" i="3"/>
  <c r="AC380" i="3"/>
  <c r="AC868" i="3"/>
  <c r="AC338" i="3"/>
  <c r="AC339" i="3"/>
  <c r="AC903" i="3"/>
  <c r="AC834" i="3"/>
  <c r="AC381" i="3"/>
  <c r="AC840" i="3"/>
  <c r="AC885" i="3"/>
  <c r="AC280" i="3"/>
  <c r="AC750" i="3"/>
  <c r="AC382" i="3"/>
  <c r="AC798" i="3"/>
  <c r="AC818" i="3"/>
  <c r="AC340" i="3"/>
  <c r="AC666" i="3"/>
  <c r="AC902" i="3"/>
  <c r="AC341" i="3"/>
  <c r="AC828" i="3"/>
  <c r="AC485" i="3"/>
  <c r="AC383" i="3"/>
  <c r="AC342" i="3"/>
  <c r="AC384" i="3"/>
  <c r="AC797" i="3"/>
  <c r="AC894" i="3"/>
  <c r="AC889" i="3"/>
  <c r="AC893" i="3"/>
  <c r="AC785" i="3"/>
  <c r="AC905" i="3"/>
  <c r="AC906" i="3"/>
  <c r="AC907" i="3"/>
  <c r="AC908" i="3"/>
  <c r="AC909" i="3"/>
  <c r="AC910" i="3"/>
  <c r="AC911" i="3"/>
  <c r="AC912" i="3"/>
  <c r="AC913" i="3"/>
  <c r="AC914" i="3"/>
  <c r="AC915" i="3"/>
  <c r="AC916" i="3"/>
  <c r="AC917" i="3"/>
  <c r="AC918" i="3"/>
  <c r="AC919" i="3"/>
  <c r="AC920" i="3"/>
  <c r="AC921" i="3"/>
  <c r="AC922" i="3"/>
  <c r="AC923" i="3"/>
  <c r="AC924" i="3"/>
  <c r="AC925" i="3"/>
  <c r="AC926" i="3"/>
  <c r="AC927" i="3"/>
  <c r="AC928" i="3"/>
  <c r="AC929" i="3"/>
  <c r="AC930" i="3"/>
  <c r="AC931" i="3"/>
  <c r="AC932" i="3"/>
  <c r="AC933" i="3"/>
  <c r="AC934" i="3"/>
  <c r="AC935" i="3"/>
  <c r="AC936" i="3"/>
  <c r="AC937" i="3"/>
  <c r="AC938" i="3"/>
  <c r="AC939" i="3"/>
  <c r="AC940" i="3"/>
  <c r="AC941" i="3"/>
  <c r="AC942" i="3"/>
  <c r="AC943" i="3"/>
  <c r="AC944" i="3"/>
  <c r="AC945" i="3"/>
  <c r="AC946" i="3"/>
  <c r="AC947" i="3"/>
  <c r="AC948" i="3"/>
  <c r="AC949" i="3"/>
  <c r="AC950" i="3"/>
  <c r="AC951" i="3"/>
  <c r="AC952" i="3"/>
  <c r="AC953" i="3"/>
  <c r="AC954" i="3"/>
  <c r="AC955" i="3"/>
  <c r="AC956" i="3"/>
  <c r="AC957" i="3"/>
  <c r="AC958" i="3"/>
  <c r="AC959" i="3"/>
  <c r="AC960" i="3"/>
  <c r="AC961" i="3"/>
  <c r="AC962" i="3"/>
  <c r="AC963" i="3"/>
  <c r="AC964" i="3"/>
  <c r="AC965" i="3"/>
  <c r="AC966" i="3"/>
  <c r="AC967" i="3"/>
  <c r="AC968" i="3"/>
  <c r="AC969" i="3"/>
  <c r="AC970" i="3"/>
  <c r="AC971" i="3"/>
  <c r="AC972" i="3"/>
  <c r="AC973" i="3"/>
  <c r="AC974" i="3"/>
  <c r="AC975" i="3"/>
  <c r="AC976" i="3"/>
  <c r="AC977" i="3"/>
  <c r="AC978" i="3"/>
  <c r="AC979" i="3"/>
  <c r="AC980" i="3"/>
  <c r="AC981" i="3"/>
  <c r="AC982" i="3"/>
  <c r="AC983" i="3"/>
  <c r="AC984" i="3"/>
  <c r="AC985" i="3"/>
  <c r="AC986" i="3"/>
  <c r="AC987" i="3"/>
  <c r="AC988" i="3"/>
  <c r="AC989" i="3"/>
  <c r="AC990" i="3"/>
  <c r="AC991" i="3"/>
  <c r="AC992" i="3"/>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AD854" i="3"/>
  <c r="AD7" i="3"/>
  <c r="AD206" i="3"/>
  <c r="AD509" i="3"/>
  <c r="AD243" i="3"/>
  <c r="AD660" i="3"/>
  <c r="AD134" i="3"/>
  <c r="AD41" i="3"/>
  <c r="AD623" i="3"/>
  <c r="AD47" i="3"/>
  <c r="AD626" i="3"/>
  <c r="AD896" i="3"/>
  <c r="AD75" i="3"/>
  <c r="AD636" i="3"/>
  <c r="AD637" i="3"/>
  <c r="AD43" i="3"/>
  <c r="AD672" i="3"/>
  <c r="AD14" i="3"/>
  <c r="AD671" i="3"/>
  <c r="AD543" i="3"/>
  <c r="AD562" i="3"/>
  <c r="AD525" i="3"/>
  <c r="AD9" i="3"/>
  <c r="AD586" i="3"/>
  <c r="AD106" i="3"/>
  <c r="AD587" i="3"/>
  <c r="AD301" i="3"/>
  <c r="AD304" i="3"/>
  <c r="AD314" i="3"/>
  <c r="AD806" i="3"/>
  <c r="AD49" i="3"/>
  <c r="AD450" i="3"/>
  <c r="AD111" i="3"/>
  <c r="AD62" i="3"/>
  <c r="AD451" i="3"/>
  <c r="AD440" i="3"/>
  <c r="AD441" i="3"/>
  <c r="AD442" i="3"/>
  <c r="AD33" i="3"/>
  <c r="AD443" i="3"/>
  <c r="AD95" i="3"/>
  <c r="AD439" i="3"/>
  <c r="AD168" i="3"/>
  <c r="AD561" i="3"/>
  <c r="AD12" i="3"/>
  <c r="AD109" i="3"/>
  <c r="AD122" i="3"/>
  <c r="AD387" i="3"/>
  <c r="AD390" i="3"/>
  <c r="AD640" i="3"/>
  <c r="AD386" i="3"/>
  <c r="AD155" i="3"/>
  <c r="AD32" i="3"/>
  <c r="AD83" i="3"/>
  <c r="AD385" i="3"/>
  <c r="AD156" i="3"/>
  <c r="AD281" i="3"/>
  <c r="AD282" i="3"/>
  <c r="AD283" i="3"/>
  <c r="AD284" i="3"/>
  <c r="AD273" i="3"/>
  <c r="AD280" i="3"/>
  <c r="AD302" i="3"/>
  <c r="AD308" i="3"/>
  <c r="AD312" i="3"/>
  <c r="AD150" i="3"/>
  <c r="AD30" i="3"/>
  <c r="AD432" i="3"/>
  <c r="AD735" i="3"/>
  <c r="AD10" i="3"/>
  <c r="AD13" i="3"/>
  <c r="AD6" i="3"/>
  <c r="AD24" i="3"/>
  <c r="AD604" i="3"/>
  <c r="AD214" i="3"/>
  <c r="AD57" i="3"/>
  <c r="AD102" i="3"/>
  <c r="AD8" i="3"/>
  <c r="AD99" i="3"/>
  <c r="AD65" i="3"/>
  <c r="AD79" i="3"/>
  <c r="AD31" i="3"/>
  <c r="AD100" i="3"/>
  <c r="AD80" i="3"/>
  <c r="AD101" i="3"/>
  <c r="AD103" i="3"/>
  <c r="AD11" i="3"/>
  <c r="AD104" i="3"/>
  <c r="AD88" i="3"/>
  <c r="AD105" i="3"/>
  <c r="AD714" i="3"/>
  <c r="AD715" i="3"/>
  <c r="AD217" i="3"/>
  <c r="AD218" i="3"/>
  <c r="AD219" i="3"/>
  <c r="AD220" i="3"/>
  <c r="AD216" i="3"/>
  <c r="AD221" i="3"/>
  <c r="AD121" i="3"/>
  <c r="AD117" i="3"/>
  <c r="AD171" i="3"/>
  <c r="AD172" i="3"/>
  <c r="AD174" i="3"/>
  <c r="AD175" i="3"/>
  <c r="AD897" i="3"/>
  <c r="AD133" i="3"/>
  <c r="AD173" i="3"/>
  <c r="AD474" i="3"/>
  <c r="AD764" i="3"/>
  <c r="AD56" i="3"/>
  <c r="AD486" i="3"/>
  <c r="AD128" i="3"/>
  <c r="AD28" i="3"/>
  <c r="AD139" i="3"/>
  <c r="AD600" i="3"/>
  <c r="AD807" i="3"/>
  <c r="AD601" i="3"/>
  <c r="AD17" i="3"/>
  <c r="AD84" i="3"/>
  <c r="AD193" i="3"/>
  <c r="AD20" i="3"/>
  <c r="AD29" i="3"/>
  <c r="AD248" i="3"/>
  <c r="AD249" i="3"/>
  <c r="AD250" i="3"/>
  <c r="AD251" i="3"/>
  <c r="AD252" i="3"/>
  <c r="AD71" i="3"/>
  <c r="AD878" i="3"/>
  <c r="AD22" i="3"/>
  <c r="AD862" i="3"/>
  <c r="AD36" i="3"/>
  <c r="AD506" i="3"/>
  <c r="AD397" i="3"/>
  <c r="AD507" i="3"/>
  <c r="AD621" i="3"/>
  <c r="AD165" i="3"/>
  <c r="AD19" i="3"/>
  <c r="AD90" i="3"/>
  <c r="AD846" i="3"/>
  <c r="AD69" i="3"/>
  <c r="AD186" i="3"/>
  <c r="AD187" i="3"/>
  <c r="AD478" i="3"/>
  <c r="AD188" i="3"/>
  <c r="AD51" i="3"/>
  <c r="AD479" i="3"/>
  <c r="AD73" i="3"/>
  <c r="AD774" i="3"/>
  <c r="AD480" i="3"/>
  <c r="AD422" i="3"/>
  <c r="AD423" i="3"/>
  <c r="AD420" i="3"/>
  <c r="AD421" i="3"/>
  <c r="AD242" i="3"/>
  <c r="AD244" i="3"/>
  <c r="AD149" i="3"/>
  <c r="AD42" i="3"/>
  <c r="AD902" i="3"/>
  <c r="AD233" i="3"/>
  <c r="AD590" i="3"/>
  <c r="AD247" i="3"/>
  <c r="AD4" i="3"/>
  <c r="AD575" i="3"/>
  <c r="AD576" i="3"/>
  <c r="AD886" i="3"/>
  <c r="AD210" i="3"/>
  <c r="AD415" i="3"/>
  <c r="AD571" i="3"/>
  <c r="AD3" i="3"/>
  <c r="AD343" i="3"/>
  <c r="AD353" i="3"/>
  <c r="AD651" i="3"/>
  <c r="AD650" i="3"/>
  <c r="AD760" i="3"/>
  <c r="AD147" i="3"/>
  <c r="AD303" i="3"/>
  <c r="AD305" i="3"/>
  <c r="AD318" i="3"/>
  <c r="AD319" i="3"/>
  <c r="AD328" i="3"/>
  <c r="AD320" i="3"/>
  <c r="AD337" i="3"/>
  <c r="AD510" i="3"/>
  <c r="AD511" i="3"/>
  <c r="AD158" i="3"/>
  <c r="AD86" i="3"/>
  <c r="AD742" i="3"/>
  <c r="AD554" i="3"/>
  <c r="AD344" i="3"/>
  <c r="AD370" i="3"/>
  <c r="AD435" i="3"/>
  <c r="AD74" i="3"/>
  <c r="AD436" i="3"/>
  <c r="AD588" i="3"/>
  <c r="AD589" i="3"/>
  <c r="AD54" i="3"/>
  <c r="AD670" i="3"/>
  <c r="AD137" i="3"/>
  <c r="AD108" i="3"/>
  <c r="AD880" i="3"/>
  <c r="AD26" i="3"/>
  <c r="AD745" i="3"/>
  <c r="AD717" i="3"/>
  <c r="AD438" i="3"/>
  <c r="AD192" i="3"/>
  <c r="AD160" i="3"/>
  <c r="AD68" i="3"/>
  <c r="AD177" i="3"/>
  <c r="AD96" i="3"/>
  <c r="AD596" i="3"/>
  <c r="AD138" i="3"/>
  <c r="AD826" i="3"/>
  <c r="AD77" i="3"/>
  <c r="AD505" i="3"/>
  <c r="AD202" i="3"/>
  <c r="AD634" i="3"/>
  <c r="AD635" i="3"/>
  <c r="AD768" i="3"/>
  <c r="AD67" i="3"/>
  <c r="AD213" i="3"/>
  <c r="AD27" i="3"/>
  <c r="AD97" i="3"/>
  <c r="AD855" i="3"/>
  <c r="AD649" i="3"/>
  <c r="AD151" i="3"/>
  <c r="AD63" i="3"/>
  <c r="AD140" i="3"/>
  <c r="AD856" i="3"/>
  <c r="AD648" i="3"/>
  <c r="AD852" i="3"/>
  <c r="AD853" i="3"/>
  <c r="AD427" i="3"/>
  <c r="AD40" i="3"/>
  <c r="AD508" i="3"/>
  <c r="AD16" i="3"/>
  <c r="AD98" i="3"/>
  <c r="AD699" i="3"/>
  <c r="AD164" i="3"/>
  <c r="AD775" i="3"/>
  <c r="AD72" i="3"/>
  <c r="AD64" i="3"/>
  <c r="AD25" i="3"/>
  <c r="AD728" i="3"/>
  <c r="AD527" i="3"/>
  <c r="AD703" i="3"/>
  <c r="AD790" i="3"/>
  <c r="AD34" i="3"/>
  <c r="AD611" i="3"/>
  <c r="AD61" i="3"/>
  <c r="AD610" i="3"/>
  <c r="AD428" i="3"/>
  <c r="AD114" i="3"/>
  <c r="AD58" i="3"/>
  <c r="AD429" i="3"/>
  <c r="AD430" i="3"/>
  <c r="AD457" i="3"/>
  <c r="AD458" i="3"/>
  <c r="AD189" i="3"/>
  <c r="AD116" i="3"/>
  <c r="AD883" i="3"/>
  <c r="AD258" i="3"/>
  <c r="AD259" i="3"/>
  <c r="AD265" i="3"/>
  <c r="AD266" i="3"/>
  <c r="AD267" i="3"/>
  <c r="AD93" i="3"/>
  <c r="AD749" i="3"/>
  <c r="AD674" i="3"/>
  <c r="AD538" i="3"/>
  <c r="AD748" i="3"/>
  <c r="AD537" i="3"/>
  <c r="AD701" i="3"/>
  <c r="AD702" i="3"/>
  <c r="AD107" i="3"/>
  <c r="AD21" i="3"/>
  <c r="AD603" i="3"/>
  <c r="AD616" i="3"/>
  <c r="AD617" i="3"/>
  <c r="AD557" i="3"/>
  <c r="AD399" i="3"/>
  <c r="AD53" i="3"/>
  <c r="AD624" i="3"/>
  <c r="AD246" i="3"/>
  <c r="AD558" i="3"/>
  <c r="AD625" i="3"/>
  <c r="AD66" i="3"/>
  <c r="AD91" i="3"/>
  <c r="AD215" i="3"/>
  <c r="AD404" i="3"/>
  <c r="AD180" i="3"/>
  <c r="AD405" i="3"/>
  <c r="AD5" i="3"/>
  <c r="AD181" i="3"/>
  <c r="AD658" i="3"/>
  <c r="AD526" i="3"/>
  <c r="AD411" i="3"/>
  <c r="AD416" i="3"/>
  <c r="AD677" i="3"/>
  <c r="AD851" i="3"/>
  <c r="AD35" i="3"/>
  <c r="AD516" i="3"/>
  <c r="AD719" i="3"/>
  <c r="AD887" i="3"/>
  <c r="AD800" i="3"/>
  <c r="AD437" i="3"/>
  <c r="AD799" i="3"/>
  <c r="AD563" i="3"/>
  <c r="AD487" i="3"/>
  <c r="AD127" i="3"/>
  <c r="AD835" i="3"/>
  <c r="AD733" i="3"/>
  <c r="AD70" i="3"/>
  <c r="AD736" i="3"/>
  <c r="AD722" i="3"/>
  <c r="AD568" i="3"/>
  <c r="AD52" i="3"/>
  <c r="AD143" i="3"/>
  <c r="AD707" i="3"/>
  <c r="AD39" i="3"/>
  <c r="AD169" i="3"/>
  <c r="AD646" i="3"/>
  <c r="AD647" i="3"/>
  <c r="AD585" i="3"/>
  <c r="AD494" i="3"/>
  <c r="AD38" i="3"/>
  <c r="AD398" i="3"/>
  <c r="AD85" i="3"/>
  <c r="AD731" i="3"/>
  <c r="AD858" i="3"/>
  <c r="AD652" i="3"/>
  <c r="AD78" i="3"/>
  <c r="AD653" i="3"/>
  <c r="AD547" i="3"/>
  <c r="AD546" i="3"/>
  <c r="AD198" i="3"/>
  <c r="AD656" i="3"/>
  <c r="AD657" i="3"/>
  <c r="AD44" i="3"/>
  <c r="AD50" i="3"/>
  <c r="AD579" i="3"/>
  <c r="AD119" i="3"/>
  <c r="AD580" i="3"/>
  <c r="AD683" i="3"/>
  <c r="AD424" i="3"/>
  <c r="AD425" i="3"/>
  <c r="AD207" i="3"/>
  <c r="AD426" i="3"/>
  <c r="AD747" i="3"/>
  <c r="AD418" i="3"/>
  <c r="AD788" i="3"/>
  <c r="AD37" i="3"/>
  <c r="AD466" i="3"/>
  <c r="AD59" i="3"/>
  <c r="AD45" i="3"/>
  <c r="AD467" i="3"/>
  <c r="AD553" i="3"/>
  <c r="AD689" i="3"/>
  <c r="AD176" i="3"/>
  <c r="AD146" i="3"/>
  <c r="AD468" i="3"/>
  <c r="AD154" i="3"/>
  <c r="AD120" i="3"/>
  <c r="AD454" i="3"/>
  <c r="AD82" i="3"/>
  <c r="AD778" i="3"/>
  <c r="AD136" i="3"/>
  <c r="AD131" i="3"/>
  <c r="AD726" i="3"/>
  <c r="AD135" i="3"/>
  <c r="AD402" i="3"/>
  <c r="AD403" i="3"/>
  <c r="AD157" i="3"/>
  <c r="AD179" i="3"/>
  <c r="AD823" i="3"/>
  <c r="AD345" i="3"/>
  <c r="AD373" i="3"/>
  <c r="AD704" i="3"/>
  <c r="AD566" i="3"/>
  <c r="AD900" i="3"/>
  <c r="AD559" i="3"/>
  <c r="AD560" i="3"/>
  <c r="AD46" i="3"/>
  <c r="AD245" i="3"/>
  <c r="AD871" i="3"/>
  <c r="AD528" i="3"/>
  <c r="AD529" i="3"/>
  <c r="AD530" i="3"/>
  <c r="AD544" i="3"/>
  <c r="AD888" i="3"/>
  <c r="AD396" i="3"/>
  <c r="AD417" i="3"/>
  <c r="AD889" i="3"/>
  <c r="AD765" i="3"/>
  <c r="AD475" i="3"/>
  <c r="AD18" i="3"/>
  <c r="AD142" i="3"/>
  <c r="AD23" i="3"/>
  <c r="AD861" i="3"/>
  <c r="AD407" i="3"/>
  <c r="AD633" i="3"/>
  <c r="AD199" i="3"/>
  <c r="AD200" i="3"/>
  <c r="AD712" i="3"/>
  <c r="AD681" i="3"/>
  <c r="AD162" i="3"/>
  <c r="AD112" i="3"/>
  <c r="AD201" i="3"/>
  <c r="AD55" i="3"/>
  <c r="AD678" i="3"/>
  <c r="AD574" i="3"/>
  <c r="AD434" i="3"/>
  <c r="AD836" i="3"/>
  <c r="AD144" i="3"/>
  <c r="AD230" i="3"/>
  <c r="AD227" i="3"/>
  <c r="AD145" i="3"/>
  <c r="AD472" i="3"/>
  <c r="AD228" i="3"/>
  <c r="AD87" i="3"/>
  <c r="AD229" i="3"/>
  <c r="AD231" i="3"/>
  <c r="AD232" i="3"/>
  <c r="AD274" i="3"/>
  <c r="AD275" i="3"/>
  <c r="AD803" i="3"/>
  <c r="AD872" i="3"/>
  <c r="AD412" i="3"/>
  <c r="AD413" i="3"/>
  <c r="AD208" i="3"/>
  <c r="AD76" i="3"/>
  <c r="AD740" i="3"/>
  <c r="AD152" i="3"/>
  <c r="AD235" i="3"/>
  <c r="AD236" i="3"/>
  <c r="AD237" i="3"/>
  <c r="AD238" i="3"/>
  <c r="AD239" i="3"/>
  <c r="AD240" i="3"/>
  <c r="AD234" i="3"/>
  <c r="AD241" i="3"/>
  <c r="AD501" i="3"/>
  <c r="AD502" i="3"/>
  <c r="AD503" i="3"/>
  <c r="AD460" i="3"/>
  <c r="AD166" i="3"/>
  <c r="AD254" i="3"/>
  <c r="AD578" i="3"/>
  <c r="AD94" i="3"/>
  <c r="AD196" i="3"/>
  <c r="AD194" i="3"/>
  <c r="AD195" i="3"/>
  <c r="AD729" i="3"/>
  <c r="AD488" i="3"/>
  <c r="AD346" i="3"/>
  <c r="AD349" i="3"/>
  <c r="AD321" i="3"/>
  <c r="AD335" i="3"/>
  <c r="AD829" i="3"/>
  <c r="AD15" i="3"/>
  <c r="AD605" i="3"/>
  <c r="AD606" i="3"/>
  <c r="AD873" i="3"/>
  <c r="AD762" i="3"/>
  <c r="AD462" i="3"/>
  <c r="AD445" i="3"/>
  <c r="AD92" i="3"/>
  <c r="AD567" i="3"/>
  <c r="AD409" i="3"/>
  <c r="AD665" i="3"/>
  <c r="AD167" i="3"/>
  <c r="AD550" i="3"/>
  <c r="AD185" i="3"/>
  <c r="AD532" i="3"/>
  <c r="AD113" i="3"/>
  <c r="AD542" i="3"/>
  <c r="AD569" i="3"/>
  <c r="AD570" i="3"/>
  <c r="AD793" i="3"/>
  <c r="AD794" i="3"/>
  <c r="AD572" i="3"/>
  <c r="AD795" i="3"/>
  <c r="AD223" i="3"/>
  <c r="AD224" i="3"/>
  <c r="AD225" i="3"/>
  <c r="AD752" i="3"/>
  <c r="AD595" i="3"/>
  <c r="AD594" i="3"/>
  <c r="AD597" i="3"/>
  <c r="AD801" i="3"/>
  <c r="AD491" i="3"/>
  <c r="AD802" i="3"/>
  <c r="AD804" i="3"/>
  <c r="AD598" i="3"/>
  <c r="AD700" i="3"/>
  <c r="AD899" i="3"/>
  <c r="AD847" i="3"/>
  <c r="AD763" i="3"/>
  <c r="AD153" i="3"/>
  <c r="AD663" i="3"/>
  <c r="AD662" i="3"/>
  <c r="AD770" i="3"/>
  <c r="AD884" i="3"/>
  <c r="AD833" i="3"/>
  <c r="AD791" i="3"/>
  <c r="AD211" i="3"/>
  <c r="AD723" i="3"/>
  <c r="AD182" i="3"/>
  <c r="AD675" i="3"/>
  <c r="AD391" i="3"/>
  <c r="AD392" i="3"/>
  <c r="AD124" i="3"/>
  <c r="AD664" i="3"/>
  <c r="AD874" i="3"/>
  <c r="AD203" i="3"/>
  <c r="AD159" i="3"/>
  <c r="AD204" i="3"/>
  <c r="AD148" i="3"/>
  <c r="AD89" i="3"/>
  <c r="AD205" i="3"/>
  <c r="AD483" i="3"/>
  <c r="AD848" i="3"/>
  <c r="AD565" i="3"/>
  <c r="AD170" i="3"/>
  <c r="AD253" i="3"/>
  <c r="AD761" i="3"/>
  <c r="AD845" i="3"/>
  <c r="AD730" i="3"/>
  <c r="AD212" i="3"/>
  <c r="AD693" i="3"/>
  <c r="AD459" i="3"/>
  <c r="AD609" i="3"/>
  <c r="AD347" i="3"/>
  <c r="AD357" i="3"/>
  <c r="AD831" i="3"/>
  <c r="AD766" i="3"/>
  <c r="AD222" i="3"/>
  <c r="AD178" i="3"/>
  <c r="AD446" i="3"/>
  <c r="AD447" i="3"/>
  <c r="AD518" i="3"/>
  <c r="AD592" i="3"/>
  <c r="AD786" i="3"/>
  <c r="AD591" i="3"/>
  <c r="AD746" i="3"/>
  <c r="AD612" i="3"/>
  <c r="AD613" i="3"/>
  <c r="AD639" i="3"/>
  <c r="AD123" i="3"/>
  <c r="AD322" i="3"/>
  <c r="AD332" i="3"/>
  <c r="AD751" i="3"/>
  <c r="AD498" i="3"/>
  <c r="AD499" i="3"/>
  <c r="AD348" i="3"/>
  <c r="AD382" i="3"/>
  <c r="AD832" i="3"/>
  <c r="AD461" i="3"/>
  <c r="AD48" i="3"/>
  <c r="AD607" i="3"/>
  <c r="AD81" i="3"/>
  <c r="AD539" i="3"/>
  <c r="AD540" i="3"/>
  <c r="AD541" i="3"/>
  <c r="AD350" i="3"/>
  <c r="AD351" i="3"/>
  <c r="AD548" i="3"/>
  <c r="AD549" i="3"/>
  <c r="AD444" i="3"/>
  <c r="AD891" i="3"/>
  <c r="AD668" i="3"/>
  <c r="AD183" i="3"/>
  <c r="AD197" i="3"/>
  <c r="AD512" i="3"/>
  <c r="AD904" i="3"/>
  <c r="AD901" i="3"/>
  <c r="AD721" i="3"/>
  <c r="AD323" i="3"/>
  <c r="AD325" i="3"/>
  <c r="AD163" i="3"/>
  <c r="AD593" i="3"/>
  <c r="AD777" i="3"/>
  <c r="AD110" i="3"/>
  <c r="AD495" i="3"/>
  <c r="AD545" i="3"/>
  <c r="AD496" i="3"/>
  <c r="AD497" i="3"/>
  <c r="AD718" i="3"/>
  <c r="AD513" i="3"/>
  <c r="AD115" i="3"/>
  <c r="AD684" i="3"/>
  <c r="AD226" i="3"/>
  <c r="AD837" i="3"/>
  <c r="AD352" i="3"/>
  <c r="AD355" i="3"/>
  <c r="AD881" i="3"/>
  <c r="AD757" i="3"/>
  <c r="AD860" i="3"/>
  <c r="AD414" i="3"/>
  <c r="AD161" i="3"/>
  <c r="AD584" i="3"/>
  <c r="AD519" i="3"/>
  <c r="AD737" i="3"/>
  <c r="AD520" i="3"/>
  <c r="AD521" i="3"/>
  <c r="AD401" i="3"/>
  <c r="AD276" i="3"/>
  <c r="AD278" i="3"/>
  <c r="AD523" i="3"/>
  <c r="AD524" i="3"/>
  <c r="AD522" i="3"/>
  <c r="AD865" i="3"/>
  <c r="AD796" i="3"/>
  <c r="AD324" i="3"/>
  <c r="AD338" i="3"/>
  <c r="AD769" i="3"/>
  <c r="AD903" i="3"/>
  <c r="AD841" i="3"/>
  <c r="AD354" i="3"/>
  <c r="AD364" i="3"/>
  <c r="AD394" i="3"/>
  <c r="AD395" i="3"/>
  <c r="AD393" i="3"/>
  <c r="AD493" i="3"/>
  <c r="AD642" i="3"/>
  <c r="AD356" i="3"/>
  <c r="AD362" i="3"/>
  <c r="AD708" i="3"/>
  <c r="AD709" i="3"/>
  <c r="AD628" i="3"/>
  <c r="AD629" i="3"/>
  <c r="AD863" i="3"/>
  <c r="AD455" i="3"/>
  <c r="AD456" i="3"/>
  <c r="AD741" i="3"/>
  <c r="AD306" i="3"/>
  <c r="AD310" i="3"/>
  <c r="AD311" i="3"/>
  <c r="AD631" i="3"/>
  <c r="AD632" i="3"/>
  <c r="AD358" i="3"/>
  <c r="AD375" i="3"/>
  <c r="AD533" i="3"/>
  <c r="AD359" i="3"/>
  <c r="AD365" i="3"/>
  <c r="AD753" i="3"/>
  <c r="AD750" i="3"/>
  <c r="AD307" i="3"/>
  <c r="AD309" i="3"/>
  <c r="AD316" i="3"/>
  <c r="AD812" i="3"/>
  <c r="AD716" i="3"/>
  <c r="AD463" i="3"/>
  <c r="AD209" i="3"/>
  <c r="AD686" i="3"/>
  <c r="AD190" i="3"/>
  <c r="AD667" i="3"/>
  <c r="AD819" i="3"/>
  <c r="AD779" i="3"/>
  <c r="AD890" i="3"/>
  <c r="AD866" i="3"/>
  <c r="AD676" i="3"/>
  <c r="AD818" i="3"/>
  <c r="AD655" i="3"/>
  <c r="AD277" i="3"/>
  <c r="AD279" i="3"/>
  <c r="AD408" i="3"/>
  <c r="AD810" i="3"/>
  <c r="AD577" i="3"/>
  <c r="AD400" i="3"/>
  <c r="AD705" i="3"/>
  <c r="AD464" i="3"/>
  <c r="AD514" i="3"/>
  <c r="AD638" i="3"/>
  <c r="AD685" i="3"/>
  <c r="AD608" i="3"/>
  <c r="AD882" i="3"/>
  <c r="AD710" i="3"/>
  <c r="AD758" i="3"/>
  <c r="AD141" i="3"/>
  <c r="AD827" i="3"/>
  <c r="AD839" i="3"/>
  <c r="AD389" i="3"/>
  <c r="AD388" i="3"/>
  <c r="AD789" i="3"/>
  <c r="AD627" i="3"/>
  <c r="AD630" i="3"/>
  <c r="AD813" i="3"/>
  <c r="AD822" i="3"/>
  <c r="AD724" i="3"/>
  <c r="AD132" i="3"/>
  <c r="AD694" i="3"/>
  <c r="AD695" i="3"/>
  <c r="AD743" i="3"/>
  <c r="AD697" i="3"/>
  <c r="AD805" i="3"/>
  <c r="AD406" i="3"/>
  <c r="AD469" i="3"/>
  <c r="AD706" i="3"/>
  <c r="AD555" i="3"/>
  <c r="AD556" i="3"/>
  <c r="AD782" i="3"/>
  <c r="AD360" i="3"/>
  <c r="AD369" i="3"/>
  <c r="AD326" i="3"/>
  <c r="AD336" i="3"/>
  <c r="AD815" i="3"/>
  <c r="AD573" i="3"/>
  <c r="AD643" i="3"/>
  <c r="AD473" i="3"/>
  <c r="AD130" i="3"/>
  <c r="AD361" i="3"/>
  <c r="AD363" i="3"/>
  <c r="AD260" i="3"/>
  <c r="AD261" i="3"/>
  <c r="AD268" i="3"/>
  <c r="AD292" i="3"/>
  <c r="AD294" i="3"/>
  <c r="AD696" i="3"/>
  <c r="AD285" i="3"/>
  <c r="AD289" i="3"/>
  <c r="AD270" i="3"/>
  <c r="AD682" i="3"/>
  <c r="AD517" i="3"/>
  <c r="AD118" i="3"/>
  <c r="AD504" i="3"/>
  <c r="AD739" i="3"/>
  <c r="AD876" i="3"/>
  <c r="AD754" i="3"/>
  <c r="AD255" i="3"/>
  <c r="AD256" i="3"/>
  <c r="AD892" i="3"/>
  <c r="AD327" i="3"/>
  <c r="AD339" i="3"/>
  <c r="AD614" i="3"/>
  <c r="AD615" i="3"/>
  <c r="AD816" i="3"/>
  <c r="AD817" i="3"/>
  <c r="AD654" i="3"/>
  <c r="AD824" i="3"/>
  <c r="AD780" i="3"/>
  <c r="AD787" i="3"/>
  <c r="AD500" i="3"/>
  <c r="AD661" i="3"/>
  <c r="AD679" i="3"/>
  <c r="AD489" i="3"/>
  <c r="AD129" i="3"/>
  <c r="AD842" i="3"/>
  <c r="AD564" i="3"/>
  <c r="AD814" i="3"/>
  <c r="AD713" i="3"/>
  <c r="AD191" i="3"/>
  <c r="AD811" i="3"/>
  <c r="AD60" i="3"/>
  <c r="AD618" i="3"/>
  <c r="AD727" i="3"/>
  <c r="AD870" i="3"/>
  <c r="AD669" i="3"/>
  <c r="AD433" i="3"/>
  <c r="AD269" i="3"/>
  <c r="AD287" i="3"/>
  <c r="AD288" i="3"/>
  <c r="AD879" i="3"/>
  <c r="AD535" i="3"/>
  <c r="AD534" i="3"/>
  <c r="AD536" i="3"/>
  <c r="AD551" i="3"/>
  <c r="AD581" i="3"/>
  <c r="AD329" i="3"/>
  <c r="AD341" i="3"/>
  <c r="AD673" i="3"/>
  <c r="AD622" i="3"/>
  <c r="AD452" i="3"/>
  <c r="AD453" i="3"/>
  <c r="AD825" i="3"/>
  <c r="AD691" i="3"/>
  <c r="AD692" i="3"/>
  <c r="AD690" i="3"/>
  <c r="AD688" i="3"/>
  <c r="AD838" i="3"/>
  <c r="AD490" i="3"/>
  <c r="AD895" i="3"/>
  <c r="AD732" i="3"/>
  <c r="AD759" i="3"/>
  <c r="AD286" i="3"/>
  <c r="AD293" i="3"/>
  <c r="AD272" i="3"/>
  <c r="AD844" i="3"/>
  <c r="AD470" i="3"/>
  <c r="AD602" i="3"/>
  <c r="AD471" i="3"/>
  <c r="AD330" i="3"/>
  <c r="AD331" i="3"/>
  <c r="AD776" i="3"/>
  <c r="AD771" i="3"/>
  <c r="AD849" i="3"/>
  <c r="AD821" i="3"/>
  <c r="AD767" i="3"/>
  <c r="AD484" i="3"/>
  <c r="AD126" i="3"/>
  <c r="AD619" i="3"/>
  <c r="AD620" i="3"/>
  <c r="AD877" i="3"/>
  <c r="AD645" i="3"/>
  <c r="AD784" i="3"/>
  <c r="AD785" i="3"/>
  <c r="AD552" i="3"/>
  <c r="AD809" i="3"/>
  <c r="AD290" i="3"/>
  <c r="AD291" i="3"/>
  <c r="AD271" i="3"/>
  <c r="AD448" i="3"/>
  <c r="AD449" i="3"/>
  <c r="AD792" i="3"/>
  <c r="AD641" i="3"/>
  <c r="AD698" i="3"/>
  <c r="AD843" i="3"/>
  <c r="AD781" i="3"/>
  <c r="AD481" i="3"/>
  <c r="AD125" i="3"/>
  <c r="AD744" i="3"/>
  <c r="AD262" i="3"/>
  <c r="AD263" i="3"/>
  <c r="AD264" i="3"/>
  <c r="AD257" i="3"/>
  <c r="AD313" i="3"/>
  <c r="AD315" i="3"/>
  <c r="AD317" i="3"/>
  <c r="AD893" i="3"/>
  <c r="AD295" i="3"/>
  <c r="AD296" i="3"/>
  <c r="AD531" i="3"/>
  <c r="AD582" i="3"/>
  <c r="AD366" i="3"/>
  <c r="AD368" i="3"/>
  <c r="AD720" i="3"/>
  <c r="AD367" i="3"/>
  <c r="AD380" i="3"/>
  <c r="AD869" i="3"/>
  <c r="AD859" i="3"/>
  <c r="AD756" i="3"/>
  <c r="AD659" i="3"/>
  <c r="AD898" i="3"/>
  <c r="AD515" i="3"/>
  <c r="AD410" i="3"/>
  <c r="AD666" i="3"/>
  <c r="AD184" i="3"/>
  <c r="AD419" i="3"/>
  <c r="AD875" i="3"/>
  <c r="AD734" i="3"/>
  <c r="AD830" i="3"/>
  <c r="AD828" i="3"/>
  <c r="AD485" i="3"/>
  <c r="AD738" i="3"/>
  <c r="AD894" i="3"/>
  <c r="AD755" i="3"/>
  <c r="AD773" i="3"/>
  <c r="AD431" i="3"/>
  <c r="AD783" i="3"/>
  <c r="AD644" i="3"/>
  <c r="AD297" i="3"/>
  <c r="AD298" i="3"/>
  <c r="AD371" i="3"/>
  <c r="AD372" i="3"/>
  <c r="AD680" i="3"/>
  <c r="AD808" i="3"/>
  <c r="AD772" i="3"/>
  <c r="AD857" i="3"/>
  <c r="AD299" i="3"/>
  <c r="AD300" i="3"/>
  <c r="AD333" i="3"/>
  <c r="AD334" i="3"/>
  <c r="AD725" i="3"/>
  <c r="AD477" i="3"/>
  <c r="AD476" i="3"/>
  <c r="AD687" i="3"/>
  <c r="AD482" i="3"/>
  <c r="AD885" i="3"/>
  <c r="AD711" i="3"/>
  <c r="AD492" i="3"/>
  <c r="AD599" i="3"/>
  <c r="AD465" i="3"/>
  <c r="AD374" i="3"/>
  <c r="AD378" i="3"/>
  <c r="AD864" i="3"/>
  <c r="AD376" i="3"/>
  <c r="AD379" i="3"/>
  <c r="AD820" i="3"/>
  <c r="AD377" i="3"/>
  <c r="AD381" i="3"/>
  <c r="AD867" i="3"/>
  <c r="AD868" i="3"/>
  <c r="AD850" i="3"/>
  <c r="AD583" i="3"/>
  <c r="AD834" i="3"/>
  <c r="AD798" i="3"/>
  <c r="AD797" i="3"/>
  <c r="AD840" i="3"/>
  <c r="AD340" i="3"/>
  <c r="AD342" i="3"/>
  <c r="AD383" i="3"/>
  <c r="AD384" i="3"/>
  <c r="AD905" i="3"/>
  <c r="AD906" i="3"/>
  <c r="AD907" i="3"/>
  <c r="AD908" i="3"/>
  <c r="AD909" i="3"/>
  <c r="AD910" i="3"/>
  <c r="AD911" i="3"/>
  <c r="AD912" i="3"/>
  <c r="AD913" i="3"/>
  <c r="AD914" i="3"/>
  <c r="AD915" i="3"/>
  <c r="AD916" i="3"/>
  <c r="AD917" i="3"/>
  <c r="AD918" i="3"/>
  <c r="AD919" i="3"/>
  <c r="AD920" i="3"/>
  <c r="AD921" i="3"/>
  <c r="AD922" i="3"/>
  <c r="AD923" i="3"/>
  <c r="AD924" i="3"/>
  <c r="AD925" i="3"/>
  <c r="AD926" i="3"/>
  <c r="AD927" i="3"/>
  <c r="AD928" i="3"/>
  <c r="AD929" i="3"/>
  <c r="AD930" i="3"/>
  <c r="AD931" i="3"/>
  <c r="AD932" i="3"/>
  <c r="AD933" i="3"/>
  <c r="AD934" i="3"/>
  <c r="AD935" i="3"/>
  <c r="AD936" i="3"/>
  <c r="AD937" i="3"/>
  <c r="AD938" i="3"/>
  <c r="AD939" i="3"/>
  <c r="AD940" i="3"/>
  <c r="AD941" i="3"/>
  <c r="AD942" i="3"/>
  <c r="AD943" i="3"/>
  <c r="AD944" i="3"/>
  <c r="AD945" i="3"/>
  <c r="AD946" i="3"/>
  <c r="AD947" i="3"/>
  <c r="AD948" i="3"/>
  <c r="AD949" i="3"/>
  <c r="AD950" i="3"/>
  <c r="AD951" i="3"/>
  <c r="AD952" i="3"/>
  <c r="AD953" i="3"/>
  <c r="AD954" i="3"/>
  <c r="AD955" i="3"/>
  <c r="AD956" i="3"/>
  <c r="AD957" i="3"/>
  <c r="AD958" i="3"/>
  <c r="AD959" i="3"/>
  <c r="AD960" i="3"/>
  <c r="AD961" i="3"/>
  <c r="AD962" i="3"/>
  <c r="AD963" i="3"/>
  <c r="AD964" i="3"/>
  <c r="AD965" i="3"/>
  <c r="AD966" i="3"/>
  <c r="AD967" i="3"/>
  <c r="AD968" i="3"/>
  <c r="AD969" i="3"/>
  <c r="AD970" i="3"/>
  <c r="AD971" i="3"/>
  <c r="AD972" i="3"/>
  <c r="AD973" i="3"/>
  <c r="AD974" i="3"/>
  <c r="AD975" i="3"/>
  <c r="AD976" i="3"/>
  <c r="AD977" i="3"/>
  <c r="AD978" i="3"/>
  <c r="AD979" i="3"/>
  <c r="AD980" i="3"/>
  <c r="AD981" i="3"/>
  <c r="AD982" i="3"/>
  <c r="AD983" i="3"/>
  <c r="AD984" i="3"/>
  <c r="AD985" i="3"/>
  <c r="AD986" i="3"/>
  <c r="AD987" i="3"/>
  <c r="AD988" i="3"/>
  <c r="AD989" i="3"/>
  <c r="AD990" i="3"/>
  <c r="AD991" i="3"/>
  <c r="AD992"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248" i="6"/>
  <c r="C249" i="6"/>
  <c r="C250" i="6"/>
  <c r="C251" i="6"/>
  <c r="C252" i="6"/>
  <c r="C253" i="6"/>
  <c r="C254" i="6"/>
  <c r="C255" i="6"/>
  <c r="C256" i="6"/>
  <c r="C257" i="6"/>
  <c r="C258" i="6"/>
  <c r="C259" i="6"/>
  <c r="C260" i="6"/>
  <c r="C261" i="6"/>
  <c r="C262" i="6"/>
  <c r="C263" i="6"/>
  <c r="C264" i="6"/>
  <c r="C265" i="6"/>
  <c r="C266" i="6"/>
  <c r="C267" i="6"/>
  <c r="C268" i="6"/>
  <c r="C269" i="6"/>
  <c r="C270" i="6"/>
  <c r="C271" i="6"/>
  <c r="C272" i="6"/>
  <c r="C273" i="6"/>
  <c r="C274" i="6"/>
  <c r="C275" i="6"/>
  <c r="C276" i="6"/>
  <c r="C277" i="6"/>
  <c r="C278" i="6"/>
  <c r="C279" i="6"/>
  <c r="C280" i="6"/>
  <c r="C281" i="6"/>
  <c r="C282" i="6"/>
  <c r="C283" i="6"/>
  <c r="C284" i="6"/>
  <c r="C285" i="6"/>
  <c r="C286" i="6"/>
  <c r="C287" i="6"/>
  <c r="C288" i="6"/>
  <c r="C289" i="6"/>
  <c r="C290" i="6"/>
  <c r="C291" i="6"/>
  <c r="C292" i="6"/>
  <c r="C293" i="6"/>
  <c r="C294" i="6"/>
  <c r="C295" i="6"/>
  <c r="C296" i="6"/>
  <c r="C297" i="6"/>
  <c r="C298" i="6"/>
  <c r="C299" i="6"/>
  <c r="C300" i="6"/>
  <c r="C301" i="6"/>
  <c r="C302" i="6"/>
  <c r="C303" i="6"/>
  <c r="C304" i="6"/>
  <c r="C305" i="6"/>
  <c r="C306" i="6"/>
  <c r="C307" i="6"/>
  <c r="C308" i="6"/>
  <c r="C309" i="6"/>
  <c r="C310" i="6"/>
  <c r="C311" i="6"/>
  <c r="C312" i="6"/>
  <c r="C313" i="6"/>
  <c r="C314" i="6"/>
  <c r="C315" i="6"/>
  <c r="C316" i="6"/>
  <c r="C317" i="6"/>
  <c r="C318" i="6"/>
  <c r="C319" i="6"/>
  <c r="C320" i="6"/>
  <c r="C321" i="6"/>
  <c r="C322" i="6"/>
  <c r="C323" i="6"/>
  <c r="C324" i="6"/>
  <c r="C325" i="6"/>
  <c r="C326" i="6"/>
  <c r="C327" i="6"/>
  <c r="C328" i="6"/>
  <c r="C329" i="6"/>
  <c r="C330" i="6"/>
  <c r="C331" i="6"/>
  <c r="C332" i="6"/>
  <c r="C333" i="6"/>
  <c r="C334" i="6"/>
  <c r="C335" i="6"/>
  <c r="C336" i="6"/>
  <c r="C337" i="6"/>
  <c r="C338" i="6"/>
  <c r="C339" i="6"/>
  <c r="C340" i="6"/>
  <c r="C341" i="6"/>
  <c r="C342" i="6"/>
  <c r="C343" i="6"/>
  <c r="C344" i="6"/>
  <c r="C345" i="6"/>
  <c r="C346" i="6"/>
  <c r="C347" i="6"/>
  <c r="C348" i="6"/>
  <c r="C349" i="6"/>
  <c r="C350" i="6"/>
  <c r="C351" i="6"/>
  <c r="C352" i="6"/>
  <c r="C353" i="6"/>
  <c r="C354" i="6"/>
  <c r="C355" i="6"/>
  <c r="C356" i="6"/>
  <c r="C357" i="6"/>
  <c r="C358" i="6"/>
  <c r="C359" i="6"/>
  <c r="C360" i="6"/>
  <c r="C361" i="6"/>
  <c r="C362" i="6"/>
  <c r="C363" i="6"/>
  <c r="C364" i="6"/>
  <c r="C365" i="6"/>
  <c r="C366" i="6"/>
  <c r="C367" i="6"/>
  <c r="C368" i="6"/>
  <c r="C369" i="6"/>
  <c r="C370" i="6"/>
  <c r="C371" i="6"/>
  <c r="C372" i="6"/>
  <c r="C373" i="6"/>
  <c r="C374" i="6"/>
  <c r="C375" i="6"/>
  <c r="C376" i="6"/>
  <c r="C377" i="6"/>
  <c r="C378" i="6"/>
  <c r="C379" i="6"/>
  <c r="C380" i="6"/>
  <c r="C381" i="6"/>
  <c r="C382" i="6"/>
  <c r="C383" i="6"/>
  <c r="C384" i="6"/>
  <c r="C385" i="6"/>
  <c r="C386" i="6"/>
  <c r="C387" i="6"/>
  <c r="C388" i="6"/>
  <c r="C389" i="6"/>
  <c r="C390" i="6"/>
  <c r="C391" i="6"/>
  <c r="C392" i="6"/>
  <c r="C393" i="6"/>
  <c r="C394" i="6"/>
  <c r="C395" i="6"/>
  <c r="C396" i="6"/>
  <c r="C397" i="6"/>
  <c r="C398" i="6"/>
  <c r="C399" i="6"/>
  <c r="C400" i="6"/>
  <c r="C401" i="6"/>
  <c r="C402" i="6"/>
  <c r="C403" i="6"/>
  <c r="C404" i="6"/>
  <c r="C405" i="6"/>
  <c r="C406" i="6"/>
  <c r="C407" i="6"/>
  <c r="C408" i="6"/>
  <c r="C409" i="6"/>
  <c r="C410" i="6"/>
  <c r="C411" i="6"/>
  <c r="C412" i="6"/>
  <c r="C413" i="6"/>
  <c r="C414" i="6"/>
  <c r="C415" i="6"/>
  <c r="C416" i="6"/>
  <c r="C417" i="6"/>
  <c r="C418" i="6"/>
  <c r="C419" i="6"/>
  <c r="C420" i="6"/>
  <c r="C421" i="6"/>
  <c r="C422" i="6"/>
  <c r="C423" i="6"/>
  <c r="C424" i="6"/>
  <c r="C425" i="6"/>
  <c r="C426" i="6"/>
  <c r="C427" i="6"/>
  <c r="C428" i="6"/>
  <c r="C429" i="6"/>
  <c r="C430" i="6"/>
  <c r="C431" i="6"/>
  <c r="C432" i="6"/>
  <c r="C433" i="6"/>
  <c r="C434" i="6"/>
  <c r="C435" i="6"/>
  <c r="C436" i="6"/>
  <c r="C437" i="6"/>
  <c r="C438" i="6"/>
  <c r="C439" i="6"/>
  <c r="C440" i="6"/>
  <c r="C441" i="6"/>
  <c r="C442" i="6"/>
  <c r="C443" i="6"/>
  <c r="C444" i="6"/>
  <c r="C445" i="6"/>
  <c r="C446" i="6"/>
  <c r="C447" i="6"/>
  <c r="C448" i="6"/>
  <c r="C449" i="6"/>
  <c r="C450" i="6"/>
  <c r="C451" i="6"/>
  <c r="C452" i="6"/>
  <c r="C453" i="6"/>
  <c r="C454" i="6"/>
  <c r="C455" i="6"/>
  <c r="C456" i="6"/>
  <c r="C457" i="6"/>
  <c r="C458" i="6"/>
  <c r="C459" i="6"/>
  <c r="C460" i="6"/>
  <c r="C461" i="6"/>
  <c r="C462" i="6"/>
  <c r="C463" i="6"/>
  <c r="C464" i="6"/>
  <c r="C465" i="6"/>
  <c r="C466" i="6"/>
  <c r="C467" i="6"/>
  <c r="C468" i="6"/>
  <c r="C469" i="6"/>
  <c r="C470" i="6"/>
  <c r="C471" i="6"/>
  <c r="C472" i="6"/>
  <c r="C473" i="6"/>
  <c r="C474" i="6"/>
  <c r="C475" i="6"/>
  <c r="C476" i="6"/>
  <c r="C477" i="6"/>
  <c r="C478" i="6"/>
  <c r="C479" i="6"/>
  <c r="C480" i="6"/>
  <c r="C481" i="6"/>
  <c r="C482" i="6"/>
  <c r="C483" i="6"/>
  <c r="C484" i="6"/>
  <c r="C485" i="6"/>
  <c r="C486" i="6"/>
  <c r="C487" i="6"/>
  <c r="C488" i="6"/>
  <c r="C489" i="6"/>
  <c r="C490" i="6"/>
  <c r="C491" i="6"/>
  <c r="C492" i="6"/>
  <c r="C493" i="6"/>
  <c r="C494" i="6"/>
  <c r="C495" i="6"/>
  <c r="C496" i="6"/>
  <c r="C497" i="6"/>
  <c r="C498" i="6"/>
  <c r="C499" i="6"/>
  <c r="C500" i="6"/>
  <c r="C501" i="6"/>
  <c r="C502" i="6"/>
  <c r="C503" i="6"/>
  <c r="C504" i="6"/>
  <c r="C505" i="6"/>
  <c r="C506" i="6"/>
  <c r="C507" i="6"/>
  <c r="C508" i="6"/>
  <c r="C509" i="6"/>
  <c r="C510" i="6"/>
  <c r="C511" i="6"/>
  <c r="C512" i="6"/>
  <c r="C513" i="6"/>
  <c r="C514" i="6"/>
  <c r="C515" i="6"/>
  <c r="C516" i="6"/>
  <c r="C517" i="6"/>
  <c r="C518" i="6"/>
  <c r="C519" i="6"/>
  <c r="C520" i="6"/>
  <c r="C521" i="6"/>
  <c r="C522" i="6"/>
  <c r="C523" i="6"/>
  <c r="C524" i="6"/>
  <c r="C525" i="6"/>
  <c r="C526" i="6"/>
  <c r="C527" i="6"/>
  <c r="C528" i="6"/>
  <c r="C529" i="6"/>
  <c r="C530" i="6"/>
  <c r="C531" i="6"/>
  <c r="C532" i="6"/>
  <c r="C533" i="6"/>
  <c r="C534" i="6"/>
  <c r="C535" i="6"/>
  <c r="C536" i="6"/>
  <c r="C537" i="6"/>
  <c r="C538" i="6"/>
  <c r="C539" i="6"/>
  <c r="C540" i="6"/>
  <c r="C541" i="6"/>
  <c r="C542" i="6"/>
  <c r="C543" i="6"/>
  <c r="C544" i="6"/>
  <c r="C545" i="6"/>
  <c r="C546" i="6"/>
  <c r="C547" i="6"/>
  <c r="C548" i="6"/>
  <c r="C549" i="6"/>
  <c r="C550" i="6"/>
  <c r="C551" i="6"/>
  <c r="C552" i="6"/>
  <c r="C553" i="6"/>
  <c r="C554" i="6"/>
  <c r="C555" i="6"/>
  <c r="C556" i="6"/>
  <c r="C557" i="6"/>
  <c r="C558" i="6"/>
  <c r="C559" i="6"/>
  <c r="C560" i="6"/>
  <c r="C561" i="6"/>
  <c r="C562" i="6"/>
  <c r="C563" i="6"/>
  <c r="C564" i="6"/>
  <c r="C565" i="6"/>
  <c r="C566" i="6"/>
  <c r="C567" i="6"/>
  <c r="C568" i="6"/>
  <c r="C569" i="6"/>
  <c r="C570" i="6"/>
  <c r="C571" i="6"/>
  <c r="C572" i="6"/>
  <c r="C573" i="6"/>
  <c r="C574" i="6"/>
  <c r="C575" i="6"/>
  <c r="C576" i="6"/>
  <c r="C577" i="6"/>
  <c r="C578" i="6"/>
  <c r="C579" i="6"/>
  <c r="C580" i="6"/>
  <c r="C581" i="6"/>
  <c r="C582" i="6"/>
  <c r="C583" i="6"/>
  <c r="C584" i="6"/>
  <c r="C585" i="6"/>
  <c r="C586" i="6"/>
  <c r="C587" i="6"/>
  <c r="C588" i="6"/>
  <c r="C589" i="6"/>
  <c r="C590" i="6"/>
  <c r="C591" i="6"/>
  <c r="C592" i="6"/>
  <c r="C593" i="6"/>
  <c r="C594" i="6"/>
  <c r="C595" i="6"/>
  <c r="C596" i="6"/>
  <c r="C597" i="6"/>
  <c r="C598" i="6"/>
  <c r="C599" i="6"/>
  <c r="C600" i="6"/>
  <c r="C601" i="6"/>
  <c r="C602" i="6"/>
  <c r="C603" i="6"/>
  <c r="C604" i="6"/>
  <c r="C605" i="6"/>
  <c r="C606" i="6"/>
  <c r="C607" i="6"/>
  <c r="C608" i="6"/>
  <c r="C609" i="6"/>
  <c r="C610" i="6"/>
  <c r="C611" i="6"/>
  <c r="C612" i="6"/>
  <c r="C613" i="6"/>
  <c r="C614" i="6"/>
  <c r="C615" i="6"/>
  <c r="C616" i="6"/>
  <c r="C617" i="6"/>
  <c r="C618" i="6"/>
  <c r="C619" i="6"/>
  <c r="C620" i="6"/>
  <c r="C621" i="6"/>
  <c r="C622" i="6"/>
  <c r="C623" i="6"/>
  <c r="C624" i="6"/>
  <c r="C625" i="6"/>
  <c r="C626" i="6"/>
  <c r="C627" i="6"/>
  <c r="C628" i="6"/>
  <c r="C629" i="6"/>
  <c r="C630" i="6"/>
  <c r="C631" i="6"/>
  <c r="C632" i="6"/>
  <c r="C633" i="6"/>
  <c r="C634" i="6"/>
  <c r="C635" i="6"/>
  <c r="C636" i="6"/>
  <c r="C637" i="6"/>
  <c r="C638" i="6"/>
  <c r="C639" i="6"/>
  <c r="C640" i="6"/>
  <c r="C641" i="6"/>
  <c r="C642" i="6"/>
  <c r="C643" i="6"/>
  <c r="C644" i="6"/>
  <c r="C645" i="6"/>
  <c r="C646" i="6"/>
  <c r="C647" i="6"/>
  <c r="C648" i="6"/>
  <c r="C649" i="6"/>
  <c r="C650" i="6"/>
  <c r="C651" i="6"/>
  <c r="C652" i="6"/>
  <c r="C653" i="6"/>
  <c r="C654" i="6"/>
  <c r="C655" i="6"/>
  <c r="C656" i="6"/>
  <c r="C657" i="6"/>
  <c r="C658" i="6"/>
  <c r="C659" i="6"/>
  <c r="C660" i="6"/>
  <c r="C661" i="6"/>
  <c r="C662" i="6"/>
  <c r="C663" i="6"/>
  <c r="C664" i="6"/>
  <c r="C665" i="6"/>
  <c r="C666" i="6"/>
  <c r="C667" i="6"/>
  <c r="C668" i="6"/>
  <c r="C669" i="6"/>
  <c r="C670" i="6"/>
  <c r="C671" i="6"/>
  <c r="C672" i="6"/>
  <c r="C673" i="6"/>
  <c r="C674" i="6"/>
  <c r="C675" i="6"/>
  <c r="C676" i="6"/>
  <c r="C677" i="6"/>
  <c r="C678" i="6"/>
  <c r="C679" i="6"/>
  <c r="C680" i="6"/>
  <c r="C681" i="6"/>
  <c r="C682" i="6"/>
  <c r="C683" i="6"/>
  <c r="C684" i="6"/>
  <c r="C685" i="6"/>
  <c r="C686" i="6"/>
  <c r="C687" i="6"/>
  <c r="C688" i="6"/>
  <c r="C689" i="6"/>
  <c r="C690" i="6"/>
  <c r="C691" i="6"/>
  <c r="C692" i="6"/>
  <c r="C693" i="6"/>
  <c r="C694" i="6"/>
  <c r="C695" i="6"/>
  <c r="C696" i="6"/>
  <c r="C697" i="6"/>
  <c r="C698" i="6"/>
  <c r="C699" i="6"/>
  <c r="C700" i="6"/>
  <c r="C701" i="6"/>
  <c r="C702" i="6"/>
  <c r="C703" i="6"/>
  <c r="C704" i="6"/>
  <c r="C705" i="6"/>
  <c r="C706" i="6"/>
  <c r="C707" i="6"/>
  <c r="C708" i="6"/>
  <c r="C709" i="6"/>
  <c r="C710" i="6"/>
  <c r="C711" i="6"/>
  <c r="C712" i="6"/>
  <c r="C713" i="6"/>
  <c r="C714" i="6"/>
  <c r="C715" i="6"/>
  <c r="C716" i="6"/>
  <c r="C717" i="6"/>
  <c r="C718" i="6"/>
  <c r="C719" i="6"/>
  <c r="C720" i="6"/>
  <c r="C721" i="6"/>
  <c r="C722" i="6"/>
  <c r="C723" i="6"/>
  <c r="C724" i="6"/>
  <c r="C725" i="6"/>
  <c r="C726" i="6"/>
  <c r="C727" i="6"/>
  <c r="C728" i="6"/>
  <c r="C729" i="6"/>
  <c r="C730" i="6"/>
  <c r="C731" i="6"/>
  <c r="C732" i="6"/>
  <c r="C733" i="6"/>
  <c r="C734" i="6"/>
  <c r="C735" i="6"/>
  <c r="C736" i="6"/>
  <c r="C737" i="6"/>
  <c r="C738" i="6"/>
  <c r="C739" i="6"/>
  <c r="C740" i="6"/>
  <c r="C741" i="6"/>
  <c r="C742" i="6"/>
  <c r="C743" i="6"/>
  <c r="C744" i="6"/>
  <c r="C745" i="6"/>
  <c r="C746" i="6"/>
  <c r="C747" i="6"/>
  <c r="C748" i="6"/>
  <c r="C749" i="6"/>
  <c r="C750" i="6"/>
  <c r="C751" i="6"/>
  <c r="C752" i="6"/>
  <c r="C753" i="6"/>
  <c r="C754" i="6"/>
  <c r="C755" i="6"/>
  <c r="C756" i="6"/>
  <c r="C757" i="6"/>
  <c r="C758" i="6"/>
  <c r="C759" i="6"/>
  <c r="C760" i="6"/>
  <c r="C761" i="6"/>
  <c r="C762" i="6"/>
  <c r="C763" i="6"/>
  <c r="C764" i="6"/>
  <c r="C765" i="6"/>
  <c r="C766" i="6"/>
  <c r="C767" i="6"/>
  <c r="C768" i="6"/>
  <c r="C769" i="6"/>
  <c r="C770" i="6"/>
  <c r="C771" i="6"/>
  <c r="C772" i="6"/>
  <c r="C773" i="6"/>
  <c r="C774" i="6"/>
  <c r="C775" i="6"/>
  <c r="C776" i="6"/>
  <c r="C777" i="6"/>
  <c r="C778" i="6"/>
  <c r="C779" i="6"/>
  <c r="C780" i="6"/>
  <c r="C781" i="6"/>
  <c r="C782" i="6"/>
  <c r="C783" i="6"/>
  <c r="C784" i="6"/>
  <c r="C785" i="6"/>
  <c r="C786" i="6"/>
  <c r="C787" i="6"/>
  <c r="C788" i="6"/>
  <c r="C789" i="6"/>
  <c r="C790" i="6"/>
  <c r="C791" i="6"/>
  <c r="C792" i="6"/>
  <c r="C793" i="6"/>
  <c r="C794" i="6"/>
  <c r="C795" i="6"/>
  <c r="C796" i="6"/>
  <c r="C797" i="6"/>
  <c r="C798" i="6"/>
  <c r="C799" i="6"/>
  <c r="C800" i="6"/>
  <c r="C801" i="6"/>
  <c r="C802" i="6"/>
  <c r="C803" i="6"/>
  <c r="C804" i="6"/>
  <c r="C805" i="6"/>
  <c r="C806" i="6"/>
  <c r="C807" i="6"/>
  <c r="C808" i="6"/>
  <c r="C809" i="6"/>
  <c r="C810" i="6"/>
  <c r="C811" i="6"/>
  <c r="C812" i="6"/>
  <c r="C813" i="6"/>
  <c r="C814" i="6"/>
  <c r="C815" i="6"/>
  <c r="C816" i="6"/>
  <c r="C817" i="6"/>
  <c r="C818" i="6"/>
  <c r="C819" i="6"/>
  <c r="C820" i="6"/>
  <c r="C821" i="6"/>
  <c r="C822" i="6"/>
  <c r="C823" i="6"/>
  <c r="C824" i="6"/>
  <c r="C825" i="6"/>
  <c r="C826" i="6"/>
  <c r="C827" i="6"/>
  <c r="C828" i="6"/>
  <c r="C829" i="6"/>
  <c r="C830" i="6"/>
  <c r="C831" i="6"/>
  <c r="C832" i="6"/>
  <c r="C833" i="6"/>
  <c r="C834" i="6"/>
  <c r="C835" i="6"/>
  <c r="C836" i="6"/>
  <c r="C837" i="6"/>
  <c r="C838" i="6"/>
  <c r="C839" i="6"/>
  <c r="C840" i="6"/>
  <c r="C841" i="6"/>
  <c r="C842" i="6"/>
  <c r="C843" i="6"/>
  <c r="C844" i="6"/>
  <c r="C845" i="6"/>
  <c r="C846" i="6"/>
  <c r="C847" i="6"/>
  <c r="C848" i="6"/>
  <c r="C849" i="6"/>
  <c r="C850" i="6"/>
  <c r="C851" i="6"/>
  <c r="C852" i="6"/>
  <c r="C853" i="6"/>
  <c r="C854" i="6"/>
  <c r="C855" i="6"/>
  <c r="C856" i="6"/>
  <c r="C857" i="6"/>
  <c r="C858" i="6"/>
  <c r="C859" i="6"/>
  <c r="C860" i="6"/>
  <c r="C861" i="6"/>
  <c r="C862" i="6"/>
  <c r="C863" i="6"/>
  <c r="C864" i="6"/>
  <c r="C865" i="6"/>
  <c r="C866" i="6"/>
  <c r="C867" i="6"/>
  <c r="C868" i="6"/>
  <c r="C869" i="6"/>
  <c r="C870" i="6"/>
  <c r="C871" i="6"/>
  <c r="C872" i="6"/>
  <c r="C873" i="6"/>
  <c r="C874" i="6"/>
  <c r="C875" i="6"/>
  <c r="C876" i="6"/>
  <c r="C877" i="6"/>
  <c r="C878" i="6"/>
  <c r="C879" i="6"/>
  <c r="C880" i="6"/>
  <c r="C881" i="6"/>
  <c r="C882" i="6"/>
  <c r="C883" i="6"/>
  <c r="C884" i="6"/>
  <c r="C885" i="6"/>
  <c r="C886" i="6"/>
  <c r="C887" i="6"/>
  <c r="C888" i="6"/>
  <c r="C889" i="6"/>
  <c r="C890" i="6"/>
  <c r="C891" i="6"/>
  <c r="C892" i="6"/>
  <c r="C893" i="6"/>
  <c r="C894" i="6"/>
  <c r="C895" i="6"/>
  <c r="C896" i="6"/>
  <c r="C897" i="6"/>
  <c r="C898" i="6"/>
  <c r="C899" i="6"/>
  <c r="C900" i="6"/>
  <c r="C901" i="6"/>
  <c r="C902" i="6"/>
  <c r="C903"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2" i="7"/>
  <c r="T57" i="7"/>
  <c r="B112" i="7" l="1"/>
  <c r="B98" i="7"/>
  <c r="B126" i="7"/>
  <c r="B154"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40" i="7"/>
  <c r="U28"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<sst xmlns="http://schemas.openxmlformats.org/spreadsheetml/2006/main" count="7050" uniqueCount="1177">
  <si>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</si>
  <si>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</si>
  <si>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</si>
  <si>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</si>
  <si>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</si>
  <si>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</si>
  <si>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</si>
  <si>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</si>
  <si>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</si>
  <si>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</si>
  <si>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</si>
  <si>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</si>
  <si>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</si>
  <si>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</si>
  <si>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</si>
  <si>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</si>
  <si>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</si>
  <si>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</si>
  <si>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</si>
  <si>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</si>
  <si>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</si>
  <si>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</si>
  <si>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</si>
  <si>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</si>
  <si>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</si>
  <si>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</si>
  <si>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</si>
  <si>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</si>
  <si>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</si>
  <si>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</si>
  <si>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</si>
  <si>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</si>
  <si>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</si>
  <si>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</si>
  <si>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</si>
  <si>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</si>
  <si>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</si>
  <si>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</si>
  <si>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</si>
  <si>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</si>
  <si>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</si>
  <si>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</si>
  <si>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</si>
  <si>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</si>
  <si>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</si>
  <si>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</si>
  <si>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</si>
  <si>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</si>
  <si>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</si>
  <si>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</si>
  <si>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</si>
  <si>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</si>
  <si>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</si>
  <si>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</si>
  <si>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</si>
  <si>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</si>
  <si>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</si>
  <si>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</si>
  <si>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</si>
  <si>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</si>
  <si>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</si>
  <si>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</si>
  <si>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</si>
  <si>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</si>
  <si>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</si>
  <si>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</si>
  <si>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</si>
  <si>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</si>
  <si>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</si>
  <si>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</si>
  <si>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</si>
  <si>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</si>
  <si>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</si>
  <si>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</si>
  <si>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</si>
  <si>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</si>
  <si>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</si>
  <si>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</si>
  <si>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</si>
  <si>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</si>
  <si>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</si>
  <si>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</si>
  <si>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</si>
  <si>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</si>
  <si>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</si>
  <si>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</si>
  <si>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</si>
  <si>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</si>
  <si>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</si>
  <si>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</si>
  <si>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</si>
  <si>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</si>
  <si>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</si>
  <si>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</si>
  <si>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</si>
  <si>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</si>
  <si>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</si>
  <si>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</si>
  <si>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</si>
  <si>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</si>
  <si>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</si>
  <si>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</si>
  <si>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</si>
  <si>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</si>
  <si>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</si>
  <si>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</si>
  <si>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</si>
  <si>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</si>
  <si>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</si>
  <si>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</si>
  <si>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</si>
  <si>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</si>
  <si>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</si>
  <si>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</si>
  <si>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</si>
  <si>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</si>
  <si>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</si>
  <si>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</si>
  <si>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</si>
  <si>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</si>
  <si>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</si>
  <si>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</si>
  <si>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</si>
  <si>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</si>
  <si>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</si>
  <si>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</si>
  <si>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</si>
  <si>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</si>
  <si>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</si>
  <si>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</si>
  <si>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</si>
  <si>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</si>
  <si>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</si>
  <si>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</si>
  <si>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</si>
  <si>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</si>
  <si>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</si>
  <si>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</si>
  <si>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</si>
  <si>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</si>
  <si>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</si>
  <si>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</si>
  <si>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</si>
  <si>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</si>
  <si>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</si>
  <si>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</si>
  <si>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</si>
  <si>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</si>
  <si>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</si>
  <si>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</si>
  <si>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</si>
  <si>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</si>
  <si>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</si>
  <si>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</si>
  <si>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</si>
  <si>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</si>
  <si>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</si>
  <si>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</si>
  <si>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</si>
  <si>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</si>
  <si>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</si>
  <si>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</si>
  <si>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</si>
  <si>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</si>
  <si>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</si>
  <si>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</si>
  <si>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</si>
  <si>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</si>
  <si>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</si>
  <si>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</si>
  <si>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</si>
  <si>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</si>
  <si>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</si>
  <si>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</si>
  <si>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 Bilbrough Co. Ltd., London P/I Club</t>
  </si>
  <si>
    <t>Aalborg University</t>
  </si>
  <si>
    <t>Copenhagen Business School</t>
  </si>
  <si>
    <t>Queen's University</t>
  </si>
  <si>
    <t>SeaIntelligence Consulting</t>
  </si>
  <si>
    <t>University of Southern Denmark</t>
  </si>
  <si>
    <t>Wageningen University</t>
  </si>
  <si>
    <t>Aalto University School of Science</t>
  </si>
  <si>
    <t>Chalmers University of Technology</t>
  </si>
  <si>
    <t>SSPA Sweden AB</t>
  </si>
  <si>
    <t>ACTV SpA</t>
  </si>
  <si>
    <t>Ca’ Foscari University of Venice</t>
  </si>
  <si>
    <t>Adam Mickiewicz University</t>
  </si>
  <si>
    <t>Tinbergen Institute</t>
  </si>
  <si>
    <t>Vrije Universiteit Amsterdam</t>
  </si>
  <si>
    <t>AGCI-AGRITAL</t>
  </si>
  <si>
    <t>NOAA Fisheries</t>
  </si>
  <si>
    <t>University of Torino</t>
  </si>
  <si>
    <t>Agder University College</t>
  </si>
  <si>
    <t>Clarkson Fund Management Ltd.</t>
  </si>
  <si>
    <t>Clarkson Research Ltd.</t>
  </si>
  <si>
    <t>Dalian Maritime University</t>
  </si>
  <si>
    <t>Agence métropolitaine de transport (AMT)</t>
  </si>
  <si>
    <t>McGill University</t>
  </si>
  <si>
    <t>Ryerson University</t>
  </si>
  <si>
    <t>Agência Nacional de Transportes Terrestres - ANTT</t>
  </si>
  <si>
    <t>Federal University of Sao Carlos</t>
  </si>
  <si>
    <t>Universidade Estadual de Campinas</t>
  </si>
  <si>
    <t>ALBA Graduate Business School</t>
  </si>
  <si>
    <t>Athens University of Economics and Business</t>
  </si>
  <si>
    <t>Albany College of Pharmacy</t>
  </si>
  <si>
    <t>Rensselaer Polytechnic Institute</t>
  </si>
  <si>
    <t>Rutgers University</t>
  </si>
  <si>
    <t>University of South Carolina</t>
  </si>
  <si>
    <t>Albert-Ludwigs University Freiburg</t>
  </si>
  <si>
    <t>Britich Columbia Ministry of Environment</t>
  </si>
  <si>
    <t>United Nations Environment Programme</t>
  </si>
  <si>
    <t>University of British Columbia</t>
  </si>
  <si>
    <t>University of Victoria</t>
  </si>
  <si>
    <t>Wildlife Conservation Society</t>
  </si>
  <si>
    <t>Ålesund University College</t>
  </si>
  <si>
    <t>Center for Applied Research (SNF)</t>
  </si>
  <si>
    <t>International Research Institute of Stavanger (IRIS)</t>
  </si>
  <si>
    <t>Norwegian University of Science and Technology (NTNU)</t>
  </si>
  <si>
    <t>University of Stavanger</t>
  </si>
  <si>
    <t>Allameh Tabataba'i University</t>
  </si>
  <si>
    <t>Iran University of Science and Technology</t>
  </si>
  <si>
    <t>Shahid Beheshti University</t>
  </si>
  <si>
    <t>Tarbiat Modares University</t>
  </si>
  <si>
    <t>ALNITAK Marine Environment Research Center</t>
  </si>
  <si>
    <t>Canadian Whale Institute</t>
  </si>
  <si>
    <t>Dalhousie University</t>
  </si>
  <si>
    <t>Fisheries and Oceans Canada</t>
  </si>
  <si>
    <t>KAI Marine Services</t>
  </si>
  <si>
    <t>New England Aquarium</t>
  </si>
  <si>
    <t>American Bureau of Shipping</t>
  </si>
  <si>
    <t>LeMoyne College</t>
  </si>
  <si>
    <t>Travelers Insurance</t>
  </si>
  <si>
    <t>Virginia Commonwealth University</t>
  </si>
  <si>
    <t>American University</t>
  </si>
  <si>
    <t>University of Saint Francis</t>
  </si>
  <si>
    <t>Anna University</t>
  </si>
  <si>
    <t>KPR Institute of Engineering and Technology</t>
  </si>
  <si>
    <t>S.A. Engineering College</t>
  </si>
  <si>
    <t>Antwerp Maritime Academy</t>
  </si>
  <si>
    <t>Ghent University</t>
  </si>
  <si>
    <t>Italian Center of Excellence on Integrated Logistics (CIELI)</t>
  </si>
  <si>
    <t>Lorentzen and Stemoco AS</t>
  </si>
  <si>
    <t>Nanyang Technological University</t>
  </si>
  <si>
    <t>Shanghai Maritime University</t>
  </si>
  <si>
    <t>University of Antwerp</t>
  </si>
  <si>
    <t>University of Genoa</t>
  </si>
  <si>
    <t>Aplus Flash Technology Inc.</t>
  </si>
  <si>
    <t>University of Belgrade</t>
  </si>
  <si>
    <t>University of Southern California</t>
  </si>
  <si>
    <t>AquaBiota Water Research</t>
  </si>
  <si>
    <t>AZTI Tecnalia</t>
  </si>
  <si>
    <t>Bulgarian Academy of Sciences</t>
  </si>
  <si>
    <t>Deltares</t>
  </si>
  <si>
    <t>Hellenic Centre for Marine Research</t>
  </si>
  <si>
    <t>Heriot-Watt University</t>
  </si>
  <si>
    <t>ILVO</t>
  </si>
  <si>
    <t>Institute of Marine Research</t>
  </si>
  <si>
    <t>Institute of Oceanology Polish Academy of Sciences</t>
  </si>
  <si>
    <t>Ministry for Sustainable Development, the Environment and Climate Change</t>
  </si>
  <si>
    <t>National Research Council - CNR</t>
  </si>
  <si>
    <t>Royal Belgian Institute of Natural Sciences</t>
  </si>
  <si>
    <t>Thünen Institute of Sea Fisheries</t>
  </si>
  <si>
    <t>University of Malta</t>
  </si>
  <si>
    <t>Arab Academy for Science, Technology and Maritime Transport (AASTMT)</t>
  </si>
  <si>
    <t>National Institute of Oceanography and Fisheries (NIOF)</t>
  </si>
  <si>
    <t>Arctic Turn Consulting</t>
  </si>
  <si>
    <t>Ocean Conservancy</t>
  </si>
  <si>
    <t>Pacific Environment</t>
  </si>
  <si>
    <t>Pearson Consulting LLC</t>
  </si>
  <si>
    <t>Pew Charitable Trusts</t>
  </si>
  <si>
    <t>Savoonga Whaling Captains Association</t>
  </si>
  <si>
    <t>United States Coast Guard Academy</t>
  </si>
  <si>
    <t>Aristotle University of Thessaloniki</t>
  </si>
  <si>
    <t>ARPA Puglia</t>
  </si>
  <si>
    <t>Cardiff University</t>
  </si>
  <si>
    <t>CERTH/CPERI</t>
  </si>
  <si>
    <t>Education and Teacher Training Agency</t>
  </si>
  <si>
    <t>Ekonerg</t>
  </si>
  <si>
    <t>TRUTh, Thessaloniki</t>
  </si>
  <si>
    <t>University of Patras</t>
  </si>
  <si>
    <t>University of Rijeka</t>
  </si>
  <si>
    <t>Arizona State University</t>
  </si>
  <si>
    <t>Hongik University</t>
  </si>
  <si>
    <t>University of California Berkeley</t>
  </si>
  <si>
    <t>Aston University</t>
  </si>
  <si>
    <t>Durham University</t>
  </si>
  <si>
    <t>City, University of London</t>
  </si>
  <si>
    <t>Cyprus University of Technology</t>
  </si>
  <si>
    <t>Fortis Bank</t>
  </si>
  <si>
    <t>Regents University London</t>
  </si>
  <si>
    <t>SEB Merchant Banking</t>
  </si>
  <si>
    <t>Technical University of Denmark</t>
  </si>
  <si>
    <t>The American College of Greece</t>
  </si>
  <si>
    <t>University of Manchester</t>
  </si>
  <si>
    <t>University of Piraeus</t>
  </si>
  <si>
    <t>World Maritime University</t>
  </si>
  <si>
    <t>Auckland University of Technology</t>
  </si>
  <si>
    <t>Government Engineering College</t>
  </si>
  <si>
    <t>Graphic Era University</t>
  </si>
  <si>
    <t>Montpellier Business School</t>
  </si>
  <si>
    <t>The University of Waikato</t>
  </si>
  <si>
    <t>University of Sussex</t>
  </si>
  <si>
    <t>Audencia School of Management</t>
  </si>
  <si>
    <t>University of the Aegean</t>
  </si>
  <si>
    <t>Austow Pty Ltd.</t>
  </si>
  <si>
    <t>University of Wollongong</t>
  </si>
  <si>
    <t>Austral University</t>
  </si>
  <si>
    <t>Economic Commission for Latin America and the Caribbean-UN</t>
  </si>
  <si>
    <t>Osnabrück University</t>
  </si>
  <si>
    <t>Australian Institute of Psychology</t>
  </si>
  <si>
    <t>Griffith University</t>
  </si>
  <si>
    <t>Old Dominion University</t>
  </si>
  <si>
    <t>Shanghai University</t>
  </si>
  <si>
    <t>Autorità Garante della Concorrenza e del Mercato</t>
  </si>
  <si>
    <t>Centre National de la Recherche Scientifique (CNRS)</t>
  </si>
  <si>
    <t>CEP: Dirección General de Pesca Maritima</t>
  </si>
  <si>
    <t>CETMAR</t>
  </si>
  <si>
    <t>El Colegio de México</t>
  </si>
  <si>
    <t>IFAPA: Centro Agua del Pino - Junta de Andalucía</t>
  </si>
  <si>
    <t>Institut Français de Recherche pour l'Exploitation de la Mer (Ifremer)</t>
  </si>
  <si>
    <t>Instituto de Investigaciones Marinas (IIM-CSIC)</t>
  </si>
  <si>
    <t>Instituto Português do Mar e da Atmosfera (IPMA)</t>
  </si>
  <si>
    <t>Intergovernmental Oceanographic Commission, UNESCO</t>
  </si>
  <si>
    <t>ITAM Centro de Investigación Económica</t>
  </si>
  <si>
    <t>Marine Biological Association of the United Kingdom</t>
  </si>
  <si>
    <t>Pierre and Marie Curie University</t>
  </si>
  <si>
    <t>Plymouth Marine Laboratory</t>
  </si>
  <si>
    <t>PML Applications</t>
  </si>
  <si>
    <t>Universidad del País Vasco - Euskal Herriko Unibertsitatea</t>
  </si>
  <si>
    <t>University of Cádiz</t>
  </si>
  <si>
    <t>University of Huelva</t>
  </si>
  <si>
    <t>University of Oviedo</t>
  </si>
  <si>
    <t>University of the Basque Country</t>
  </si>
  <si>
    <t>University of Vigo</t>
  </si>
  <si>
    <t>BASF Advanced Chemicals Co. Ltd.</t>
  </si>
  <si>
    <t>Fukuoka University</t>
  </si>
  <si>
    <t>National University of Singapore</t>
  </si>
  <si>
    <t>Basque Centre for Climate Change (BC3)</t>
  </si>
  <si>
    <t>Economics for Energy</t>
  </si>
  <si>
    <t>Beihang University</t>
  </si>
  <si>
    <t>Beijing Jiaotong University</t>
  </si>
  <si>
    <t>China Waterborne Transport Research Institute</t>
  </si>
  <si>
    <t>National Taiwan University</t>
  </si>
  <si>
    <t>The Hong Kong Polytechnic University</t>
  </si>
  <si>
    <t>Bengal Port Ltd.</t>
  </si>
  <si>
    <t>Indian Statistical Institute</t>
  </si>
  <si>
    <t>BIMCO</t>
  </si>
  <si>
    <t>ECORYS Nederland</t>
  </si>
  <si>
    <t>Blekinge Institute of Technology</t>
  </si>
  <si>
    <t>University of Gothenburg</t>
  </si>
  <si>
    <t>Blue Ocean Institute</t>
  </si>
  <si>
    <t>Hawaii Longline Association</t>
  </si>
  <si>
    <t>Western Pacific Regional Fishery Management Council</t>
  </si>
  <si>
    <t>Bodø Graduate School of Business</t>
  </si>
  <si>
    <t>Nordland Research Institute</t>
  </si>
  <si>
    <t>Boston College</t>
  </si>
  <si>
    <t>University of North Carolina at Charlotte</t>
  </si>
  <si>
    <t>Bournemouth University</t>
  </si>
  <si>
    <t>Fred Olsen Renewables Ltd</t>
  </si>
  <si>
    <t>Southampton Solent University</t>
  </si>
  <si>
    <t>University of Portsmouth</t>
  </si>
  <si>
    <t>Brazilian Navy</t>
  </si>
  <si>
    <t>Technical University of Lisbon</t>
  </si>
  <si>
    <t>Brown University</t>
  </si>
  <si>
    <t>U.S. Naval War College</t>
  </si>
  <si>
    <t>Bursa Technical University</t>
  </si>
  <si>
    <t>Istanbul Technical University</t>
  </si>
  <si>
    <t>Marmara University</t>
  </si>
  <si>
    <t>Busan Metropolitan City</t>
  </si>
  <si>
    <t>Nagoya University of Commerce and Business</t>
  </si>
  <si>
    <t>Pusan National University</t>
  </si>
  <si>
    <t>Busan National Maritime High School</t>
  </si>
  <si>
    <t>National Chiao Tung University</t>
  </si>
  <si>
    <t>Zhejiang University</t>
  </si>
  <si>
    <t>Business College of Athens</t>
  </si>
  <si>
    <t>Liverpool John Moores University</t>
  </si>
  <si>
    <t>ECCET, IPTS, JRC, European Commission</t>
  </si>
  <si>
    <t>Risposte Turismo plc</t>
  </si>
  <si>
    <t>University of Calgary</t>
  </si>
  <si>
    <t>Caisse nationale d'assurance vieillesse (CNAV)</t>
  </si>
  <si>
    <t>Institut national d'études démographique (INED)</t>
  </si>
  <si>
    <t>Kedge Business School</t>
  </si>
  <si>
    <t>Lund University</t>
  </si>
  <si>
    <t>Université de Nantes</t>
  </si>
  <si>
    <t>California State University</t>
  </si>
  <si>
    <t>Pennsylvania State University</t>
  </si>
  <si>
    <t>Cambridge Systematics, Inc.</t>
  </si>
  <si>
    <t>Northwestern University</t>
  </si>
  <si>
    <t>Shipping Federation of Canada</t>
  </si>
  <si>
    <t>Université de Montréal</t>
  </si>
  <si>
    <t>Cape Verde University</t>
  </si>
  <si>
    <t>University of Aveiro</t>
  </si>
  <si>
    <t>Carbon War Room</t>
  </si>
  <si>
    <t>University College London</t>
  </si>
  <si>
    <t>Chang Jung Christian University</t>
  </si>
  <si>
    <t>Chung-Ang University</t>
  </si>
  <si>
    <t>London Metropolitan University</t>
  </si>
  <si>
    <t>Medical University of Gdansk</t>
  </si>
  <si>
    <t>National Cheng Kung University</t>
  </si>
  <si>
    <t>National Kaohsiung Marine University</t>
  </si>
  <si>
    <t>RMIT University</t>
  </si>
  <si>
    <t>Stord/Haugesund University College</t>
  </si>
  <si>
    <t>Swansea University</t>
  </si>
  <si>
    <t>U&amp;We Consultancy</t>
  </si>
  <si>
    <t>University of Glamorgan</t>
  </si>
  <si>
    <t>University of Hull</t>
  </si>
  <si>
    <t>University of Manitoba</t>
  </si>
  <si>
    <t>University of Oxford</t>
  </si>
  <si>
    <t>University of Plymouth</t>
  </si>
  <si>
    <t>Wuhan University of Technology</t>
  </si>
  <si>
    <t>Carnegie Mellon University</t>
  </si>
  <si>
    <t>University of Delaware</t>
  </si>
  <si>
    <t>Catholic University of Louvain</t>
  </si>
  <si>
    <t>University of Valencia</t>
  </si>
  <si>
    <t>Norwegian Marine Technology Research Institute (MARINTEK)</t>
  </si>
  <si>
    <t>Norwegian School of Economics (NHH)</t>
  </si>
  <si>
    <t>Center for International Climate and Environmental Research Oslo (CICERO)</t>
  </si>
  <si>
    <t>Det Norske Veritas</t>
  </si>
  <si>
    <t>Center for Quality Improvement</t>
  </si>
  <si>
    <t>Center for Research and Teaching of Economics (CIDE)</t>
  </si>
  <si>
    <t>University of Las Palmas de Gran Canaria</t>
  </si>
  <si>
    <t>Center for Research on Transportation</t>
  </si>
  <si>
    <t>HEC Montréal</t>
  </si>
  <si>
    <t>University of Brescia</t>
  </si>
  <si>
    <t>Central China Normal University</t>
  </si>
  <si>
    <t>Chinese Academy of Sciences</t>
  </si>
  <si>
    <t>City University of Hong Kong</t>
  </si>
  <si>
    <t>Sichuan University</t>
  </si>
  <si>
    <t>University of Chinese Academy of Sciences</t>
  </si>
  <si>
    <t>Central South University</t>
  </si>
  <si>
    <t>Chang'an University</t>
  </si>
  <si>
    <t>Nanjing University of Science and Technology</t>
  </si>
  <si>
    <t>University of Washington</t>
  </si>
  <si>
    <t>Centre for Environmental Planning and Technology (CEPT) University</t>
  </si>
  <si>
    <t>Centre for European Economic Research (ZEW)</t>
  </si>
  <si>
    <t>Fraunhofer Institute for Systems and Innovation Research ISI</t>
  </si>
  <si>
    <t>Saarland University</t>
  </si>
  <si>
    <t>SZA Schilling, Zutt and Anschütz</t>
  </si>
  <si>
    <t>University of Heilbronn</t>
  </si>
  <si>
    <t>Centre interuniversitaire de Recherche sur les reseaux d'entreprise, la logistique et le transport (CIRRELT)</t>
  </si>
  <si>
    <t>Martin-Luther-University Halle-Wittenberg</t>
  </si>
  <si>
    <t>Sapienza Università di Roma</t>
  </si>
  <si>
    <t>Université du Québec à Montréal</t>
  </si>
  <si>
    <t>Université Laval</t>
  </si>
  <si>
    <t>University of Cagliari</t>
  </si>
  <si>
    <t>INRIA Bordeaux</t>
  </si>
  <si>
    <t>Karachi Institute of Economics and Technology (KIET)</t>
  </si>
  <si>
    <t>Korea Maritime Institute</t>
  </si>
  <si>
    <t>The University of Sydney</t>
  </si>
  <si>
    <t>University of Paris</t>
  </si>
  <si>
    <t>Centre National des Sciences Halieutiques de Boussoura (CNSHB)</t>
  </si>
  <si>
    <t>IUCN Mauritania</t>
  </si>
  <si>
    <t>CERE</t>
  </si>
  <si>
    <t>Oregon State University</t>
  </si>
  <si>
    <t>University of Maryland</t>
  </si>
  <si>
    <t>Det Norske Veritas Gothenburg</t>
  </si>
  <si>
    <t>IVL Swedish Environmental Research Institute</t>
  </si>
  <si>
    <t>KITE Solutions, SRL</t>
  </si>
  <si>
    <t>Lighthouse Maritime Competence Center</t>
  </si>
  <si>
    <t>Linköping University</t>
  </si>
  <si>
    <t>Université Lille Nord de France</t>
  </si>
  <si>
    <t>University of Technology Sydney</t>
  </si>
  <si>
    <t>Chang Gung Memorial Hospital at Linkou</t>
  </si>
  <si>
    <t>Chang Gung University</t>
  </si>
  <si>
    <t>Ming Chi University of Technology</t>
  </si>
  <si>
    <t>National Taiwan Ocean University</t>
  </si>
  <si>
    <t>Yu Da University</t>
  </si>
  <si>
    <t>Chienkuo Technology University</t>
  </si>
  <si>
    <t>Taipei College of Maritime Technology</t>
  </si>
  <si>
    <t>Yang Ming Marine Transportation Corporation</t>
  </si>
  <si>
    <t>Commerce Development Research Institute</t>
  </si>
  <si>
    <t>Chihlee University of Technology</t>
  </si>
  <si>
    <t>China Agricultural University</t>
  </si>
  <si>
    <t>University of Tasmania</t>
  </si>
  <si>
    <t>China College of Marine Technology and Commerce</t>
  </si>
  <si>
    <t>Ming Chuan University</t>
  </si>
  <si>
    <t>China Shipping Development Co. Ltd.</t>
  </si>
  <si>
    <t>Konan University</t>
  </si>
  <si>
    <t>Lingnan University</t>
  </si>
  <si>
    <t>Ministry of Transport of the Peoples Republic of China</t>
  </si>
  <si>
    <t>Chinese Maritime Research Institute</t>
  </si>
  <si>
    <t>Chittagong University</t>
  </si>
  <si>
    <t>Macquarie University</t>
  </si>
  <si>
    <t>Christian Michelsen Research AS (CMR)</t>
  </si>
  <si>
    <t>Kaohsiung City Government</t>
  </si>
  <si>
    <t>Nankai University</t>
  </si>
  <si>
    <t>Ningbo University</t>
  </si>
  <si>
    <t>Pukyong National University</t>
  </si>
  <si>
    <t>Shandong University</t>
  </si>
  <si>
    <t>Shanghai Jiao Tong University</t>
  </si>
  <si>
    <t>Texas A and M University at Galveston</t>
  </si>
  <si>
    <t>Chung-Hua Institution for Economic Research</t>
  </si>
  <si>
    <t>Kainan University</t>
  </si>
  <si>
    <t>National Taipei University</t>
  </si>
  <si>
    <t>CIMA Research Foundation</t>
  </si>
  <si>
    <t>Tethys Research Institute</t>
  </si>
  <si>
    <t>Hunan University</t>
  </si>
  <si>
    <t>Nanjing University</t>
  </si>
  <si>
    <t>Saint Mary's University</t>
  </si>
  <si>
    <t>The Chinese University of Hong Kong</t>
  </si>
  <si>
    <t>Tianjin Port</t>
  </si>
  <si>
    <t>Cyprus Popular Bank</t>
  </si>
  <si>
    <t>ESCP Europe</t>
  </si>
  <si>
    <t>Massachusetts Institute of Technology</t>
  </si>
  <si>
    <t>Technical University of Crete</t>
  </si>
  <si>
    <t>University of Bradford</t>
  </si>
  <si>
    <t>University of Reading</t>
  </si>
  <si>
    <t>University of Tennessee</t>
  </si>
  <si>
    <t>CJ Cheiljedang</t>
  </si>
  <si>
    <t>CJ Korea Express USA</t>
  </si>
  <si>
    <t>Inha University</t>
  </si>
  <si>
    <t>Newcastle University</t>
  </si>
  <si>
    <t>Clemson University</t>
  </si>
  <si>
    <t>Mississippi State University</t>
  </si>
  <si>
    <t>University of Louisiana at Lafayette</t>
  </si>
  <si>
    <t>Coast Guard Administration</t>
  </si>
  <si>
    <t>Coastal Research Institute</t>
  </si>
  <si>
    <t>Egypt-Japan University of Science and Technology</t>
  </si>
  <si>
    <t>Tokyo Institute of Technology</t>
  </si>
  <si>
    <t>Zagazig University</t>
  </si>
  <si>
    <t>College of the Atlantic</t>
  </si>
  <si>
    <t>University of Maine</t>
  </si>
  <si>
    <t>Colorado College</t>
  </si>
  <si>
    <t>Commonwealth Scientific and Industrial Research Organization (CSIRO)</t>
  </si>
  <si>
    <t>Copenhagen University</t>
  </si>
  <si>
    <t>Duke University</t>
  </si>
  <si>
    <t>Georgia Institute of Technology</t>
  </si>
  <si>
    <t>Gothenburg University</t>
  </si>
  <si>
    <t>James Cook University</t>
  </si>
  <si>
    <t>Ozyegin University</t>
  </si>
  <si>
    <t>San Diego State University</t>
  </si>
  <si>
    <t>Stanford University</t>
  </si>
  <si>
    <t>University of Akureyri</t>
  </si>
  <si>
    <t>University of California Santa Cruz</t>
  </si>
  <si>
    <t>Concordia University</t>
  </si>
  <si>
    <t>The French National Institute for Transport and Safety Research (INRETS)</t>
  </si>
  <si>
    <t>The University of Hong Kong</t>
  </si>
  <si>
    <t>Université du Havre</t>
  </si>
  <si>
    <t>Université Paris-Est</t>
  </si>
  <si>
    <t>Kühne Logistics University</t>
  </si>
  <si>
    <t>Cornell University</t>
  </si>
  <si>
    <t>Sandia National Laboratories</t>
  </si>
  <si>
    <t>Cornwall College Newquay</t>
  </si>
  <si>
    <t>MacArthur Green</t>
  </si>
  <si>
    <t>Marine Scotland Science</t>
  </si>
  <si>
    <t>University of the Highlands and Islands</t>
  </si>
  <si>
    <t>Coventry University</t>
  </si>
  <si>
    <t>CPCS</t>
  </si>
  <si>
    <t>Université du Québec à Rimouski</t>
  </si>
  <si>
    <t>CRP Henri Tudor/CRTE</t>
  </si>
  <si>
    <t>University of Santiago de Compostela</t>
  </si>
  <si>
    <t>Cyprus International Institute of Management</t>
  </si>
  <si>
    <t>Cyprus Scientific and Technical Chamber</t>
  </si>
  <si>
    <t>UNESCAP</t>
  </si>
  <si>
    <t>Edinburgh Napier University</t>
  </si>
  <si>
    <t>University of Naples Parthenope</t>
  </si>
  <si>
    <t>EP Marine Consultants</t>
  </si>
  <si>
    <t>International Association of Maritime Economists</t>
  </si>
  <si>
    <t>International Trade Transportation</t>
  </si>
  <si>
    <t>MariNova Consulting Ltd.</t>
  </si>
  <si>
    <t>University of Ottawa</t>
  </si>
  <si>
    <t>Masdar Institute of Science and Technology</t>
  </si>
  <si>
    <t>Ministry of Oceans and Fisheries (MOF)</t>
  </si>
  <si>
    <t>Monash University</t>
  </si>
  <si>
    <t>Wuhan Metro Operation Company</t>
  </si>
  <si>
    <t>Dalle Molle Institute for Artificial Intelligence (IDSIA)</t>
  </si>
  <si>
    <t>École Polytechnique Fédérale de Lausanne (EPFL)</t>
  </si>
  <si>
    <t>Delft University of Technology</t>
  </si>
  <si>
    <t>Eindhoven University of Technology</t>
  </si>
  <si>
    <t>Erasmus University Rotterdam</t>
  </si>
  <si>
    <t>Grontmij Nederland BV</t>
  </si>
  <si>
    <t>Harbin Institute of Technology</t>
  </si>
  <si>
    <t>Harbin Normal University</t>
  </si>
  <si>
    <t>John Bates Services</t>
  </si>
  <si>
    <t>Ministry of Infrastructure and the Environment</t>
  </si>
  <si>
    <t>Port of Rotterdam Authority</t>
  </si>
  <si>
    <t>Rotterdam University of Applied Sciences</t>
  </si>
  <si>
    <t>Seoul National University</t>
  </si>
  <si>
    <t>Significance</t>
  </si>
  <si>
    <t>TNO Environment and Geosciences</t>
  </si>
  <si>
    <t>University of Leeds</t>
  </si>
  <si>
    <t>Utrecht University</t>
  </si>
  <si>
    <t>University of Twente</t>
  </si>
  <si>
    <t>Democritus University of Thrace</t>
  </si>
  <si>
    <t>Den Norske Bank</t>
  </si>
  <si>
    <t>Department of Wildlife Management</t>
  </si>
  <si>
    <t>Greenland Institute of Natural Resources</t>
  </si>
  <si>
    <t>Norwegian Polar Institute</t>
  </si>
  <si>
    <t>Okapi Wildlife Associates</t>
  </si>
  <si>
    <t>University of Alaska Fairbanks</t>
  </si>
  <si>
    <t>Van Hall Larenstein University of Applied Sciences</t>
  </si>
  <si>
    <t>Woods Hole Oceanographic Institution</t>
  </si>
  <si>
    <t>WWF-Canada</t>
  </si>
  <si>
    <t>WWF-International</t>
  </si>
  <si>
    <t>WWF-Netherlands</t>
  </si>
  <si>
    <t>DIW Berlin</t>
  </si>
  <si>
    <t>DIW Econ GmbH</t>
  </si>
  <si>
    <t>Doküz Eylül University</t>
  </si>
  <si>
    <t>Dong Fang International Asset Management Limited</t>
  </si>
  <si>
    <t>Dong-A University</t>
  </si>
  <si>
    <t>KAIST (Korea Advanced Institute of Science and Technology)</t>
  </si>
  <si>
    <t>Korea Maritime University</t>
  </si>
  <si>
    <t>LG-EDS Systems</t>
  </si>
  <si>
    <t>Tongmyong University of Information Technology</t>
  </si>
  <si>
    <t>Donnelly Tanker Management</t>
  </si>
  <si>
    <t>University of Strathclyde</t>
  </si>
  <si>
    <t>Dr. Matej David Consult</t>
  </si>
  <si>
    <t>Finnish Environment Institute</t>
  </si>
  <si>
    <t>GoConsult</t>
  </si>
  <si>
    <t>Klaipeda University</t>
  </si>
  <si>
    <t>Marine Organism Investigations</t>
  </si>
  <si>
    <t>National Institute of Oceanography</t>
  </si>
  <si>
    <t>University of Pavia</t>
  </si>
  <si>
    <t>University of Tartu</t>
  </si>
  <si>
    <t>Dr. Sivanthi Aditanar College of Engineering</t>
  </si>
  <si>
    <t>Thiagarajar College of Engineering</t>
  </si>
  <si>
    <t>University of Massachusetts Dartmouth</t>
  </si>
  <si>
    <t>Dublin Institute of Technology</t>
  </si>
  <si>
    <t>Ecole Polytechnique de Lille</t>
  </si>
  <si>
    <t>Université d'Artois</t>
  </si>
  <si>
    <t>Universidade de Coimbra</t>
  </si>
  <si>
    <t>Universidade de Lisboa</t>
  </si>
  <si>
    <t>Universidade do Algarve</t>
  </si>
  <si>
    <t>Universidade Nova de Lisboa</t>
  </si>
  <si>
    <t>University of Azores</t>
  </si>
  <si>
    <t>University of Idaho</t>
  </si>
  <si>
    <t>King's College London</t>
  </si>
  <si>
    <t>E. A. Gibsons Ltd.</t>
  </si>
  <si>
    <t>Guildhall University</t>
  </si>
  <si>
    <t>East Carolina University</t>
  </si>
  <si>
    <t>University of Central Arkansas</t>
  </si>
  <si>
    <t>East China University of Science and Technology</t>
  </si>
  <si>
    <t>The Hong Kong University of Science and Technology</t>
  </si>
  <si>
    <t>Eastern Channel Team</t>
  </si>
  <si>
    <t>ERM Impact Assessment and Planning</t>
  </si>
  <si>
    <t>Eastport Shipping Pte Ltd.</t>
  </si>
  <si>
    <t>East-West Center</t>
  </si>
  <si>
    <t>University of Hawaii</t>
  </si>
  <si>
    <t>École Centrale Paris</t>
  </si>
  <si>
    <t>Tongji University</t>
  </si>
  <si>
    <t>University of Evry-Val dÉssonne</t>
  </si>
  <si>
    <t>École des Mines de Saint-Étienne</t>
  </si>
  <si>
    <t>Normandie Université</t>
  </si>
  <si>
    <t>Fraunhofer Institute for Industrial Mathematics (ITWM)</t>
  </si>
  <si>
    <t>Universität Karlsruhe (TH)</t>
  </si>
  <si>
    <t>École Polytechnique du Montréal</t>
  </si>
  <si>
    <t>GERAD</t>
  </si>
  <si>
    <t>Memorial University of Newfoundland</t>
  </si>
  <si>
    <t>University of Calabria</t>
  </si>
  <si>
    <t>Econometrica, Inc.</t>
  </si>
  <si>
    <t>Texas Tech University</t>
  </si>
  <si>
    <t>Feng Chia University</t>
  </si>
  <si>
    <t>Gottwald Port Technology GmbH</t>
  </si>
  <si>
    <t>Maritime and Port Authority of Singapore</t>
  </si>
  <si>
    <t>Puertos del Estado</t>
  </si>
  <si>
    <t>Elliott Bay Design Group</t>
  </si>
  <si>
    <t>Red and White Fleet</t>
  </si>
  <si>
    <t>U.S. Maritime Administration</t>
  </si>
  <si>
    <t>EM Normandie</t>
  </si>
  <si>
    <t>Environmental Defense Fund</t>
  </si>
  <si>
    <t>Redstone Strategy Group, LLC</t>
  </si>
  <si>
    <t>European Maritime Safety Agency</t>
  </si>
  <si>
    <t>Gibbs Quantitative Research and Consulting</t>
  </si>
  <si>
    <t>Korea Research Institute for Human Settlements (KRIHS)</t>
  </si>
  <si>
    <t>Netherlands Interdisciplinary Demographic Institute</t>
  </si>
  <si>
    <t>The University of Melbourne</t>
  </si>
  <si>
    <t>United States Merchant Marine Academy</t>
  </si>
  <si>
    <t>University of Parma</t>
  </si>
  <si>
    <t>ESCP Europe Paris</t>
  </si>
  <si>
    <t>ETH Zürich</t>
  </si>
  <si>
    <t>European Central Bank</t>
  </si>
  <si>
    <t>University of Seville</t>
  </si>
  <si>
    <t>European Commission</t>
  </si>
  <si>
    <t>European Commission, Joint Research Centre (JRC)</t>
  </si>
  <si>
    <t>European Investment Bank</t>
  </si>
  <si>
    <t>European Sea Ports Organisation (ESPO)</t>
  </si>
  <si>
    <t>Evergreen Marine Corporation</t>
  </si>
  <si>
    <t>Exmile Solutions Limited</t>
  </si>
  <si>
    <t>ExxonMobil Research and Engineering Company</t>
  </si>
  <si>
    <t>ExxonMobil Upstream Research Company</t>
  </si>
  <si>
    <t>University of Florida</t>
  </si>
  <si>
    <t>Falmouth Harbour Commissioners</t>
  </si>
  <si>
    <t>Federal Center of Technological Education of Rio de Janeiro - CEFET/RJ</t>
  </si>
  <si>
    <t>Institute of Logistics and Supply Chain (ILOS)</t>
  </si>
  <si>
    <t>Rio de Janeiro Federal University - UFRJ</t>
  </si>
  <si>
    <t>FedEx Corporation</t>
  </si>
  <si>
    <t>Ferguson International Freight Forwarders Ltd</t>
  </si>
  <si>
    <t>Finnish Institute of Occupational Health</t>
  </si>
  <si>
    <t>Institute of Transport Economics (TØI)</t>
  </si>
  <si>
    <t>Radboud University</t>
  </si>
  <si>
    <t>Stockholm University</t>
  </si>
  <si>
    <t>Swedish National Road and Transport Research Institute (VTI)</t>
  </si>
  <si>
    <t>University of Jyväskylä</t>
  </si>
  <si>
    <t>Flinders University of South Australia</t>
  </si>
  <si>
    <t>Flynn Consulting Ltd</t>
  </si>
  <si>
    <t>Forestry Development Unit</t>
  </si>
  <si>
    <t>National University of Ireland</t>
  </si>
  <si>
    <t>Karlsruhe Institute of Technology (KIT)</t>
  </si>
  <si>
    <t>Fraunhofer-Chalmers Centre for Industrial Mathematics (FCC)</t>
  </si>
  <si>
    <t>French Institute of Science and Technology for Transport, Spatial Planning, Development and Networks (IFSTTAR)</t>
  </si>
  <si>
    <t>Fudan University</t>
  </si>
  <si>
    <t>Sophia University</t>
  </si>
  <si>
    <t>University of Fukui</t>
  </si>
  <si>
    <t>Fundación Valenciaport</t>
  </si>
  <si>
    <t>University Jaume I of Castellon</t>
  </si>
  <si>
    <t>Funk Gruppe GmbH</t>
  </si>
  <si>
    <t>Jacobs University</t>
  </si>
  <si>
    <t>Galatasaray University</t>
  </si>
  <si>
    <t>Gavilon LLC</t>
  </si>
  <si>
    <t>North Dakota State University</t>
  </si>
  <si>
    <t>George Mason University</t>
  </si>
  <si>
    <t>Humane Society International</t>
  </si>
  <si>
    <t>University Marine Biological Station Millport (University of London)</t>
  </si>
  <si>
    <t>University of Maribor</t>
  </si>
  <si>
    <t>Loyola University</t>
  </si>
  <si>
    <t>University of Illinois at Urbana-Champaign</t>
  </si>
  <si>
    <t>Vanguard Software Corporation</t>
  </si>
  <si>
    <t>University College Ghent</t>
  </si>
  <si>
    <t>Glasgow Caledonian University</t>
  </si>
  <si>
    <t>Instituto Universitário de Lisboa (ISCTE-IUL)</t>
  </si>
  <si>
    <t>Goethe University</t>
  </si>
  <si>
    <t>University of Bologna</t>
  </si>
  <si>
    <t>Göteborg University</t>
  </si>
  <si>
    <t>SIK - The Swedish Institute for Food and Biotechnology</t>
  </si>
  <si>
    <t>Grand Port Maritime de Marseille</t>
  </si>
  <si>
    <t>International University of Japan</t>
  </si>
  <si>
    <t>University of Wisconsin-Milwaukee</t>
  </si>
  <si>
    <t>GSF - National Research Center for Environment and Health</t>
  </si>
  <si>
    <t>University of South Brittany</t>
  </si>
  <si>
    <t>Guangdong University of Technology</t>
  </si>
  <si>
    <t>Hamburg Financial Research Center (HFRC)</t>
  </si>
  <si>
    <t>University of Hamburg</t>
  </si>
  <si>
    <t>VR Leasing</t>
  </si>
  <si>
    <t>Hamburg School of Business Administration</t>
  </si>
  <si>
    <t>Hamburg Süd</t>
  </si>
  <si>
    <t>SINTEF Materials and Chemistry</t>
  </si>
  <si>
    <t>Technological Educational Institute of Athens</t>
  </si>
  <si>
    <t>Hamburg University of Technology</t>
  </si>
  <si>
    <t>Hamburger Hafen und Logistik AG</t>
  </si>
  <si>
    <t>Hang Seng Management College</t>
  </si>
  <si>
    <t>Orient Overseas Container Line Limited</t>
  </si>
  <si>
    <t>University of South Florida</t>
  </si>
  <si>
    <t>Harvard University</t>
  </si>
  <si>
    <t>Hasselt University</t>
  </si>
  <si>
    <t>Kobe University</t>
  </si>
  <si>
    <t>KEDGE Business School</t>
  </si>
  <si>
    <t>Universidade Federal de Minas Gerais</t>
  </si>
  <si>
    <t>University of Málaga</t>
  </si>
  <si>
    <t>Seafish</t>
  </si>
  <si>
    <t>Hofstra University</t>
  </si>
  <si>
    <t>Hoseo University</t>
  </si>
  <si>
    <t>Korea University</t>
  </si>
  <si>
    <t>Huazhong University of Science and Technology</t>
  </si>
  <si>
    <t>Wuhan University</t>
  </si>
  <si>
    <t>Idaho National Laboratory</t>
  </si>
  <si>
    <t>Imperial College London</t>
  </si>
  <si>
    <t>RUSAL Aughinish Alumina</t>
  </si>
  <si>
    <t>Singapore Management University</t>
  </si>
  <si>
    <t>Trinity College Dublin</t>
  </si>
  <si>
    <t>University of Limerick</t>
  </si>
  <si>
    <t>University of Padua</t>
  </si>
  <si>
    <t>Incheon National University</t>
  </si>
  <si>
    <t>Soochow University</t>
  </si>
  <si>
    <t>Indian Institute of Management Ahmedabad</t>
  </si>
  <si>
    <t>KU Leuven</t>
  </si>
  <si>
    <t>Indian Institute of Management Indore</t>
  </si>
  <si>
    <t>Indian Institute of Science</t>
  </si>
  <si>
    <t>Instituto Superior Técnico</t>
  </si>
  <si>
    <t>Indian Institute of Technology</t>
  </si>
  <si>
    <t>Industry Solutions (Logistics T andT and BAO), IBM Research - China</t>
  </si>
  <si>
    <t>Korea Railroad Research Institute</t>
  </si>
  <si>
    <t>Nihon University</t>
  </si>
  <si>
    <t>University of Rhode Island</t>
  </si>
  <si>
    <t>Vietnam Maritime University</t>
  </si>
  <si>
    <t>Inner Mongolia University</t>
  </si>
  <si>
    <t>INRS-Urbanisation, Culture et Société</t>
  </si>
  <si>
    <t>Insight Inc</t>
  </si>
  <si>
    <t>Naval Postgraduate School</t>
  </si>
  <si>
    <t>University of Missouri - St. Louis</t>
  </si>
  <si>
    <t>Institut de Ciències del Mar (ICM-CSIC)</t>
  </si>
  <si>
    <t>National Institute of Water and Atmospheric Research</t>
  </si>
  <si>
    <t>Institut de Recherche pour le Développement (IRD), UMR 212</t>
  </si>
  <si>
    <t>Muséum national d’Histoire naturelle</t>
  </si>
  <si>
    <t>Orthongel</t>
  </si>
  <si>
    <t>Université de Bretagne Occidentale</t>
  </si>
  <si>
    <t>Institut Teknologi Bandung</t>
  </si>
  <si>
    <t>Institute for Coastal Research GKSS Centre</t>
  </si>
  <si>
    <t>University of Oldenburg</t>
  </si>
  <si>
    <t>Institute for Sustainability</t>
  </si>
  <si>
    <t>University of Oslo</t>
  </si>
  <si>
    <t>Institute of Public Goods and Policies (IPP-CSIC)</t>
  </si>
  <si>
    <t>Instituto del Perú</t>
  </si>
  <si>
    <t>Organismo Supervisor de la Inversion en Infraestructura de Transporte de Uso Publico (Ositran)</t>
  </si>
  <si>
    <t>ISPA - Instituto Universitário</t>
  </si>
  <si>
    <t>National Council for the Environment and Sustainable Development (CNADS)</t>
  </si>
  <si>
    <t>Universidade do Porto</t>
  </si>
  <si>
    <t>Inter-American Development Bank</t>
  </si>
  <si>
    <t>The World Bank</t>
  </si>
  <si>
    <t>Investec Bank plc</t>
  </si>
  <si>
    <t>North West University</t>
  </si>
  <si>
    <t>Karadeniz Technical University</t>
  </si>
  <si>
    <t>Piri Reis University</t>
  </si>
  <si>
    <t>IT University of Copenhagen</t>
  </si>
  <si>
    <t>University of Paderborn</t>
  </si>
  <si>
    <t>IUCN-World Conservation Union</t>
  </si>
  <si>
    <t>University of Marketing and Distribution Sciences</t>
  </si>
  <si>
    <t>University of New South Wales</t>
  </si>
  <si>
    <t>The Australian National University</t>
  </si>
  <si>
    <t>James Madison University</t>
  </si>
  <si>
    <t>Miami University</t>
  </si>
  <si>
    <t>Michigan State University</t>
  </si>
  <si>
    <t>Jinan University</t>
  </si>
  <si>
    <t>Shenzhen University</t>
  </si>
  <si>
    <t>Joint Programming Initiative Healthy and Productive Seas and Oceans</t>
  </si>
  <si>
    <t>University of Bremen</t>
  </si>
  <si>
    <t>The City University of New York</t>
  </si>
  <si>
    <t>Kansai University</t>
  </si>
  <si>
    <t>Osaka University</t>
  </si>
  <si>
    <t>Université de Toulon</t>
  </si>
  <si>
    <t>University of Sharjah</t>
  </si>
  <si>
    <t>Kennesaw State University</t>
  </si>
  <si>
    <t>Malaysia Institute for Supply Chain Innovation</t>
  </si>
  <si>
    <t>University of Mississippi</t>
  </si>
  <si>
    <t>Khalifa University</t>
  </si>
  <si>
    <t>King Mongkuts University of Technology</t>
  </si>
  <si>
    <t>University of International Business and Economics</t>
  </si>
  <si>
    <t>Kingston University</t>
  </si>
  <si>
    <t>University of Essex</t>
  </si>
  <si>
    <t>University of South Australia</t>
  </si>
  <si>
    <t>Oshima College of Maritime Technology</t>
  </si>
  <si>
    <t>Kobe University of Mercantile Marine</t>
  </si>
  <si>
    <t>Koramco Reits Management and Trust Co</t>
  </si>
  <si>
    <t>Korea Aerospace University</t>
  </si>
  <si>
    <t>Seoul National University of Science and Technology</t>
  </si>
  <si>
    <t>LG-CNS</t>
  </si>
  <si>
    <t>University of Technology</t>
  </si>
  <si>
    <t>Ohio State University</t>
  </si>
  <si>
    <t>Kotka Maritime Research Association (Merikotka)</t>
  </si>
  <si>
    <t>University of Helsinki</t>
  </si>
  <si>
    <t>KTH Royal Institute of Technology</t>
  </si>
  <si>
    <t>Linnaeus University</t>
  </si>
  <si>
    <t>Metropolia</t>
  </si>
  <si>
    <t>University of South California</t>
  </si>
  <si>
    <t>La Ville Magdeleine</t>
  </si>
  <si>
    <t>Paris-Sorbonne University</t>
  </si>
  <si>
    <t>Lancaster University</t>
  </si>
  <si>
    <t>LG Electronics Hi Logistics (China) Co, Ltd.</t>
  </si>
  <si>
    <t>Mahidol University</t>
  </si>
  <si>
    <t>University of Incheon</t>
  </si>
  <si>
    <t>University of Lancaster</t>
  </si>
  <si>
    <t>Xian Jiaotong-Liverpool University</t>
  </si>
  <si>
    <t>London Guildhall University</t>
  </si>
  <si>
    <t>University of Greenwich</t>
  </si>
  <si>
    <t>LOréal Danmark A/S</t>
  </si>
  <si>
    <t>Louvain School of Management</t>
  </si>
  <si>
    <t>Lufthansa</t>
  </si>
  <si>
    <t>TU Darmstadt</t>
  </si>
  <si>
    <t>University of Navarra</t>
  </si>
  <si>
    <t>Maersk Line</t>
  </si>
  <si>
    <t>Uptimize</t>
  </si>
  <si>
    <t>Makalot Industrial Co.</t>
  </si>
  <si>
    <t>Mansoura University</t>
  </si>
  <si>
    <t>Marine Institute</t>
  </si>
  <si>
    <t>University College Cork</t>
  </si>
  <si>
    <t>Marine Management Solutions</t>
  </si>
  <si>
    <t>University of Connecticut</t>
  </si>
  <si>
    <t>University of Aberdeen</t>
  </si>
  <si>
    <t>PSA International Pte Ltd.</t>
  </si>
  <si>
    <t>Massey University</t>
  </si>
  <si>
    <t>Victoria University</t>
  </si>
  <si>
    <t>McMaster University</t>
  </si>
  <si>
    <t>University of Dammam</t>
  </si>
  <si>
    <t>Networking and Telecommunications Professional Services</t>
  </si>
  <si>
    <t>Royal Holloway University of London</t>
  </si>
  <si>
    <t>Memphis University</t>
  </si>
  <si>
    <t>Ministry for Development and Transport, Government of Spain</t>
  </si>
  <si>
    <t>Technical University of Madrid (UPM)</t>
  </si>
  <si>
    <t>Ministry for Ecology</t>
  </si>
  <si>
    <t>University of Lyon</t>
  </si>
  <si>
    <t>Ministry of Agriculture and Rural Development</t>
  </si>
  <si>
    <t>Ministry of Communications</t>
  </si>
  <si>
    <t>Ministry of Transportation and Communication</t>
  </si>
  <si>
    <t>Tsinghua University</t>
  </si>
  <si>
    <t>MIT Sea Grant College Program</t>
  </si>
  <si>
    <t>Northwest Atlantic Marine Alliance</t>
  </si>
  <si>
    <t>Molde University College</t>
  </si>
  <si>
    <t>Statoil ASA</t>
  </si>
  <si>
    <t>Motu Economic and Public Policy Research</t>
  </si>
  <si>
    <t>The Treasury</t>
  </si>
  <si>
    <t>University of Auckland</t>
  </si>
  <si>
    <t>MSR-Consult ApS</t>
  </si>
  <si>
    <t>Multimedia University Malaysia</t>
  </si>
  <si>
    <t>Putra International College</t>
  </si>
  <si>
    <t>Universiti Teknologi MARA Malaysia</t>
  </si>
  <si>
    <t>Northern Economics, Inc.</t>
  </si>
  <si>
    <t>Nanjing Forestry University</t>
  </si>
  <si>
    <t>University of Minnesota Twin Cities</t>
  </si>
  <si>
    <t>Southeast University</t>
  </si>
  <si>
    <t>The Shenzhen Research Institute of Big Data</t>
  </si>
  <si>
    <t>Nanjing University of Aeronautics and Astronautics</t>
  </si>
  <si>
    <t>Nanjing University of Information Science and Technology</t>
  </si>
  <si>
    <t>State University of New York at Oswego</t>
  </si>
  <si>
    <t>Nansen Environmental and Remote Sensing Center</t>
  </si>
  <si>
    <t>National Oceanography Centre</t>
  </si>
  <si>
    <t>Taiyuan Normal University</t>
  </si>
  <si>
    <t>National Bureau of Economic Research</t>
  </si>
  <si>
    <t>University of Oregon</t>
  </si>
  <si>
    <t>National Central University</t>
  </si>
  <si>
    <t>National Penghu Institute of Marine and Management Technology</t>
  </si>
  <si>
    <t>National Changhua University of Education</t>
  </si>
  <si>
    <t>National Chengchi University</t>
  </si>
  <si>
    <t>National Chung Hsing University</t>
  </si>
  <si>
    <t>Overseas Fisheries Development Council of the Republic of China</t>
  </si>
  <si>
    <t>National College of Ireland</t>
  </si>
  <si>
    <t>National Engineering Research Center for Water Transport Safety, Intelligent Transport System (ITS)</t>
  </si>
  <si>
    <t>National Institute for Occupational Safety and Health</t>
  </si>
  <si>
    <t>National Kaohsiung First University of Science and Technology</t>
  </si>
  <si>
    <t>Shu-Te University</t>
  </si>
  <si>
    <t>National Research University Higher School of Economics</t>
  </si>
  <si>
    <t>National Science and Technology Commission</t>
  </si>
  <si>
    <t>Sungkyunkwan University</t>
  </si>
  <si>
    <t>National Sun Yat-Sen University</t>
  </si>
  <si>
    <t>Northern Taiwan Institute of Science and Technology</t>
  </si>
  <si>
    <t>Shanghai International Ports Group Ltd.</t>
  </si>
  <si>
    <t>National Technical University of Athens</t>
  </si>
  <si>
    <t>University of Central Lancashire, Cyprus (UCLan Cyprus)</t>
  </si>
  <si>
    <t>University of Tromsø</t>
  </si>
  <si>
    <t>Ningxia University</t>
  </si>
  <si>
    <t>Singapore Institute of Manufacturing Technology</t>
  </si>
  <si>
    <t>NEA Transport Research and Training</t>
  </si>
  <si>
    <t>Ningbo Port Group Ltd.</t>
  </si>
  <si>
    <t>University of Liverpool</t>
  </si>
  <si>
    <t>NILU – Norwegian Institute for Air Research</t>
  </si>
  <si>
    <t>Port of Oslo</t>
  </si>
  <si>
    <t>PortsEYE AS</t>
  </si>
  <si>
    <t>Portfishing Association of California</t>
  </si>
  <si>
    <t>Scripps Institution of Oceanography</t>
  </si>
  <si>
    <t>The Nature Conservancy</t>
  </si>
  <si>
    <t>The University of Queensland</t>
  </si>
  <si>
    <t>Nofima</t>
  </si>
  <si>
    <t>North Carolina State University</t>
  </si>
  <si>
    <t>University of Utah</t>
  </si>
  <si>
    <t>Qufu Normal University</t>
  </si>
  <si>
    <t>Northeastern University</t>
  </si>
  <si>
    <t>Northwest Airlines, Inc</t>
  </si>
  <si>
    <t>State University of New York at Buffalo</t>
  </si>
  <si>
    <t>Tel Aviv University</t>
  </si>
  <si>
    <t>SINTEF ICT</t>
  </si>
  <si>
    <t>United European Car Carriers (UECC)</t>
  </si>
  <si>
    <t>Wallenius Wilhelmsen Logistics</t>
  </si>
  <si>
    <t>SINTEF Ocean AS (MARINTEK)</t>
  </si>
  <si>
    <t>SINTEF Fisheries and Aquaculture</t>
  </si>
  <si>
    <t>Ocean University of China</t>
  </si>
  <si>
    <t>Shanghai Second Polytechnic University</t>
  </si>
  <si>
    <t>Virginia Port Authority</t>
  </si>
  <si>
    <t>Open University</t>
  </si>
  <si>
    <t>OptymFL</t>
  </si>
  <si>
    <t>United Technologies Research Center</t>
  </si>
  <si>
    <t>Yaşar University</t>
  </si>
  <si>
    <t>Organisation for Economic Co-operation and Development (OECD)</t>
  </si>
  <si>
    <t>Panama Canal Authority</t>
  </si>
  <si>
    <t>University of Colorado</t>
  </si>
  <si>
    <t>University of Illinois at Chicago</t>
  </si>
  <si>
    <t>PETROBRAS</t>
  </si>
  <si>
    <t>Pontifícia Universidade Católica do Rio de Janeiro</t>
  </si>
  <si>
    <t>Pontificia Universidad Católica de Chile</t>
  </si>
  <si>
    <t>Pontificia Universidad Católica de Valparaíso</t>
  </si>
  <si>
    <t>Port of Broome</t>
  </si>
  <si>
    <t>Port of Piraeus Authority S.A.</t>
  </si>
  <si>
    <t>Port of Seville</t>
  </si>
  <si>
    <t>Port Stephens Fisheries Institute</t>
  </si>
  <si>
    <t>The University of Newcastle</t>
  </si>
  <si>
    <t>POSTECH</t>
  </si>
  <si>
    <t>Yeungnam University</t>
  </si>
  <si>
    <t>Projects ACM Shipping</t>
  </si>
  <si>
    <t>Purdue University</t>
  </si>
  <si>
    <t>Universitat Politècnica de Catalunya (UPC)-BarcelonaTech</t>
  </si>
  <si>
    <t>Yosu National University</t>
  </si>
  <si>
    <t>University of Ulster</t>
  </si>
  <si>
    <t>Queensland University of Technology</t>
  </si>
  <si>
    <t>Research Department International Radiomedical Centre (CIRM)</t>
  </si>
  <si>
    <t>School of Law</t>
  </si>
  <si>
    <t>University of Camerino</t>
  </si>
  <si>
    <t>RFID Innovative Solutions, LLC</t>
  </si>
  <si>
    <t>University of South Florida Polytechnic</t>
  </si>
  <si>
    <t>Ricardo Palma University</t>
  </si>
  <si>
    <t>University of Michigan</t>
  </si>
  <si>
    <t>Rochester Institute of Technology</t>
  </si>
  <si>
    <t>Roma Tre University</t>
  </si>
  <si>
    <t>Tennessee State University</t>
  </si>
  <si>
    <t>Sailing for Sustainability Trust</t>
  </si>
  <si>
    <t>University of the South Pacific</t>
  </si>
  <si>
    <t>San Francisco State University</t>
  </si>
  <si>
    <t>Scientific Network for Innovation and Research Excellence</t>
  </si>
  <si>
    <t>Technical University of Ostrava</t>
  </si>
  <si>
    <t>University of Granada</t>
  </si>
  <si>
    <t>University of Sfax</t>
  </si>
  <si>
    <t>Sethu Institute of Technology</t>
  </si>
  <si>
    <t>University of Applied Sciences Western Switzerland</t>
  </si>
  <si>
    <t>York University</t>
  </si>
  <si>
    <t>Shell Global Solutions (UK)</t>
  </si>
  <si>
    <t>Shell Global Solutions International BV</t>
  </si>
  <si>
    <t>Simon Fraser University</t>
  </si>
  <si>
    <t>SINTEF Fisheries and aquaculture</t>
  </si>
  <si>
    <t>Södertörn University</t>
  </si>
  <si>
    <t>Swedish Institute of International Affairs</t>
  </si>
  <si>
    <t>University of Science and Technology of China</t>
  </si>
  <si>
    <t>South China University of Technology</t>
  </si>
  <si>
    <t>State University of New York at Brockport</t>
  </si>
  <si>
    <t>University of North Carolina at Greensboro</t>
  </si>
  <si>
    <t>Stena Renewables</t>
  </si>
  <si>
    <t>The University of Tokyo</t>
  </si>
  <si>
    <t>Université Paris-Saclay</t>
  </si>
  <si>
    <t>Tata Steel Swinden Technology Centre</t>
  </si>
  <si>
    <t>University of Castilla-La Mancha</t>
  </si>
  <si>
    <t>Technological Educational Institute of Western Greece</t>
  </si>
  <si>
    <t>University of Athens</t>
  </si>
  <si>
    <t>The George Washington University</t>
  </si>
  <si>
    <t>University of Texas at Austin</t>
  </si>
  <si>
    <t>Universidad de Chile</t>
  </si>
  <si>
    <t>University of Electronic Science and Technology of China</t>
  </si>
  <si>
    <t>University of Huddersfield</t>
  </si>
  <si>
    <t>Xiamen University</t>
  </si>
  <si>
    <t>University of Arizona</t>
  </si>
  <si>
    <t>University of Waterloo</t>
  </si>
  <si>
    <t>University of Western Sydney</t>
  </si>
  <si>
    <t>University of California Davis</t>
  </si>
  <si>
    <t>Worcester Polytechnic Institute</t>
  </si>
  <si>
    <t>Tianjin University</t>
  </si>
  <si>
    <t>TKL.Fonds Gesellschaft für Fondsconception und -analyse mbH</t>
  </si>
  <si>
    <t>University of Montenegro</t>
  </si>
  <si>
    <t>Tsinghua-Berkeley Shenzhen Institute</t>
  </si>
  <si>
    <t>Tufts University</t>
  </si>
  <si>
    <t>UK Chamber of Shipping</t>
  </si>
  <si>
    <t>UK Department of the Environment, Transport and the Regions</t>
  </si>
  <si>
    <t>Universidad Andrés Bello</t>
  </si>
  <si>
    <t>Universidad Diego Portales</t>
  </si>
  <si>
    <t>University of Cantabria</t>
  </si>
  <si>
    <t>University of La Laguna</t>
  </si>
  <si>
    <t>Universidad de Los Andes</t>
  </si>
  <si>
    <t>Universidad Miguel Hernández de Elche</t>
  </si>
  <si>
    <t>Universidade de Caxias do Sul (UCS)</t>
  </si>
  <si>
    <t>Universidade Federal do Rio Grande do Sul (UFRGS)</t>
  </si>
  <si>
    <t>Universidade Federal do Ceará (UFC)</t>
  </si>
  <si>
    <t>Universitat Autònoma de Barcelona (UAB)</t>
  </si>
  <si>
    <t>Université Européenne de Bretagne</t>
  </si>
  <si>
    <t>University of Namur</t>
  </si>
  <si>
    <t>University of Westminster</t>
  </si>
  <si>
    <t>University at Buffalo</t>
  </si>
  <si>
    <t>University Maritime Advisory Services</t>
  </si>
  <si>
    <t>University of Rome</t>
  </si>
  <si>
    <t>Vrije Universiteit Brussel</t>
  </si>
  <si>
    <t>University of Surrey</t>
  </si>
  <si>
    <t>University of Barcelona</t>
  </si>
  <si>
    <t>University of La Coruña</t>
  </si>
  <si>
    <t>University of Bari</t>
  </si>
  <si>
    <t>University of Lugano</t>
  </si>
  <si>
    <t>University of Cambridge</t>
  </si>
  <si>
    <t>University of Campania "Luigi Vanvitelli"</t>
  </si>
  <si>
    <t>University of Naples Federico II</t>
  </si>
  <si>
    <t>University of Ioannina</t>
  </si>
  <si>
    <t>University of KwaZulu-Natal</t>
  </si>
  <si>
    <t>University of Pretoria</t>
  </si>
  <si>
    <t>University of Massachusetts Amherst</t>
  </si>
  <si>
    <t>University of North Florida</t>
  </si>
  <si>
    <t>University of Moratuwa</t>
  </si>
  <si>
    <t>University of Nordland</t>
  </si>
  <si>
    <t>University of Otago</t>
  </si>
  <si>
    <t>University of Southampton</t>
  </si>
  <si>
    <t>Wayne State University</t>
  </si>
  <si>
    <t>University of Puerto Rico</t>
  </si>
  <si>
    <t>University of Texas at Arlington</t>
  </si>
  <si>
    <t>US Airways</t>
  </si>
  <si>
    <t>University Rovira i Virgili</t>
  </si>
  <si>
    <t>Venice International University (VIU)</t>
  </si>
  <si>
    <t>EDGE WEIGHT</t>
  </si>
  <si>
    <t>Autofill Workbook Results</t>
  </si>
  <si>
    <t>Graph History</t>
  </si>
  <si>
    <t>Workbook Settings 2</t>
  </si>
  <si>
    <t>Graph Type</t>
  </si>
  <si>
    <t>Modularity</t>
  </si>
  <si>
    <t>NodeXL Version</t>
  </si>
  <si>
    <t>Not Applicable</t>
  </si>
  <si>
    <t>1.0.1.413</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</si>
  <si>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</si>
  <si>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</si>
  <si>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</si>
  <si>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</si>
  <si>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</si>
  <si>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</si>
  <si>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</si>
  <si>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</si>
  <si>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</si>
  <si>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</si>
  <si>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</si>
  <si>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</si>
  <si>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</si>
  <si>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</si>
  <si>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</si>
  <si>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</si>
  <si>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</si>
  <si>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</si>
  <si>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</si>
  <si>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</si>
  <si>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</si>
  <si>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</si>
  <si>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</si>
  <si>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</si>
  <si>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G25</t>
  </si>
  <si>
    <t>G26</t>
  </si>
  <si>
    <t>G27</t>
  </si>
  <si>
    <t>G28</t>
  </si>
  <si>
    <t>G29</t>
  </si>
  <si>
    <t>G30</t>
  </si>
  <si>
    <t>G31</t>
  </si>
  <si>
    <t>G32</t>
  </si>
  <si>
    <t>G33</t>
  </si>
  <si>
    <t>G34</t>
  </si>
  <si>
    <t>G35</t>
  </si>
  <si>
    <t>G36</t>
  </si>
  <si>
    <t>G37</t>
  </si>
  <si>
    <t>G38</t>
  </si>
  <si>
    <t>G39</t>
  </si>
  <si>
    <t>G40</t>
  </si>
  <si>
    <t>G41</t>
  </si>
  <si>
    <t>G42</t>
  </si>
  <si>
    <t>G43</t>
  </si>
  <si>
    <t>G44</t>
  </si>
  <si>
    <t>G45</t>
  </si>
  <si>
    <t>G46</t>
  </si>
  <si>
    <t>G47</t>
  </si>
  <si>
    <t>G48</t>
  </si>
  <si>
    <t>G49</t>
  </si>
  <si>
    <t>G50</t>
  </si>
  <si>
    <t>G51</t>
  </si>
  <si>
    <t>G52</t>
  </si>
  <si>
    <t>G53</t>
  </si>
  <si>
    <t>G54</t>
  </si>
  <si>
    <t>G55</t>
  </si>
  <si>
    <t>G56</t>
  </si>
  <si>
    <t>G57</t>
  </si>
  <si>
    <t>G58</t>
  </si>
  <si>
    <t>G59</t>
  </si>
  <si>
    <t>G60</t>
  </si>
  <si>
    <t>G61</t>
  </si>
  <si>
    <t>G62</t>
  </si>
  <si>
    <t>G63</t>
  </si>
  <si>
    <t>G64</t>
  </si>
  <si>
    <t>G65</t>
  </si>
  <si>
    <t>G66</t>
  </si>
  <si>
    <t>G67</t>
  </si>
  <si>
    <t>G68</t>
  </si>
  <si>
    <t>0, 12, 96</t>
  </si>
  <si>
    <t>0, 136, 227</t>
  </si>
  <si>
    <t>0, 100, 50</t>
  </si>
  <si>
    <t>0, 176, 22</t>
  </si>
  <si>
    <t>191, 0, 0</t>
  </si>
  <si>
    <t>230, 120, 0</t>
  </si>
  <si>
    <t>255, 191, 0</t>
  </si>
  <si>
    <t>150, 200, 0</t>
  </si>
  <si>
    <t>200, 0, 120</t>
  </si>
  <si>
    <t>77, 0, 96</t>
  </si>
  <si>
    <t>91, 0, 191</t>
  </si>
  <si>
    <t>0, 98, 130</t>
  </si>
  <si>
    <t>Vertex Group</t>
  </si>
  <si>
    <t>Vertex 1 Group</t>
  </si>
  <si>
    <t>Vertex 2 Group</t>
  </si>
  <si>
    <t>LayoutAlgorithm░The graph was laid out using the Fruchterman-Reingold layout algorithm.▓GraphDirectedness░The graph is undirected.▓GroupingDescription░The graph's vertices were grouped by connected component.</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</si>
  <si>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name="VertexColorDetails" serializeAs="String"&gt;_x000D_
        &lt;value&gt;False	False	0	10	241, 137, 4	46, 7, 195	False	False	True&lt;/value&gt;_x000D_
      &lt;/setting&gt;_x000D_
      &lt;setting name="EdgeLabelSourceColumnName" serializeAs="String"&gt;_x000D_
        &lt;value /&gt;_x000D_
      &lt;/setting&gt;_x000D_
      &lt;setting name="VertexXSourceColumnName" serializeAs="String"&gt;_x000D_
        &lt;value /&gt;_x000D_
      &lt;/setting&gt;_x000D_
      &lt;setting name="VertexLayoutOrderSourceColumnName" serializeAs="String"&gt;_x000D_
        &lt;value /&gt;_x000D_
      &lt;/setting&gt;_x000D_
      &lt;setting name="VertexRadiusSourceColumnName" serializeAs="String"&gt;_x000D_
        &lt;value&gt;Degree&lt;/value&gt;_x000D_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name="VertexShapeSourceColumnName" serializeAs="String"&gt;_x000D_
        &lt;value /&gt;_x000D_
      &lt;/setting&gt;_x000D_
      &lt;setting name="VertexPolarRSourceColumnName" serializeAs="String"&gt;_x000D_
        &lt;value /&gt;_x000D_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name="VertexLabelFillColorSourceColumnName" serializeAs="String"&gt;_x000D_
        &lt;value /&gt;_x000D_
      &lt;/setting&gt;_x000D_
      &lt;setting name="GroupColl</t>
  </si>
  <si>
    <t>apsedSourceColumnName" serializeAs="String"&gt;_x000D_
        &lt;value /&gt;_x000D_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name="VertexAlphaSourceColumnName" serializeAs="String"&gt;_x000D_
        &lt;value /&gt;_x000D_
      &lt;/setting&gt;_x000D_
      &lt;setting name="VertexVisibilitySourceColumnName" serializeAs="String"&gt;_x000D_
        &lt;value /&gt;_x000D_
      &lt;/setting&gt;_x000D_
      &lt;setting name="VertexLabelSourceColumnName" serializeAs="String"&gt;_x000D_
        &lt;value /&gt;_x000D_
      &lt;/setting&gt;_x000D_
      &lt;setting name="VertexToolTipSourceColumnName" serializeAs="String"&gt;_x000D_
        &lt;value /&gt;_x000D_
      &lt;/setting&gt;_x000D_
      &lt;setting name="EdgeWidthSourceColumnName" serializeAs="String"&gt;_x000D_
        &lt;value&gt;EDGE WEIGHT&lt;/value&gt;_x000D_
      &lt;/setting&gt;_x000D_
      &lt;setting name="EdgeAlphaSourceColumnName" serializeAs="String"&gt;_x000D_
        &lt;value /&gt;_x000D_
      &lt;/setting&gt;_x000D_
      &lt;setting name="VertexPolarAngleSourceColumnName" serializeAs="String"&gt;_x000D_
        &lt;value /&gt;_x000D_
      &lt;/setting&gt;_x000D_
      &lt;setting name="EdgeStyleSourceColumnName" serializeAs="String"&gt;_x000D_
        &lt;value /&gt;_x000D_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name="VertexYSourceColumnName" serializeAs="String"&gt;_x000D_
        &lt;value /&gt;_x000D_
      &lt;/setting&gt;_x000D_
      &lt;setting name="EdgeVisibilitySourceColumnName" serializeAs="String"&gt;_x000D_
        &lt;value /&gt;_x000D_
      &lt;/setting&gt;_x000D_
      &lt;setting name="VertexRadiusDetails" serializeAs="String"&gt;_x000D_
        &lt;value&gt;False	False	1	10	1.5	10	False	False&lt;/value&gt;_x000D_
      &lt;/setting&gt;_x000D_
      &lt;setting name="EdgeColorSourceColumnName" serializeAs="String"&gt;_x000D_
        &lt;value /&gt;_x000D_
      &lt;/setting&gt;_x000D_
      &lt;setting name="VertexXDetails" serializeAs="String"&gt;_x000D_
        &lt;value&gt;False	False	0	0	0	9999	False	False&lt;/value&gt;_x000D_
      &lt;/setting&gt;_x000D_
      &lt;setting name="GroupLabelSourceColumnName" serializeAs="String"&gt;_x000D_
        &lt;value /&gt;_x000D_
      &lt;/setting&gt;_x000D_
      &lt;setting name="VertexColorSourceColumnName" serializeAs="String"&gt;_x000D_
        &lt;value /&gt;_x000D_
      &lt;/setting&gt;_x000D_
      &lt;setting name="EdgeAlphaDetails" serializeAs="String"&gt;_x000D_
        &lt;value&gt;False	False	0	100	10	100	False	False&lt;/value&gt;_x000D_
      &lt;/setting&gt;_x000D_
      &lt;setting name="VertexLabelPositionSourceColumnName" serializeAs="String"&gt;_x000D_
        &lt;value /&gt;_x000D_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</si>
  <si>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Group 1</t>
  </si>
  <si>
    <t>Group 2</t>
  </si>
  <si>
    <t>Edges</t>
  </si>
  <si>
    <t>University of Nottingham Ningbo China</t>
  </si>
  <si>
    <t>▓0▓0▓0▓True▓Black▓Black▓▓EDGE WEIGHT▓1▓64▓0▓1▓10▓False▓▓0▓0▓0▓0▓0▓False▓▓0▓0▓0▓True▓Black▓Black▓▓Degree▓1▓69▓0▓1.5▓10▓False▓▓0▓0▓0▓0▓0▓False▓▓0▓0▓0▓0▓0▓False▓▓0▓0▓0▓0▓0▓False</t>
  </si>
  <si>
    <t>University of Campania 'Luigi Vanvitelli'</t>
  </si>
  <si>
    <t>Total Weight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</si>
</sst>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6">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cellStyleXfs>
  <cellXfs count="125">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12"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12" fillId="0" borderId="13" xfId="11" applyFont="1" applyFill="1" applyBorder="1" applyAlignment="1">
      <alignment horizontal="right" wrapText="1"/>
    </xf>
    <xf numFmtId="0" fontId="5" fillId="5" borderId="1" xfId="8" applyNumberFormat="1" applyAlignment="1"/>
    <xf numFmtId="0" fontId="0" fillId="5" borderId="14" xfId="4" applyNumberFormat="1" applyFont="1" applyBorder="1"/>
    <xf numFmtId="0" fontId="10" fillId="5" borderId="14" xfId="4" applyNumberFormat="1" applyFont="1" applyBorder="1"/>
    <xf numFmtId="49" fontId="6" fillId="6" borderId="14" xfId="6" applyNumberFormat="1" applyBorder="1"/>
    <xf numFmtId="0" fontId="0" fillId="3" borderId="14" xfId="7" applyNumberFormat="1" applyFont="1" applyBorder="1"/>
    <xf numFmtId="0" fontId="10" fillId="2" borderId="14" xfId="1" applyNumberFormat="1" applyFont="1" applyBorder="1"/>
    <xf numFmtId="0" fontId="5" fillId="2" borderId="14"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0" fontId="0" fillId="0" borderId="0" xfId="0" quotePrefix="1" applyAlignment="1">
      <alignment wrapText="1"/>
    </xf>
    <xf numFmtId="0" fontId="0" fillId="0" borderId="0" xfId="3" applyFont="1" applyAlignment="1"/>
    <xf numFmtId="0" fontId="0" fillId="0" borderId="0" xfId="3" applyFont="1" applyAlignment="1">
      <alignment wrapText="1"/>
    </xf>
    <xf numFmtId="0" fontId="5" fillId="4" borderId="1" xfId="5" applyNumberFormat="1" applyAlignment="1">
      <alignment wrapText="1"/>
    </xf>
    <xf numFmtId="0" fontId="0" fillId="0" borderId="0" xfId="0" applyNumberFormat="1" applyFont="1" applyAlignment="1">
      <alignment wrapText="1"/>
    </xf>
    <xf numFmtId="49" fontId="0" fillId="0" borderId="13" xfId="0" applyNumberFormat="1" applyBorder="1"/>
    <xf numFmtId="0" fontId="0" fillId="0" borderId="12" xfId="0" applyNumberFormat="1" applyBorder="1" applyAlignment="1">
      <alignment wrapText="1"/>
    </xf>
    <xf numFmtId="164" fontId="0" fillId="0" borderId="12" xfId="0" applyNumberFormat="1" applyBorder="1" applyAlignment="1">
      <alignment wrapText="1"/>
    </xf>
    <xf numFmtId="0" fontId="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0" fontId="0" fillId="0" borderId="13" xfId="0" applyBorder="1"/>
    <xf numFmtId="49" fontId="0" fillId="0" borderId="0" xfId="0" applyNumberFormat="1" applyBorder="1"/>
    <xf numFmtId="0" fontId="0" fillId="0" borderId="7" xfId="3" applyFont="1" applyBorder="1" applyAlignment="1"/>
    <xf numFmtId="0" fontId="0" fillId="0" borderId="0" xfId="3" applyFont="1" applyBorder="1" applyAlignment="1"/>
    <xf numFmtId="49" fontId="0" fillId="0" borderId="7" xfId="3" applyNumberFormat="1" applyFont="1" applyBorder="1" applyAlignment="1"/>
    <xf numFmtId="0" fontId="0" fillId="0" borderId="2" xfId="0" applyNumberFormat="1" applyFont="1" applyBorder="1"/>
    <xf numFmtId="0" fontId="0" fillId="0" borderId="7" xfId="0" applyNumberFormat="1" applyBorder="1"/>
    <xf numFmtId="0" fontId="0" fillId="0" borderId="0" xfId="0" applyNumberFormat="1" applyFont="1" applyBorder="1"/>
    <xf numFmtId="1" fontId="5" fillId="4" borderId="15" xfId="5" applyNumberFormat="1" applyBorder="1" applyAlignment="1"/>
    <xf numFmtId="167" fontId="5" fillId="4" borderId="15" xfId="5" applyNumberFormat="1" applyBorder="1" applyAlignment="1"/>
    <xf numFmtId="0" fontId="0" fillId="0" borderId="1" xfId="0" applyBorder="1"/>
    <xf numFmtId="0" fontId="0" fillId="5" borderId="0" xfId="4" applyNumberFormat="1" applyFont="1" applyBorder="1" applyAlignment="1">
      <alignment wrapText="1"/>
    </xf>
    <xf numFmtId="164" fontId="0" fillId="5" borderId="0" xfId="4" applyNumberFormat="1" applyFont="1" applyBorder="1" applyAlignment="1">
      <alignment wrapText="1"/>
    </xf>
    <xf numFmtId="1" fontId="0" fillId="5" borderId="0" xfId="4" applyNumberFormat="1" applyFont="1" applyBorder="1" applyAlignment="1">
      <alignment wrapText="1"/>
    </xf>
    <xf numFmtId="49" fontId="6" fillId="6" borderId="0" xfId="6" applyNumberFormat="1" applyBorder="1" applyAlignment="1">
      <alignment wrapText="1"/>
    </xf>
    <xf numFmtId="0" fontId="6" fillId="6" borderId="0" xfId="6" applyNumberFormat="1" applyBorder="1" applyAlignment="1">
      <alignment wrapText="1"/>
    </xf>
    <xf numFmtId="0" fontId="0" fillId="0" borderId="1" xfId="0" applyNumberFormat="1" applyBorder="1"/>
    <xf numFmtId="164" fontId="0" fillId="3" borderId="0" xfId="7" applyNumberFormat="1" applyFont="1" applyBorder="1" applyAlignment="1">
      <alignment wrapText="1"/>
    </xf>
    <xf numFmtId="165" fontId="0" fillId="3" borderId="0" xfId="7" applyNumberFormat="1" applyFont="1" applyBorder="1" applyAlignment="1">
      <alignment wrapText="1"/>
    </xf>
    <xf numFmtId="0" fontId="0" fillId="3" borderId="0" xfId="7" applyNumberFormat="1" applyFont="1" applyBorder="1" applyAlignment="1">
      <alignment wrapText="1"/>
    </xf>
    <xf numFmtId="166" fontId="0" fillId="3" borderId="0" xfId="7" applyNumberFormat="1" applyFont="1" applyBorder="1" applyAlignment="1">
      <alignment wrapText="1"/>
    </xf>
    <xf numFmtId="1" fontId="5" fillId="4" borderId="0" xfId="5" applyNumberFormat="1" applyBorder="1" applyAlignment="1"/>
    <xf numFmtId="167" fontId="5" fillId="4" borderId="0" xfId="5" applyNumberFormat="1" applyBorder="1" applyAlignment="1"/>
    <xf numFmtId="0" fontId="0" fillId="2" borderId="0" xfId="1" applyNumberFormat="1" applyFont="1" applyBorder="1" applyAlignment="1">
      <alignment wrapText="1"/>
    </xf>
    <xf numFmtId="164" fontId="0" fillId="0" borderId="0" xfId="2" applyNumberFormat="1" applyFont="1" applyAlignment="1">
      <alignment wrapText="1"/>
    </xf>
    <xf numFmtId="0" fontId="0" fillId="0" borderId="0" xfId="0" applyNumberFormat="1" applyBorder="1"/>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04">
    <dxf>
      <numFmt numFmtId="164" formatCode="0.0"/>
    </dxf>
    <dxf>
      <alignment horizontal="general" vertical="bottom" textRotation="0" wrapText="0" indent="0" justifyLastLine="0" shrinkToFit="0" readingOrder="0"/>
    </dxf>
    <dxf>
      <alignment horizontal="general" vertical="bottom" textRotation="0" wrapText="0" indent="0" justifyLastLine="0" shrinkToFit="0" readingOrder="0"/>
      <border outline="0">
        <left/>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dxf>
    <dxf>
      <numFmt numFmtId="167" formatCode="0.000"/>
      <alignment horizontal="general" vertical="bottom" textRotation="0" wrapText="0" relativeIndent="0" justifyLastLine="0" shrinkToFit="0" readingOrder="0"/>
      <border outline="0">
        <left style="thin">
          <color theme="0"/>
        </lef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numFmt numFmtId="166" formatCode="#,##0.000"/>
      <border outline="0">
        <right style="thin">
          <color theme="0"/>
        </right>
      </border>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3"/>
      <tableStyleElement type="headerRow" dxfId="102"/>
    </tableStyle>
    <tableStyle name="NodeXL Table" pivot="0" count="1">
      <tableStyleElement type="headerRow"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496</c:v>
                </c:pt>
              </c:strCache>
            </c:strRef>
          </c:tx>
          <c:spPr>
            <a:solidFill>
              <a:schemeClr val="accent1"/>
            </a:solidFill>
          </c:spPr>
          <c:invertIfNegative val="0"/>
          <c:cat>
            <c:numRef>
              <c:f>'Overall Metrics'!$D$2:$D$57</c:f>
              <c:numCache>
                <c:formatCode>#,##0.00</c:formatCode>
                <c:ptCount val="56"/>
                <c:pt idx="0">
                  <c:v>1</c:v>
                </c:pt>
                <c:pt idx="1">
                  <c:v>2.2363636363636363</c:v>
                </c:pt>
                <c:pt idx="2">
                  <c:v>3.4727272727272727</c:v>
                </c:pt>
                <c:pt idx="3">
                  <c:v>4.709090909090909</c:v>
                </c:pt>
                <c:pt idx="4">
                  <c:v>5.9454545454545453</c:v>
                </c:pt>
                <c:pt idx="5">
                  <c:v>7.1818181818181817</c:v>
                </c:pt>
                <c:pt idx="6">
                  <c:v>8.418181818181818</c:v>
                </c:pt>
                <c:pt idx="7">
                  <c:v>9.6545454545454543</c:v>
                </c:pt>
                <c:pt idx="8">
                  <c:v>10.890909090909091</c:v>
                </c:pt>
                <c:pt idx="9">
                  <c:v>12.127272727272727</c:v>
                </c:pt>
                <c:pt idx="10">
                  <c:v>13.363636363636363</c:v>
                </c:pt>
                <c:pt idx="11">
                  <c:v>14.6</c:v>
                </c:pt>
                <c:pt idx="12">
                  <c:v>15.836363636363636</c:v>
                </c:pt>
                <c:pt idx="13">
                  <c:v>17.072727272727271</c:v>
                </c:pt>
                <c:pt idx="14">
                  <c:v>18.309090909090905</c:v>
                </c:pt>
                <c:pt idx="15">
                  <c:v>19.54545454545454</c:v>
                </c:pt>
                <c:pt idx="16">
                  <c:v>20.781818181818174</c:v>
                </c:pt>
                <c:pt idx="17">
                  <c:v>22.018181818181809</c:v>
                </c:pt>
                <c:pt idx="18">
                  <c:v>23.254545454545443</c:v>
                </c:pt>
                <c:pt idx="19">
                  <c:v>24.490909090909078</c:v>
                </c:pt>
                <c:pt idx="20">
                  <c:v>25.727272727272712</c:v>
                </c:pt>
                <c:pt idx="21">
                  <c:v>26.963636363636347</c:v>
                </c:pt>
                <c:pt idx="22">
                  <c:v>28.199999999999982</c:v>
                </c:pt>
                <c:pt idx="23">
                  <c:v>29.436363636363616</c:v>
                </c:pt>
                <c:pt idx="24">
                  <c:v>30.672727272727251</c:v>
                </c:pt>
                <c:pt idx="26">
                  <c:v>31.909090909090885</c:v>
                </c:pt>
                <c:pt idx="38">
                  <c:v>33.14545454545452</c:v>
                </c:pt>
                <c:pt idx="39">
                  <c:v>34.381818181818154</c:v>
                </c:pt>
                <c:pt idx="40">
                  <c:v>35.618181818181789</c:v>
                </c:pt>
                <c:pt idx="41">
                  <c:v>36.854545454545423</c:v>
                </c:pt>
                <c:pt idx="42">
                  <c:v>38.090909090909058</c:v>
                </c:pt>
                <c:pt idx="43">
                  <c:v>39.327272727272693</c:v>
                </c:pt>
                <c:pt idx="44">
                  <c:v>40.563636363636327</c:v>
                </c:pt>
                <c:pt idx="45">
                  <c:v>41.799999999999962</c:v>
                </c:pt>
                <c:pt idx="46">
                  <c:v>43.036363636363596</c:v>
                </c:pt>
                <c:pt idx="47">
                  <c:v>44.272727272727231</c:v>
                </c:pt>
                <c:pt idx="48">
                  <c:v>45.509090909090865</c:v>
                </c:pt>
                <c:pt idx="49">
                  <c:v>46.7454545454545</c:v>
                </c:pt>
                <c:pt idx="50">
                  <c:v>47.981818181818134</c:v>
                </c:pt>
                <c:pt idx="51">
                  <c:v>49.218181818181769</c:v>
                </c:pt>
                <c:pt idx="52">
                  <c:v>50.454545454545404</c:v>
                </c:pt>
                <c:pt idx="53">
                  <c:v>51.690909090909038</c:v>
                </c:pt>
                <c:pt idx="54">
                  <c:v>52.927272727272673</c:v>
                </c:pt>
                <c:pt idx="55">
                  <c:v>69</c:v>
                </c:pt>
              </c:numCache>
            </c:numRef>
          </c:cat>
          <c:val>
            <c:numRef>
              <c:f>'Overall Metrics'!$E$2:$E$57</c:f>
              <c:numCache>
                <c:formatCode>General</c:formatCode>
                <c:ptCount val="56"/>
                <c:pt idx="0">
                  <c:v>496</c:v>
                </c:pt>
                <c:pt idx="1">
                  <c:v>111</c:v>
                </c:pt>
                <c:pt idx="2">
                  <c:v>56</c:v>
                </c:pt>
                <c:pt idx="3">
                  <c:v>45</c:v>
                </c:pt>
                <c:pt idx="4">
                  <c:v>65</c:v>
                </c:pt>
                <c:pt idx="5">
                  <c:v>27</c:v>
                </c:pt>
                <c:pt idx="6">
                  <c:v>16</c:v>
                </c:pt>
                <c:pt idx="7">
                  <c:v>13</c:v>
                </c:pt>
                <c:pt idx="8">
                  <c:v>11</c:v>
                </c:pt>
                <c:pt idx="9">
                  <c:v>8</c:v>
                </c:pt>
                <c:pt idx="10">
                  <c:v>6</c:v>
                </c:pt>
                <c:pt idx="11">
                  <c:v>10</c:v>
                </c:pt>
                <c:pt idx="12">
                  <c:v>10</c:v>
                </c:pt>
                <c:pt idx="13">
                  <c:v>3</c:v>
                </c:pt>
                <c:pt idx="14">
                  <c:v>3</c:v>
                </c:pt>
                <c:pt idx="15">
                  <c:v>2</c:v>
                </c:pt>
                <c:pt idx="16">
                  <c:v>5</c:v>
                </c:pt>
                <c:pt idx="17">
                  <c:v>2</c:v>
                </c:pt>
                <c:pt idx="18">
                  <c:v>2</c:v>
                </c:pt>
                <c:pt idx="19">
                  <c:v>1</c:v>
                </c:pt>
                <c:pt idx="20">
                  <c:v>1</c:v>
                </c:pt>
                <c:pt idx="21">
                  <c:v>4</c:v>
                </c:pt>
                <c:pt idx="22">
                  <c:v>0</c:v>
                </c:pt>
                <c:pt idx="23">
                  <c:v>1</c:v>
                </c:pt>
                <c:pt idx="24">
                  <c:v>0</c:v>
                </c:pt>
                <c:pt idx="25">
                  <c:v>-4</c:v>
                </c:pt>
                <c:pt idx="26">
                  <c:v>1</c:v>
                </c:pt>
                <c:pt idx="27">
                  <c:v>0</c:v>
                </c:pt>
                <c:pt idx="28">
                  <c:v>0</c:v>
                </c:pt>
                <c:pt idx="29">
                  <c:v>0</c:v>
                </c:pt>
                <c:pt idx="30">
                  <c:v>0</c:v>
                </c:pt>
                <c:pt idx="31">
                  <c:v>0</c:v>
                </c:pt>
                <c:pt idx="32">
                  <c:v>0</c:v>
                </c:pt>
                <c:pt idx="33">
                  <c:v>0</c:v>
                </c:pt>
                <c:pt idx="34">
                  <c:v>0</c:v>
                </c:pt>
                <c:pt idx="35">
                  <c:v>0</c:v>
                </c:pt>
                <c:pt idx="36">
                  <c:v>-3</c:v>
                </c:pt>
                <c:pt idx="37">
                  <c:v>-3</c:v>
                </c:pt>
                <c:pt idx="38">
                  <c:v>0</c:v>
                </c:pt>
                <c:pt idx="39">
                  <c:v>1</c:v>
                </c:pt>
                <c:pt idx="40">
                  <c:v>0</c:v>
                </c:pt>
                <c:pt idx="41">
                  <c:v>0</c:v>
                </c:pt>
                <c:pt idx="42">
                  <c:v>0</c:v>
                </c:pt>
                <c:pt idx="43">
                  <c:v>0</c:v>
                </c:pt>
                <c:pt idx="44">
                  <c:v>0</c:v>
                </c:pt>
                <c:pt idx="45">
                  <c:v>1</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B98E-446D-AD0F-C1DE47D6927D}"/>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053A-4584-85AA-BDA6EFCE53C8}"/>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12AD-449F-9C48-B68252D36897}"/>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759</c:v>
                </c:pt>
              </c:strCache>
            </c:strRef>
          </c:tx>
          <c:spPr>
            <a:solidFill>
              <a:schemeClr val="accent1"/>
            </a:solidFill>
          </c:spPr>
          <c:invertIfNegative val="0"/>
          <c:cat>
            <c:numRef>
              <c:f>'Overall Metrics'!$J$2:$J$57</c:f>
              <c:numCache>
                <c:formatCode>#,##0.00</c:formatCode>
                <c:ptCount val="56"/>
                <c:pt idx="0">
                  <c:v>0</c:v>
                </c:pt>
                <c:pt idx="1">
                  <c:v>1377.1446791090909</c:v>
                </c:pt>
                <c:pt idx="2">
                  <c:v>2754.2893582181819</c:v>
                </c:pt>
                <c:pt idx="3">
                  <c:v>4131.4340373272726</c:v>
                </c:pt>
                <c:pt idx="4">
                  <c:v>5508.5787164363637</c:v>
                </c:pt>
                <c:pt idx="5">
                  <c:v>6885.7233955454549</c:v>
                </c:pt>
                <c:pt idx="6">
                  <c:v>8262.8680746545451</c:v>
                </c:pt>
                <c:pt idx="7">
                  <c:v>9640.0127537636363</c:v>
                </c:pt>
                <c:pt idx="8">
                  <c:v>11017.157432872727</c:v>
                </c:pt>
                <c:pt idx="9">
                  <c:v>12394.302111981819</c:v>
                </c:pt>
                <c:pt idx="10">
                  <c:v>13771.44679109091</c:v>
                </c:pt>
                <c:pt idx="11">
                  <c:v>15148.591470200001</c:v>
                </c:pt>
                <c:pt idx="12">
                  <c:v>16525.73614930909</c:v>
                </c:pt>
                <c:pt idx="13">
                  <c:v>17902.88082841818</c:v>
                </c:pt>
                <c:pt idx="14">
                  <c:v>19280.025507527269</c:v>
                </c:pt>
                <c:pt idx="15">
                  <c:v>20657.170186636358</c:v>
                </c:pt>
                <c:pt idx="16">
                  <c:v>22034.314865745448</c:v>
                </c:pt>
                <c:pt idx="17">
                  <c:v>23411.459544854537</c:v>
                </c:pt>
                <c:pt idx="18">
                  <c:v>24788.604223963626</c:v>
                </c:pt>
                <c:pt idx="19">
                  <c:v>26165.748903072716</c:v>
                </c:pt>
                <c:pt idx="20">
                  <c:v>27542.893582181805</c:v>
                </c:pt>
                <c:pt idx="21">
                  <c:v>28920.038261290894</c:v>
                </c:pt>
                <c:pt idx="22">
                  <c:v>30297.182940399984</c:v>
                </c:pt>
                <c:pt idx="23">
                  <c:v>31674.327619509073</c:v>
                </c:pt>
                <c:pt idx="24">
                  <c:v>33051.472298618166</c:v>
                </c:pt>
                <c:pt idx="26">
                  <c:v>34428.616977727259</c:v>
                </c:pt>
                <c:pt idx="38">
                  <c:v>35805.761656836352</c:v>
                </c:pt>
                <c:pt idx="39">
                  <c:v>37182.906335945445</c:v>
                </c:pt>
                <c:pt idx="40">
                  <c:v>38560.051015054538</c:v>
                </c:pt>
                <c:pt idx="41">
                  <c:v>39937.195694163631</c:v>
                </c:pt>
                <c:pt idx="42">
                  <c:v>41314.340373272724</c:v>
                </c:pt>
                <c:pt idx="43">
                  <c:v>42691.485052381817</c:v>
                </c:pt>
                <c:pt idx="44">
                  <c:v>44068.62973149091</c:v>
                </c:pt>
                <c:pt idx="45">
                  <c:v>45445.774410600003</c:v>
                </c:pt>
                <c:pt idx="46">
                  <c:v>46822.919089709096</c:v>
                </c:pt>
                <c:pt idx="47">
                  <c:v>48200.063768818189</c:v>
                </c:pt>
                <c:pt idx="48">
                  <c:v>49577.208447927282</c:v>
                </c:pt>
                <c:pt idx="49">
                  <c:v>50954.353127036375</c:v>
                </c:pt>
                <c:pt idx="50">
                  <c:v>52331.497806145468</c:v>
                </c:pt>
                <c:pt idx="51">
                  <c:v>53708.642485254561</c:v>
                </c:pt>
                <c:pt idx="52">
                  <c:v>55085.787164363654</c:v>
                </c:pt>
                <c:pt idx="53">
                  <c:v>56462.931843472747</c:v>
                </c:pt>
                <c:pt idx="54">
                  <c:v>57840.07652258184</c:v>
                </c:pt>
                <c:pt idx="55">
                  <c:v>75742.957351000005</c:v>
                </c:pt>
              </c:numCache>
            </c:numRef>
          </c:cat>
          <c:val>
            <c:numRef>
              <c:f>'Overall Metrics'!$K$2:$K$57</c:f>
              <c:numCache>
                <c:formatCode>General</c:formatCode>
                <c:ptCount val="56"/>
                <c:pt idx="0">
                  <c:v>759</c:v>
                </c:pt>
                <c:pt idx="1">
                  <c:v>49</c:v>
                </c:pt>
                <c:pt idx="2">
                  <c:v>27</c:v>
                </c:pt>
                <c:pt idx="3">
                  <c:v>15</c:v>
                </c:pt>
                <c:pt idx="4">
                  <c:v>12</c:v>
                </c:pt>
                <c:pt idx="5">
                  <c:v>6</c:v>
                </c:pt>
                <c:pt idx="6">
                  <c:v>7</c:v>
                </c:pt>
                <c:pt idx="7">
                  <c:v>3</c:v>
                </c:pt>
                <c:pt idx="8">
                  <c:v>6</c:v>
                </c:pt>
                <c:pt idx="9">
                  <c:v>4</c:v>
                </c:pt>
                <c:pt idx="10">
                  <c:v>5</c:v>
                </c:pt>
                <c:pt idx="11">
                  <c:v>2</c:v>
                </c:pt>
                <c:pt idx="12">
                  <c:v>2</c:v>
                </c:pt>
                <c:pt idx="13">
                  <c:v>0</c:v>
                </c:pt>
                <c:pt idx="14">
                  <c:v>0</c:v>
                </c:pt>
                <c:pt idx="15">
                  <c:v>2</c:v>
                </c:pt>
                <c:pt idx="16">
                  <c:v>0</c:v>
                </c:pt>
                <c:pt idx="17">
                  <c:v>0</c:v>
                </c:pt>
                <c:pt idx="18">
                  <c:v>0</c:v>
                </c:pt>
                <c:pt idx="19">
                  <c:v>1</c:v>
                </c:pt>
                <c:pt idx="20">
                  <c:v>0</c:v>
                </c:pt>
                <c:pt idx="21">
                  <c:v>0</c:v>
                </c:pt>
                <c:pt idx="22">
                  <c:v>1</c:v>
                </c:pt>
                <c:pt idx="23">
                  <c:v>0</c:v>
                </c:pt>
                <c:pt idx="24">
                  <c:v>0</c:v>
                </c:pt>
                <c:pt idx="25">
                  <c:v>-1</c:v>
                </c:pt>
                <c:pt idx="26">
                  <c:v>0</c:v>
                </c:pt>
                <c:pt idx="27">
                  <c:v>0</c:v>
                </c:pt>
                <c:pt idx="28">
                  <c:v>0</c:v>
                </c:pt>
                <c:pt idx="29">
                  <c:v>0</c:v>
                </c:pt>
                <c:pt idx="30">
                  <c:v>0</c:v>
                </c:pt>
                <c:pt idx="31">
                  <c:v>0</c:v>
                </c:pt>
                <c:pt idx="32">
                  <c:v>0</c:v>
                </c:pt>
                <c:pt idx="33">
                  <c:v>0</c:v>
                </c:pt>
                <c:pt idx="34">
                  <c:v>0</c:v>
                </c:pt>
                <c:pt idx="35">
                  <c:v>0</c:v>
                </c:pt>
                <c:pt idx="36">
                  <c:v>-1</c:v>
                </c:pt>
                <c:pt idx="37">
                  <c:v>-1</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D328-468A-AAFF-7ACFE1F64D46}"/>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730</c:v>
                </c:pt>
              </c:strCache>
            </c:strRef>
          </c:tx>
          <c:spPr>
            <a:solidFill>
              <a:schemeClr val="accent1"/>
            </a:solidFill>
          </c:spPr>
          <c:invertIfNegative val="0"/>
          <c:cat>
            <c:numRef>
              <c:f>'Overall Metrics'!$L$2:$L$57</c:f>
              <c:numCache>
                <c:formatCode>#,##0.00</c:formatCode>
                <c:ptCount val="56"/>
                <c:pt idx="0">
                  <c:v>1.7000000000000001E-4</c:v>
                </c:pt>
                <c:pt idx="1">
                  <c:v>1.8348727272727273E-2</c:v>
                </c:pt>
                <c:pt idx="2">
                  <c:v>3.6527454545454544E-2</c:v>
                </c:pt>
                <c:pt idx="3">
                  <c:v>5.470618181818182E-2</c:v>
                </c:pt>
                <c:pt idx="4">
                  <c:v>7.2884909090909097E-2</c:v>
                </c:pt>
                <c:pt idx="5">
                  <c:v>9.1063636363636374E-2</c:v>
                </c:pt>
                <c:pt idx="6">
                  <c:v>0.10924236363636365</c:v>
                </c:pt>
                <c:pt idx="7">
                  <c:v>0.12742109090909093</c:v>
                </c:pt>
                <c:pt idx="8">
                  <c:v>0.14559981818181819</c:v>
                </c:pt>
                <c:pt idx="9">
                  <c:v>0.16377854545454545</c:v>
                </c:pt>
                <c:pt idx="10">
                  <c:v>0.18195727272727272</c:v>
                </c:pt>
                <c:pt idx="11">
                  <c:v>0.20013599999999998</c:v>
                </c:pt>
                <c:pt idx="12">
                  <c:v>0.21831472727272724</c:v>
                </c:pt>
                <c:pt idx="13">
                  <c:v>0.23649345454545451</c:v>
                </c:pt>
                <c:pt idx="14">
                  <c:v>0.2546721818181818</c:v>
                </c:pt>
                <c:pt idx="15">
                  <c:v>0.27285090909090909</c:v>
                </c:pt>
                <c:pt idx="16">
                  <c:v>0.29102963636363638</c:v>
                </c:pt>
                <c:pt idx="17">
                  <c:v>0.30920836363636367</c:v>
                </c:pt>
                <c:pt idx="18">
                  <c:v>0.32738709090909096</c:v>
                </c:pt>
                <c:pt idx="19">
                  <c:v>0.34556581818181825</c:v>
                </c:pt>
                <c:pt idx="20">
                  <c:v>0.36374454545454554</c:v>
                </c:pt>
                <c:pt idx="21">
                  <c:v>0.38192327272727283</c:v>
                </c:pt>
                <c:pt idx="22">
                  <c:v>0.40010200000000012</c:v>
                </c:pt>
                <c:pt idx="23">
                  <c:v>0.41828072727272742</c:v>
                </c:pt>
                <c:pt idx="24">
                  <c:v>0.43645945454545471</c:v>
                </c:pt>
                <c:pt idx="26">
                  <c:v>0.454638181818182</c:v>
                </c:pt>
                <c:pt idx="38">
                  <c:v>0.47281690909090929</c:v>
                </c:pt>
                <c:pt idx="39">
                  <c:v>0.49099563636363658</c:v>
                </c:pt>
                <c:pt idx="40">
                  <c:v>0.50917436363636381</c:v>
                </c:pt>
                <c:pt idx="41">
                  <c:v>0.5273530909090911</c:v>
                </c:pt>
                <c:pt idx="42">
                  <c:v>0.5455318181818184</c:v>
                </c:pt>
                <c:pt idx="43">
                  <c:v>0.56371054545454569</c:v>
                </c:pt>
                <c:pt idx="44">
                  <c:v>0.58188927272727298</c:v>
                </c:pt>
                <c:pt idx="45">
                  <c:v>0.60006800000000027</c:v>
                </c:pt>
                <c:pt idx="46">
                  <c:v>0.61824672727272756</c:v>
                </c:pt>
                <c:pt idx="47">
                  <c:v>0.63642545454545485</c:v>
                </c:pt>
                <c:pt idx="48">
                  <c:v>0.65460418181818214</c:v>
                </c:pt>
                <c:pt idx="49">
                  <c:v>0.67278290909090943</c:v>
                </c:pt>
                <c:pt idx="50">
                  <c:v>0.69096163636363672</c:v>
                </c:pt>
                <c:pt idx="51">
                  <c:v>0.70914036363636401</c:v>
                </c:pt>
                <c:pt idx="52">
                  <c:v>0.7273190909090913</c:v>
                </c:pt>
                <c:pt idx="53">
                  <c:v>0.74549781818181859</c:v>
                </c:pt>
                <c:pt idx="54">
                  <c:v>0.76367654545454589</c:v>
                </c:pt>
                <c:pt idx="55">
                  <c:v>1</c:v>
                </c:pt>
              </c:numCache>
            </c:numRef>
          </c:cat>
          <c:val>
            <c:numRef>
              <c:f>'Overall Metrics'!$M$2:$M$57</c:f>
              <c:numCache>
                <c:formatCode>General</c:formatCode>
                <c:ptCount val="56"/>
                <c:pt idx="0">
                  <c:v>730</c:v>
                </c:pt>
                <c:pt idx="1">
                  <c:v>0</c:v>
                </c:pt>
                <c:pt idx="2">
                  <c:v>0</c:v>
                </c:pt>
                <c:pt idx="3">
                  <c:v>0</c:v>
                </c:pt>
                <c:pt idx="4">
                  <c:v>1</c:v>
                </c:pt>
                <c:pt idx="5">
                  <c:v>3</c:v>
                </c:pt>
                <c:pt idx="6">
                  <c:v>1</c:v>
                </c:pt>
                <c:pt idx="7">
                  <c:v>1</c:v>
                </c:pt>
                <c:pt idx="8">
                  <c:v>0</c:v>
                </c:pt>
                <c:pt idx="9">
                  <c:v>1</c:v>
                </c:pt>
                <c:pt idx="10">
                  <c:v>9</c:v>
                </c:pt>
                <c:pt idx="11">
                  <c:v>0</c:v>
                </c:pt>
                <c:pt idx="12">
                  <c:v>0</c:v>
                </c:pt>
                <c:pt idx="13">
                  <c:v>12</c:v>
                </c:pt>
                <c:pt idx="14">
                  <c:v>0</c:v>
                </c:pt>
                <c:pt idx="15">
                  <c:v>0</c:v>
                </c:pt>
                <c:pt idx="16">
                  <c:v>0</c:v>
                </c:pt>
                <c:pt idx="17">
                  <c:v>0</c:v>
                </c:pt>
                <c:pt idx="18">
                  <c:v>22</c:v>
                </c:pt>
                <c:pt idx="19">
                  <c:v>0</c:v>
                </c:pt>
                <c:pt idx="20">
                  <c:v>0</c:v>
                </c:pt>
                <c:pt idx="21">
                  <c:v>0</c:v>
                </c:pt>
                <c:pt idx="22">
                  <c:v>0</c:v>
                </c:pt>
                <c:pt idx="23">
                  <c:v>0</c:v>
                </c:pt>
                <c:pt idx="24">
                  <c:v>0</c:v>
                </c:pt>
                <c:pt idx="25">
                  <c:v>-122</c:v>
                </c:pt>
                <c:pt idx="26">
                  <c:v>0</c:v>
                </c:pt>
                <c:pt idx="27">
                  <c:v>0</c:v>
                </c:pt>
                <c:pt idx="28">
                  <c:v>0</c:v>
                </c:pt>
                <c:pt idx="29">
                  <c:v>0</c:v>
                </c:pt>
                <c:pt idx="30">
                  <c:v>0</c:v>
                </c:pt>
                <c:pt idx="31">
                  <c:v>0</c:v>
                </c:pt>
                <c:pt idx="32">
                  <c:v>0</c:v>
                </c:pt>
                <c:pt idx="33">
                  <c:v>0</c:v>
                </c:pt>
                <c:pt idx="34">
                  <c:v>0</c:v>
                </c:pt>
                <c:pt idx="35">
                  <c:v>0</c:v>
                </c:pt>
                <c:pt idx="36">
                  <c:v>-122</c:v>
                </c:pt>
                <c:pt idx="37">
                  <c:v>-122</c:v>
                </c:pt>
                <c:pt idx="38">
                  <c:v>0</c:v>
                </c:pt>
                <c:pt idx="39">
                  <c:v>38</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84</c:v>
                </c:pt>
              </c:numCache>
            </c:numRef>
          </c:val>
          <c:extLst>
            <c:ext xmlns:c16="http://schemas.microsoft.com/office/drawing/2014/chart" uri="{C3380CC4-5D6E-409C-BE32-E72D297353CC}">
              <c16:uniqueId val="{00000000-0FDA-4413-AB1D-B91E560540EB}"/>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736</c:v>
                </c:pt>
              </c:strCache>
            </c:strRef>
          </c:tx>
          <c:spPr>
            <a:solidFill>
              <a:schemeClr val="accent1"/>
            </a:solidFill>
          </c:spPr>
          <c:invertIfNegative val="0"/>
          <c:cat>
            <c:numRef>
              <c:f>'Overall Metrics'!$N$2:$N$57</c:f>
              <c:numCache>
                <c:formatCode>#,##0.00</c:formatCode>
                <c:ptCount val="56"/>
                <c:pt idx="0">
                  <c:v>0</c:v>
                </c:pt>
                <c:pt idx="1">
                  <c:v>6.7827272727272723E-4</c:v>
                </c:pt>
                <c:pt idx="2">
                  <c:v>1.3565454545454545E-3</c:v>
                </c:pt>
                <c:pt idx="3">
                  <c:v>2.0348181818181819E-3</c:v>
                </c:pt>
                <c:pt idx="4">
                  <c:v>2.7130909090909089E-3</c:v>
                </c:pt>
                <c:pt idx="5">
                  <c:v>3.3913636363636359E-3</c:v>
                </c:pt>
                <c:pt idx="6">
                  <c:v>4.0696363636363629E-3</c:v>
                </c:pt>
                <c:pt idx="7">
                  <c:v>4.74790909090909E-3</c:v>
                </c:pt>
                <c:pt idx="8">
                  <c:v>5.426181818181817E-3</c:v>
                </c:pt>
                <c:pt idx="9">
                  <c:v>6.104454545454544E-3</c:v>
                </c:pt>
                <c:pt idx="10">
                  <c:v>6.782727272727271E-3</c:v>
                </c:pt>
                <c:pt idx="11">
                  <c:v>7.460999999999998E-3</c:v>
                </c:pt>
                <c:pt idx="12">
                  <c:v>8.1392727272727259E-3</c:v>
                </c:pt>
                <c:pt idx="13">
                  <c:v>8.8175454545454529E-3</c:v>
                </c:pt>
                <c:pt idx="14">
                  <c:v>9.4958181818181799E-3</c:v>
                </c:pt>
                <c:pt idx="15">
                  <c:v>1.0174090909090907E-2</c:v>
                </c:pt>
                <c:pt idx="16">
                  <c:v>1.0852363636363634E-2</c:v>
                </c:pt>
                <c:pt idx="17">
                  <c:v>1.1530636363636361E-2</c:v>
                </c:pt>
                <c:pt idx="18">
                  <c:v>1.2208909090909088E-2</c:v>
                </c:pt>
                <c:pt idx="19">
                  <c:v>1.2887181818181815E-2</c:v>
                </c:pt>
                <c:pt idx="20">
                  <c:v>1.3565454545454542E-2</c:v>
                </c:pt>
                <c:pt idx="21">
                  <c:v>1.4243727272727269E-2</c:v>
                </c:pt>
                <c:pt idx="22">
                  <c:v>1.4921999999999996E-2</c:v>
                </c:pt>
                <c:pt idx="23">
                  <c:v>1.5600272727272723E-2</c:v>
                </c:pt>
                <c:pt idx="24">
                  <c:v>1.6278545454545452E-2</c:v>
                </c:pt>
                <c:pt idx="26">
                  <c:v>1.6956818181818181E-2</c:v>
                </c:pt>
                <c:pt idx="38">
                  <c:v>1.7635090909090909E-2</c:v>
                </c:pt>
                <c:pt idx="39">
                  <c:v>1.8313363636363638E-2</c:v>
                </c:pt>
                <c:pt idx="40">
                  <c:v>1.8991636363636367E-2</c:v>
                </c:pt>
                <c:pt idx="41">
                  <c:v>1.9669909090909096E-2</c:v>
                </c:pt>
                <c:pt idx="42">
                  <c:v>2.0348181818181824E-2</c:v>
                </c:pt>
                <c:pt idx="43">
                  <c:v>2.1026454545454553E-2</c:v>
                </c:pt>
                <c:pt idx="44">
                  <c:v>2.1704727272727282E-2</c:v>
                </c:pt>
                <c:pt idx="45">
                  <c:v>2.2383000000000011E-2</c:v>
                </c:pt>
                <c:pt idx="46">
                  <c:v>2.3061272727272739E-2</c:v>
                </c:pt>
                <c:pt idx="47">
                  <c:v>2.3739545454545468E-2</c:v>
                </c:pt>
                <c:pt idx="48">
                  <c:v>2.4417818181818197E-2</c:v>
                </c:pt>
                <c:pt idx="49">
                  <c:v>2.5096090909090926E-2</c:v>
                </c:pt>
                <c:pt idx="50">
                  <c:v>2.5774363636363654E-2</c:v>
                </c:pt>
                <c:pt idx="51">
                  <c:v>2.6452636363636383E-2</c:v>
                </c:pt>
                <c:pt idx="52">
                  <c:v>2.7130909090909112E-2</c:v>
                </c:pt>
                <c:pt idx="53">
                  <c:v>2.7809181818181841E-2</c:v>
                </c:pt>
                <c:pt idx="54">
                  <c:v>2.8487454545454569E-2</c:v>
                </c:pt>
                <c:pt idx="55">
                  <c:v>3.7304999999999998E-2</c:v>
                </c:pt>
              </c:numCache>
            </c:numRef>
          </c:cat>
          <c:val>
            <c:numRef>
              <c:f>'Overall Metrics'!$O$2:$O$57</c:f>
              <c:numCache>
                <c:formatCode>General</c:formatCode>
                <c:ptCount val="56"/>
                <c:pt idx="0">
                  <c:v>736</c:v>
                </c:pt>
                <c:pt idx="1">
                  <c:v>60</c:v>
                </c:pt>
                <c:pt idx="2">
                  <c:v>16</c:v>
                </c:pt>
                <c:pt idx="3">
                  <c:v>27</c:v>
                </c:pt>
                <c:pt idx="4">
                  <c:v>8</c:v>
                </c:pt>
                <c:pt idx="5">
                  <c:v>7</c:v>
                </c:pt>
                <c:pt idx="6">
                  <c:v>13</c:v>
                </c:pt>
                <c:pt idx="7">
                  <c:v>7</c:v>
                </c:pt>
                <c:pt idx="8">
                  <c:v>0</c:v>
                </c:pt>
                <c:pt idx="9">
                  <c:v>5</c:v>
                </c:pt>
                <c:pt idx="10">
                  <c:v>0</c:v>
                </c:pt>
                <c:pt idx="11">
                  <c:v>3</c:v>
                </c:pt>
                <c:pt idx="12">
                  <c:v>2</c:v>
                </c:pt>
                <c:pt idx="13">
                  <c:v>1</c:v>
                </c:pt>
                <c:pt idx="14">
                  <c:v>1</c:v>
                </c:pt>
                <c:pt idx="15">
                  <c:v>0</c:v>
                </c:pt>
                <c:pt idx="16">
                  <c:v>0</c:v>
                </c:pt>
                <c:pt idx="17">
                  <c:v>0</c:v>
                </c:pt>
                <c:pt idx="18">
                  <c:v>0</c:v>
                </c:pt>
                <c:pt idx="19">
                  <c:v>0</c:v>
                </c:pt>
                <c:pt idx="20">
                  <c:v>0</c:v>
                </c:pt>
                <c:pt idx="21">
                  <c:v>0</c:v>
                </c:pt>
                <c:pt idx="22">
                  <c:v>0</c:v>
                </c:pt>
                <c:pt idx="23">
                  <c:v>0</c:v>
                </c:pt>
                <c:pt idx="24">
                  <c:v>0</c:v>
                </c:pt>
                <c:pt idx="25">
                  <c:v>-16</c:v>
                </c:pt>
                <c:pt idx="26">
                  <c:v>0</c:v>
                </c:pt>
                <c:pt idx="27">
                  <c:v>0</c:v>
                </c:pt>
                <c:pt idx="28">
                  <c:v>0</c:v>
                </c:pt>
                <c:pt idx="29">
                  <c:v>0</c:v>
                </c:pt>
                <c:pt idx="30">
                  <c:v>0</c:v>
                </c:pt>
                <c:pt idx="31">
                  <c:v>0</c:v>
                </c:pt>
                <c:pt idx="32">
                  <c:v>0</c:v>
                </c:pt>
                <c:pt idx="33">
                  <c:v>0</c:v>
                </c:pt>
                <c:pt idx="34">
                  <c:v>0</c:v>
                </c:pt>
                <c:pt idx="35">
                  <c:v>0</c:v>
                </c:pt>
                <c:pt idx="36">
                  <c:v>-16</c:v>
                </c:pt>
                <c:pt idx="37">
                  <c:v>-16</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15</c:v>
                </c:pt>
                <c:pt idx="55">
                  <c:v>1</c:v>
                </c:pt>
              </c:numCache>
            </c:numRef>
          </c:val>
          <c:extLst>
            <c:ext xmlns:c16="http://schemas.microsoft.com/office/drawing/2014/chart" uri="{C3380CC4-5D6E-409C-BE32-E72D297353CC}">
              <c16:uniqueId val="{00000000-43A1-4F2D-9F35-261FBB1B4216}"/>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315</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315</c:v>
                </c:pt>
                <c:pt idx="1">
                  <c:v>1</c:v>
                </c:pt>
                <c:pt idx="2">
                  <c:v>3</c:v>
                </c:pt>
                <c:pt idx="3">
                  <c:v>4</c:v>
                </c:pt>
                <c:pt idx="4">
                  <c:v>7</c:v>
                </c:pt>
                <c:pt idx="5">
                  <c:v>8</c:v>
                </c:pt>
                <c:pt idx="6">
                  <c:v>8</c:v>
                </c:pt>
                <c:pt idx="7">
                  <c:v>15</c:v>
                </c:pt>
                <c:pt idx="8">
                  <c:v>4</c:v>
                </c:pt>
                <c:pt idx="9">
                  <c:v>12</c:v>
                </c:pt>
                <c:pt idx="10">
                  <c:v>6</c:v>
                </c:pt>
                <c:pt idx="11">
                  <c:v>11</c:v>
                </c:pt>
                <c:pt idx="12">
                  <c:v>1</c:v>
                </c:pt>
                <c:pt idx="13">
                  <c:v>4</c:v>
                </c:pt>
                <c:pt idx="14">
                  <c:v>2</c:v>
                </c:pt>
                <c:pt idx="15">
                  <c:v>7</c:v>
                </c:pt>
                <c:pt idx="16">
                  <c:v>6</c:v>
                </c:pt>
                <c:pt idx="17">
                  <c:v>7</c:v>
                </c:pt>
                <c:pt idx="18">
                  <c:v>39</c:v>
                </c:pt>
                <c:pt idx="19">
                  <c:v>3</c:v>
                </c:pt>
                <c:pt idx="20">
                  <c:v>2</c:v>
                </c:pt>
                <c:pt idx="21">
                  <c:v>0</c:v>
                </c:pt>
                <c:pt idx="22">
                  <c:v>14</c:v>
                </c:pt>
                <c:pt idx="23">
                  <c:v>1</c:v>
                </c:pt>
                <c:pt idx="24">
                  <c:v>3</c:v>
                </c:pt>
                <c:pt idx="25">
                  <c:v>-419</c:v>
                </c:pt>
                <c:pt idx="26">
                  <c:v>7</c:v>
                </c:pt>
                <c:pt idx="27">
                  <c:v>0</c:v>
                </c:pt>
                <c:pt idx="28">
                  <c:v>0</c:v>
                </c:pt>
                <c:pt idx="29">
                  <c:v>0</c:v>
                </c:pt>
                <c:pt idx="30">
                  <c:v>0</c:v>
                </c:pt>
                <c:pt idx="31">
                  <c:v>0</c:v>
                </c:pt>
                <c:pt idx="32">
                  <c:v>0</c:v>
                </c:pt>
                <c:pt idx="33">
                  <c:v>0</c:v>
                </c:pt>
                <c:pt idx="34">
                  <c:v>0</c:v>
                </c:pt>
                <c:pt idx="35">
                  <c:v>0</c:v>
                </c:pt>
                <c:pt idx="36">
                  <c:v>-412</c:v>
                </c:pt>
                <c:pt idx="37">
                  <c:v>-412</c:v>
                </c:pt>
                <c:pt idx="38">
                  <c:v>1</c:v>
                </c:pt>
                <c:pt idx="39">
                  <c:v>17</c:v>
                </c:pt>
                <c:pt idx="40">
                  <c:v>3</c:v>
                </c:pt>
                <c:pt idx="41">
                  <c:v>4</c:v>
                </c:pt>
                <c:pt idx="42">
                  <c:v>0</c:v>
                </c:pt>
                <c:pt idx="43">
                  <c:v>0</c:v>
                </c:pt>
                <c:pt idx="44">
                  <c:v>0</c:v>
                </c:pt>
                <c:pt idx="45">
                  <c:v>4</c:v>
                </c:pt>
                <c:pt idx="46">
                  <c:v>1</c:v>
                </c:pt>
                <c:pt idx="47">
                  <c:v>0</c:v>
                </c:pt>
                <c:pt idx="48">
                  <c:v>16</c:v>
                </c:pt>
                <c:pt idx="49">
                  <c:v>0</c:v>
                </c:pt>
                <c:pt idx="50">
                  <c:v>6</c:v>
                </c:pt>
                <c:pt idx="51">
                  <c:v>4</c:v>
                </c:pt>
                <c:pt idx="52">
                  <c:v>0</c:v>
                </c:pt>
                <c:pt idx="53">
                  <c:v>1</c:v>
                </c:pt>
                <c:pt idx="54">
                  <c:v>13</c:v>
                </c:pt>
                <c:pt idx="55">
                  <c:v>342</c:v>
                </c:pt>
              </c:numCache>
            </c:numRef>
          </c:val>
          <c:extLst>
            <c:ext xmlns:c16="http://schemas.microsoft.com/office/drawing/2014/chart" uri="{C3380CC4-5D6E-409C-BE32-E72D297353CC}">
              <c16:uniqueId val="{00000000-AA84-4E1A-917B-E6B9AF6D4F48}"/>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189</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189</c:v>
                </c:pt>
                <c:pt idx="1">
                  <c:v>179</c:v>
                </c:pt>
                <c:pt idx="2">
                  <c:v>130</c:v>
                </c:pt>
                <c:pt idx="3">
                  <c:v>218</c:v>
                </c:pt>
                <c:pt idx="4">
                  <c:v>48</c:v>
                </c:pt>
                <c:pt idx="5">
                  <c:v>24</c:v>
                </c:pt>
                <c:pt idx="6">
                  <c:v>26</c:v>
                </c:pt>
                <c:pt idx="7">
                  <c:v>19</c:v>
                </c:pt>
                <c:pt idx="8">
                  <c:v>11</c:v>
                </c:pt>
                <c:pt idx="9">
                  <c:v>10</c:v>
                </c:pt>
                <c:pt idx="10">
                  <c:v>7</c:v>
                </c:pt>
                <c:pt idx="11">
                  <c:v>8</c:v>
                </c:pt>
                <c:pt idx="12">
                  <c:v>4</c:v>
                </c:pt>
                <c:pt idx="13">
                  <c:v>4</c:v>
                </c:pt>
                <c:pt idx="14">
                  <c:v>3</c:v>
                </c:pt>
                <c:pt idx="15">
                  <c:v>4</c:v>
                </c:pt>
                <c:pt idx="16">
                  <c:v>2</c:v>
                </c:pt>
                <c:pt idx="17">
                  <c:v>4</c:v>
                </c:pt>
                <c:pt idx="18">
                  <c:v>2</c:v>
                </c:pt>
                <c:pt idx="19">
                  <c:v>4</c:v>
                </c:pt>
                <c:pt idx="20">
                  <c:v>1</c:v>
                </c:pt>
                <c:pt idx="21">
                  <c:v>0</c:v>
                </c:pt>
                <c:pt idx="22">
                  <c:v>2</c:v>
                </c:pt>
                <c:pt idx="23">
                  <c:v>0</c:v>
                </c:pt>
                <c:pt idx="24">
                  <c:v>0</c:v>
                </c:pt>
                <c:pt idx="25">
                  <c:v>0</c:v>
                </c:pt>
                <c:pt idx="26">
                  <c:v>1</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1</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7EF6-4B02-A3DA-0FCFA9DFB95F}"/>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DA2E-4BE8-999F-9B5FD1B38365}"/>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1878" totalsRowShown="0" headerRowDxfId="100" dataDxfId="99">
  <autoFilter ref="A2:P1878"/>
  <tableColumns count="16">
    <tableColumn id="1" name="Vertex 1"/>
    <tableColumn id="2" name="Vertex 2"/>
    <tableColumn id="3" name="Color" dataDxfId="98"/>
    <tableColumn id="4" name="Width" dataDxfId="97"/>
    <tableColumn id="11" name="Style" dataDxfId="96"/>
    <tableColumn id="5" name="Opacity" dataDxfId="95"/>
    <tableColumn id="6" name="Visibility" dataDxfId="94"/>
    <tableColumn id="10" name="Label" dataDxfId="93"/>
    <tableColumn id="12" name="Label Text Color" dataDxfId="92"/>
    <tableColumn id="13" name="Label Font Size" dataDxfId="91"/>
    <tableColumn id="14" name="Reciprocated?" dataDxfId="90"/>
    <tableColumn id="7" name="ID" dataDxfId="89"/>
    <tableColumn id="9" name="Dynamic Filter" dataDxfId="88"/>
    <tableColumn id="8" name="EDGE WEIGHT"/>
    <tableColumn id="15" name="Vertex 1 Group" dataDxfId="87" dataCellStyle="Normal">
      <calculatedColumnFormula>REPLACE(INDEX(GroupVertices[Group], MATCH(Edges[[#This Row],[Vertex 1]],GroupVertices[Vertex],0)),1,1,"")</calculatedColumnFormula>
    </tableColumn>
    <tableColumn id="16" name="Vertex 2 Group" dataDxfId="86"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6">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70" totalsRowShown="0" headerRowDxfId="5" dataDxfId="4" dataCellStyle="NodeXL Required">
  <autoFilter ref="A2:C70"/>
  <tableColumns count="3">
    <tableColumn id="1" name="Group 1" dataDxfId="3" dataCellStyle="NodeXL Required"/>
    <tableColumn id="2" name="Group 2" dataDxfId="2" dataCellStyle="NodeXL Required"/>
    <tableColumn id="3" name="Edges" dataDxfId="1"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992" totalsRowShown="0" headerRowDxfId="85" dataDxfId="84">
  <autoFilter ref="A2:AD992"/>
  <sortState ref="A3:AD992">
    <sortCondition descending="1" ref="X3"/>
  </sortState>
  <tableColumns count="30">
    <tableColumn id="1" name="Vertex" dataDxfId="83"/>
    <tableColumn id="2" name="Color" dataDxfId="82"/>
    <tableColumn id="5" name="Shape" dataDxfId="81"/>
    <tableColumn id="6" name="Size" dataDxfId="80"/>
    <tableColumn id="4" name="Opacity" dataDxfId="79"/>
    <tableColumn id="7" name="Image File" dataDxfId="78"/>
    <tableColumn id="3" name="Visibility" dataDxfId="77"/>
    <tableColumn id="10" name="Label" dataDxfId="76"/>
    <tableColumn id="16" name="Label Fill Color" dataDxfId="75"/>
    <tableColumn id="9" name="Label Position" dataDxfId="74"/>
    <tableColumn id="8" name="Tooltip" dataDxfId="73"/>
    <tableColumn id="18" name="Layout Order" dataDxfId="72"/>
    <tableColumn id="13" name="X" dataDxfId="71"/>
    <tableColumn id="14" name="Y" dataDxfId="70"/>
    <tableColumn id="12" name="Locked?" dataDxfId="69"/>
    <tableColumn id="19" name="Polar R" dataDxfId="68"/>
    <tableColumn id="20" name="Polar Angle" dataDxfId="67"/>
    <tableColumn id="21" name="Degree" dataDxfId="66" dataCellStyle="NodeXL Graph Metric"/>
    <tableColumn id="22" name="In-Degree" dataDxfId="65"/>
    <tableColumn id="23" name="Out-Degree" dataDxfId="64"/>
    <tableColumn id="24" name="Betweenness Centrality" dataDxfId="63" dataCellStyle="NodeXL Graph Metric"/>
    <tableColumn id="25" name="Closeness Centrality" dataDxfId="62" dataCellStyle="NodeXL Graph Metric"/>
    <tableColumn id="26" name="Eigenvector Centrality" dataDxfId="61" dataCellStyle="NodeXL Graph Metric"/>
    <tableColumn id="15" name="PageRank" dataDxfId="60" dataCellStyle="NodeXL Graph Metric"/>
    <tableColumn id="27" name="Clustering Coefficient" dataDxfId="59" dataCellStyle="NodeXL Graph Metric"/>
    <tableColumn id="29" name="Reciprocated Vertex Pair Ratio" dataDxfId="58"/>
    <tableColumn id="11" name="ID" dataDxfId="57"/>
    <tableColumn id="28" name="Dynamic Filter" dataDxfId="56"/>
    <tableColumn id="17" name="Total Weight" dataDxfId="0">
      <calculatedColumnFormula>SUMIF(Edges!A:A,Vertices[[#This Row],[Vertex]],Edges!N:N)+SUMIF(Edges!B:B,Vertices[[#This Row],[Vertex]],Edges!N:N)</calculatedColumnFormula>
    </tableColumn>
    <tableColumn id="30" name="Vertex Group" dataDxfId="55"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70" totalsRowShown="0" headerRowDxfId="54">
  <autoFilter ref="A2:X70"/>
  <tableColumns count="24">
    <tableColumn id="1" name="Group" dataDxfId="53" dataCellStyle="NodeXL Required"/>
    <tableColumn id="2" name="Vertex Color" dataDxfId="52" dataCellStyle="NodeXL Visual Property"/>
    <tableColumn id="3" name="Vertex Shape" dataDxfId="51" dataCellStyle="NodeXL Visual Property"/>
    <tableColumn id="22" name="Visibility" dataDxfId="50"/>
    <tableColumn id="4" name="Collapsed?"/>
    <tableColumn id="18" name="Label" dataDxfId="49"/>
    <tableColumn id="20" name="Collapsed X"/>
    <tableColumn id="21" name="Collapsed Y"/>
    <tableColumn id="6" name="ID" dataDxfId="48"/>
    <tableColumn id="19" name="Collapsed Properties" dataDxfId="47"/>
    <tableColumn id="5" name="Vertices" dataDxfId="46" dataCellStyle="NodeXL Graph Metric"/>
    <tableColumn id="7" name="Unique Edges" dataDxfId="45" dataCellStyle="NodeXL Graph Metric"/>
    <tableColumn id="8" name="Edges With Duplicates" dataDxfId="44" dataCellStyle="NodeXL Graph Metric"/>
    <tableColumn id="9" name="Total Edges" dataDxfId="43" dataCellStyle="NodeXL Graph Metric"/>
    <tableColumn id="10" name="Self-Loops" dataDxfId="42" dataCellStyle="NodeXL Graph Metric"/>
    <tableColumn id="24" name="Reciprocated Vertex Pair Ratio" dataDxfId="41" dataCellStyle="NodeXL Graph Metric"/>
    <tableColumn id="25" name="Reciprocated Edge Ratio" dataDxfId="40" dataCellStyle="NodeXL Graph Metric"/>
    <tableColumn id="11" name="Connected Components" dataDxfId="39" dataCellStyle="NodeXL Graph Metric"/>
    <tableColumn id="12" name="Single-Vertex Connected Components" dataDxfId="38" dataCellStyle="NodeXL Graph Metric"/>
    <tableColumn id="13" name="Maximum Vertices in a Connected Component" dataDxfId="37" dataCellStyle="NodeXL Graph Metric"/>
    <tableColumn id="14" name="Maximum Edges in a Connected Component" dataDxfId="36" dataCellStyle="NodeXL Graph Metric"/>
    <tableColumn id="15" name="Maximum Geodesic Distance (Diameter)" dataDxfId="35" dataCellStyle="NodeXL Graph Metric"/>
    <tableColumn id="16" name="Average Geodesic Distance" dataDxfId="34" dataCellStyle="NodeXL Graph Metric"/>
    <tableColumn id="17" name="Graph Density" dataDxfId="33"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903" totalsRowShown="0" headerRowDxfId="32" dataDxfId="31">
  <autoFilter ref="A1:C903"/>
  <tableColumns count="3">
    <tableColumn id="1" name="Group" dataDxfId="30" dataCellStyle="Normal"/>
    <tableColumn id="2" name="Vertex" dataDxfId="29" dataCellStyle="Normal"/>
    <tableColumn id="3" name="Vertex ID" dataDxfId="28"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27" dataCellStyle="NodeXL Graph Metric"/>
    <tableColumn id="2" name="Value" dataDxfId="26"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25"/>
    <tableColumn id="2" name="Degree Frequency" dataDxfId="24">
      <calculatedColumnFormula>COUNTIF(Vertices[Degree], "&gt;= " &amp; D2) - COUNTIF(Vertices[Degree], "&gt;=" &amp; D3)</calculatedColumnFormula>
    </tableColumn>
    <tableColumn id="3" name="In-Degree Bin" dataDxfId="23"/>
    <tableColumn id="4" name="In-Degree Frequency" dataDxfId="22">
      <calculatedColumnFormula>COUNTIF(Vertices[In-Degree], "&gt;= " &amp; F2) - COUNTIF(Vertices[In-Degree], "&gt;=" &amp; F3)</calculatedColumnFormula>
    </tableColumn>
    <tableColumn id="5" name="Out-Degree Bin" dataDxfId="21"/>
    <tableColumn id="6" name="Out-Degree Frequency" dataDxfId="20">
      <calculatedColumnFormula>COUNTIF(Vertices[Out-Degree], "&gt;= " &amp; H2) - COUNTIF(Vertices[Out-Degree], "&gt;=" &amp; H3)</calculatedColumnFormula>
    </tableColumn>
    <tableColumn id="7" name="Betweenness Centrality Bin" dataDxfId="19"/>
    <tableColumn id="8" name="Betweenness Centrality Frequency" dataDxfId="18">
      <calculatedColumnFormula>COUNTIF(Vertices[Betweenness Centrality], "&gt;= " &amp; J2) - COUNTIF(Vertices[Betweenness Centrality], "&gt;=" &amp; J3)</calculatedColumnFormula>
    </tableColumn>
    <tableColumn id="9" name="Closeness Centrality Bin" dataDxfId="17"/>
    <tableColumn id="10" name="Closeness Centrality Frequency" dataDxfId="16">
      <calculatedColumnFormula>COUNTIF(Vertices[Closeness Centrality], "&gt;= " &amp; L2) - COUNTIF(Vertices[Closeness Centrality], "&gt;=" &amp; L3)</calculatedColumnFormula>
    </tableColumn>
    <tableColumn id="11" name="Eigenvector Centrality Bin" dataDxfId="15"/>
    <tableColumn id="12" name="Eigenvector Centrality Frequency" dataDxfId="14">
      <calculatedColumnFormula>COUNTIF(Vertices[Eigenvector Centrality], "&gt;= " &amp; N2) - COUNTIF(Vertices[Eigenvector Centrality], "&gt;=" &amp; N3)</calculatedColumnFormula>
    </tableColumn>
    <tableColumn id="18" name="PageRank Bin" dataDxfId="13"/>
    <tableColumn id="17" name="PageRank Frequency" dataDxfId="12">
      <calculatedColumnFormula>COUNTIF(Vertices[Eigenvector Centrality], "&gt;= " &amp; P2) - COUNTIF(Vertices[Eigenvector Centrality], "&gt;=" &amp; P3)</calculatedColumnFormula>
    </tableColumn>
    <tableColumn id="13" name="Clustering Coefficient Bin" dataDxfId="11"/>
    <tableColumn id="14" name="Clustering Coefficient Frequency" dataDxfId="10">
      <calculatedColumnFormula>COUNTIF(Vertices[Clustering Coefficient], "&gt;= " &amp; R2) - COUNTIF(Vertices[Clustering Coefficient], "&gt;=" &amp; R3)</calculatedColumnFormula>
    </tableColumn>
    <tableColumn id="15" name="Dynamic Filter Bin" dataDxfId="9"/>
    <tableColumn id="16" name="Dynamic Filter Frequency" dataDxfId="8">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7">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1879"/>
  <sheetViews>
    <sheetView workbookViewId="0">
      <pane xSplit="2" ySplit="2" topLeftCell="J1755" activePane="bottomRight" state="frozen"/>
      <selection pane="topRight" activeCell="C1" sqref="C1"/>
      <selection pane="bottomLeft" activeCell="A3" sqref="A3"/>
      <selection pane="bottomRight" activeCell="A2" sqref="A2:P2"/>
    </sheetView>
  </sheetViews>
  <sheetFormatPr defaultRowHeight="14.25" customHeight="1" x14ac:dyDescent="0.25"/>
  <cols>
    <col min="1" max="1" width="39.85546875" style="1" customWidth="1"/>
    <col min="2" max="2" width="41.8554687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 min="17" max="17" width="11" bestFit="1" customWidth="1"/>
    <col min="18" max="18" width="14.28515625" bestFit="1" customWidth="1"/>
  </cols>
  <sheetData>
    <row r="1" spans="1:16" ht="14.25" customHeight="1" x14ac:dyDescent="0.25">
      <c r="C1" s="16" t="s">
        <v>39</v>
      </c>
      <c r="D1" s="17"/>
      <c r="E1" s="17"/>
      <c r="F1" s="17"/>
      <c r="G1" s="16"/>
      <c r="H1" s="14" t="s">
        <v>43</v>
      </c>
      <c r="I1" s="52"/>
      <c r="J1" s="52"/>
      <c r="K1" s="33" t="s">
        <v>42</v>
      </c>
      <c r="L1" s="18" t="s">
        <v>40</v>
      </c>
      <c r="M1" s="18"/>
      <c r="N1" s="15" t="s">
        <v>41</v>
      </c>
    </row>
    <row r="2" spans="1:16" ht="14.25" customHeight="1" x14ac:dyDescent="0.25">
      <c r="A2" s="11" t="s">
        <v>0</v>
      </c>
      <c r="B2" s="11" t="s">
        <v>1</v>
      </c>
      <c r="C2" s="13" t="s">
        <v>2</v>
      </c>
      <c r="D2" s="13" t="s">
        <v>3</v>
      </c>
      <c r="E2" s="13" t="s">
        <v>130</v>
      </c>
      <c r="F2" s="13" t="s">
        <v>4</v>
      </c>
      <c r="G2" s="13" t="s">
        <v>11</v>
      </c>
      <c r="H2" s="11" t="s">
        <v>46</v>
      </c>
      <c r="I2" s="13" t="s">
        <v>160</v>
      </c>
      <c r="J2" s="13" t="s">
        <v>161</v>
      </c>
      <c r="K2" s="13" t="s">
        <v>165</v>
      </c>
      <c r="L2" s="13" t="s">
        <v>12</v>
      </c>
      <c r="M2" s="13" t="s">
        <v>38</v>
      </c>
      <c r="N2" s="13" t="s">
        <v>1075</v>
      </c>
      <c r="O2" s="13" t="s">
        <v>1165</v>
      </c>
      <c r="P2" s="13" t="s">
        <v>1166</v>
      </c>
    </row>
    <row r="3" spans="1:16" ht="14.25" customHeight="1" thickBot="1" x14ac:dyDescent="0.3">
      <c r="A3" s="66" t="s">
        <v>174</v>
      </c>
      <c r="B3" s="66" t="s">
        <v>274</v>
      </c>
      <c r="C3" s="67"/>
      <c r="D3" s="68">
        <v>1</v>
      </c>
      <c r="E3" s="69"/>
      <c r="F3" s="70"/>
      <c r="G3" s="67"/>
      <c r="H3" s="71"/>
      <c r="I3" s="72"/>
      <c r="J3" s="72"/>
      <c r="K3" s="51"/>
      <c r="L3" s="73">
        <v>3</v>
      </c>
      <c r="M3" s="73"/>
      <c r="N3" s="74">
        <v>1</v>
      </c>
      <c r="O3" s="83" t="str">
        <f>REPLACE(INDEX(GroupVertices[Group], MATCH(Edges[[#This Row],[Vertex 1]],GroupVertices[Vertex],0)),1,1,"")</f>
        <v>1</v>
      </c>
      <c r="P3" s="83" t="str">
        <f>REPLACE(INDEX(GroupVertices[Group], MATCH(Edges[[#This Row],[Vertex 2]],GroupVertices[Vertex],0)),1,1,"")</f>
        <v>1</v>
      </c>
    </row>
    <row r="4" spans="1:16" ht="14.25" customHeight="1" thickTop="1" thickBot="1" x14ac:dyDescent="0.3">
      <c r="A4" s="66" t="s">
        <v>175</v>
      </c>
      <c r="B4" s="66" t="s">
        <v>176</v>
      </c>
      <c r="C4" s="67"/>
      <c r="D4" s="68">
        <v>1.2857142857142856</v>
      </c>
      <c r="E4" s="69"/>
      <c r="F4" s="70"/>
      <c r="G4" s="67"/>
      <c r="H4" s="71"/>
      <c r="I4" s="72"/>
      <c r="J4" s="72"/>
      <c r="K4" s="51"/>
      <c r="L4" s="73">
        <v>4</v>
      </c>
      <c r="M4" s="73"/>
      <c r="N4" s="74">
        <v>3</v>
      </c>
      <c r="O4" s="83" t="str">
        <f>REPLACE(INDEX(GroupVertices[Group], MATCH(Edges[[#This Row],[Vertex 1]],GroupVertices[Vertex],0)),1,1,"")</f>
        <v>1</v>
      </c>
      <c r="P4" s="83" t="str">
        <f>REPLACE(INDEX(GroupVertices[Group], MATCH(Edges[[#This Row],[Vertex 2]],GroupVertices[Vertex],0)),1,1,"")</f>
        <v>1</v>
      </c>
    </row>
    <row r="5" spans="1:16" ht="14.25" customHeight="1" thickTop="1" thickBot="1" x14ac:dyDescent="0.3">
      <c r="A5" s="66" t="s">
        <v>175</v>
      </c>
      <c r="B5" s="66" t="s">
        <v>177</v>
      </c>
      <c r="C5" s="67"/>
      <c r="D5" s="68">
        <v>1</v>
      </c>
      <c r="E5" s="69"/>
      <c r="F5" s="70"/>
      <c r="G5" s="67"/>
      <c r="H5" s="71"/>
      <c r="I5" s="72"/>
      <c r="J5" s="72"/>
      <c r="K5" s="51"/>
      <c r="L5" s="73">
        <v>5</v>
      </c>
      <c r="M5" s="73"/>
      <c r="N5" s="74">
        <v>1</v>
      </c>
      <c r="O5" s="83" t="str">
        <f>REPLACE(INDEX(GroupVertices[Group], MATCH(Edges[[#This Row],[Vertex 1]],GroupVertices[Vertex],0)),1,1,"")</f>
        <v>1</v>
      </c>
      <c r="P5" s="83" t="str">
        <f>REPLACE(INDEX(GroupVertices[Group], MATCH(Edges[[#This Row],[Vertex 2]],GroupVertices[Vertex],0)),1,1,"")</f>
        <v>1</v>
      </c>
    </row>
    <row r="6" spans="1:16" ht="14.25" customHeight="1" thickTop="1" thickBot="1" x14ac:dyDescent="0.3">
      <c r="A6" s="66" t="s">
        <v>175</v>
      </c>
      <c r="B6" s="66" t="s">
        <v>178</v>
      </c>
      <c r="C6" s="67"/>
      <c r="D6" s="68">
        <v>1.2857142857142856</v>
      </c>
      <c r="E6" s="69"/>
      <c r="F6" s="70"/>
      <c r="G6" s="67"/>
      <c r="H6" s="71"/>
      <c r="I6" s="72"/>
      <c r="J6" s="72"/>
      <c r="K6" s="51"/>
      <c r="L6" s="73">
        <v>6</v>
      </c>
      <c r="M6" s="73"/>
      <c r="N6" s="74">
        <v>3</v>
      </c>
      <c r="O6" s="83" t="str">
        <f>REPLACE(INDEX(GroupVertices[Group], MATCH(Edges[[#This Row],[Vertex 1]],GroupVertices[Vertex],0)),1,1,"")</f>
        <v>1</v>
      </c>
      <c r="P6" s="83" t="str">
        <f>REPLACE(INDEX(GroupVertices[Group], MATCH(Edges[[#This Row],[Vertex 2]],GroupVertices[Vertex],0)),1,1,"")</f>
        <v>1</v>
      </c>
    </row>
    <row r="7" spans="1:16" ht="14.25" customHeight="1" thickTop="1" thickBot="1" x14ac:dyDescent="0.3">
      <c r="A7" s="66" t="s">
        <v>175</v>
      </c>
      <c r="B7" s="66" t="s">
        <v>179</v>
      </c>
      <c r="C7" s="67"/>
      <c r="D7" s="68">
        <v>1.2857142857142856</v>
      </c>
      <c r="E7" s="69"/>
      <c r="F7" s="70"/>
      <c r="G7" s="67"/>
      <c r="H7" s="71"/>
      <c r="I7" s="72"/>
      <c r="J7" s="72"/>
      <c r="K7" s="51"/>
      <c r="L7" s="73">
        <v>7</v>
      </c>
      <c r="M7" s="73"/>
      <c r="N7" s="74">
        <v>3</v>
      </c>
      <c r="O7" s="83" t="str">
        <f>REPLACE(INDEX(GroupVertices[Group], MATCH(Edges[[#This Row],[Vertex 1]],GroupVertices[Vertex],0)),1,1,"")</f>
        <v>1</v>
      </c>
      <c r="P7" s="83" t="str">
        <f>REPLACE(INDEX(GroupVertices[Group], MATCH(Edges[[#This Row],[Vertex 2]],GroupVertices[Vertex],0)),1,1,"")</f>
        <v>1</v>
      </c>
    </row>
    <row r="8" spans="1:16" ht="14.25" customHeight="1" thickTop="1" thickBot="1" x14ac:dyDescent="0.3">
      <c r="A8" s="66" t="s">
        <v>175</v>
      </c>
      <c r="B8" s="66" t="s">
        <v>180</v>
      </c>
      <c r="C8" s="67"/>
      <c r="D8" s="68">
        <v>1.4285714285714286</v>
      </c>
      <c r="E8" s="69"/>
      <c r="F8" s="70"/>
      <c r="G8" s="67"/>
      <c r="H8" s="71"/>
      <c r="I8" s="72"/>
      <c r="J8" s="72"/>
      <c r="K8" s="51"/>
      <c r="L8" s="73">
        <v>8</v>
      </c>
      <c r="M8" s="73"/>
      <c r="N8" s="74">
        <v>4</v>
      </c>
      <c r="O8" s="83" t="str">
        <f>REPLACE(INDEX(GroupVertices[Group], MATCH(Edges[[#This Row],[Vertex 1]],GroupVertices[Vertex],0)),1,1,"")</f>
        <v>1</v>
      </c>
      <c r="P8" s="83" t="str">
        <f>REPLACE(INDEX(GroupVertices[Group], MATCH(Edges[[#This Row],[Vertex 2]],GroupVertices[Vertex],0)),1,1,"")</f>
        <v>1</v>
      </c>
    </row>
    <row r="9" spans="1:16" ht="14.25" customHeight="1" thickTop="1" thickBot="1" x14ac:dyDescent="0.3">
      <c r="A9" s="66" t="s">
        <v>181</v>
      </c>
      <c r="B9" s="66" t="s">
        <v>182</v>
      </c>
      <c r="C9" s="67"/>
      <c r="D9" s="68">
        <v>1.1428571428571428</v>
      </c>
      <c r="E9" s="69"/>
      <c r="F9" s="70"/>
      <c r="G9" s="67"/>
      <c r="H9" s="71"/>
      <c r="I9" s="72"/>
      <c r="J9" s="72"/>
      <c r="K9" s="51"/>
      <c r="L9" s="73">
        <v>9</v>
      </c>
      <c r="M9" s="73"/>
      <c r="N9" s="74">
        <v>2</v>
      </c>
      <c r="O9" s="83" t="str">
        <f>REPLACE(INDEX(GroupVertices[Group], MATCH(Edges[[#This Row],[Vertex 1]],GroupVertices[Vertex],0)),1,1,"")</f>
        <v>1</v>
      </c>
      <c r="P9" s="83" t="str">
        <f>REPLACE(INDEX(GroupVertices[Group], MATCH(Edges[[#This Row],[Vertex 2]],GroupVertices[Vertex],0)),1,1,"")</f>
        <v>1</v>
      </c>
    </row>
    <row r="10" spans="1:16" ht="14.25" customHeight="1" thickTop="1" thickBot="1" x14ac:dyDescent="0.3">
      <c r="A10" s="66" t="s">
        <v>181</v>
      </c>
      <c r="B10" s="66" t="s">
        <v>183</v>
      </c>
      <c r="C10" s="67"/>
      <c r="D10" s="68">
        <v>1</v>
      </c>
      <c r="E10" s="69"/>
      <c r="F10" s="70"/>
      <c r="G10" s="67"/>
      <c r="H10" s="71"/>
      <c r="I10" s="72"/>
      <c r="J10" s="72"/>
      <c r="K10" s="51"/>
      <c r="L10" s="73">
        <v>10</v>
      </c>
      <c r="M10" s="73"/>
      <c r="N10" s="74">
        <v>1</v>
      </c>
      <c r="O10" s="83" t="str">
        <f>REPLACE(INDEX(GroupVertices[Group], MATCH(Edges[[#This Row],[Vertex 1]],GroupVertices[Vertex],0)),1,1,"")</f>
        <v>1</v>
      </c>
      <c r="P10" s="83" t="str">
        <f>REPLACE(INDEX(GroupVertices[Group], MATCH(Edges[[#This Row],[Vertex 2]],GroupVertices[Vertex],0)),1,1,"")</f>
        <v>1</v>
      </c>
    </row>
    <row r="11" spans="1:16" ht="14.25" customHeight="1" thickTop="1" thickBot="1" x14ac:dyDescent="0.3">
      <c r="A11" s="66" t="s">
        <v>184</v>
      </c>
      <c r="B11" s="66" t="s">
        <v>185</v>
      </c>
      <c r="C11" s="67"/>
      <c r="D11" s="68">
        <v>1.7142857142857144</v>
      </c>
      <c r="E11" s="69"/>
      <c r="F11" s="70"/>
      <c r="G11" s="67"/>
      <c r="H11" s="71"/>
      <c r="I11" s="72"/>
      <c r="J11" s="72"/>
      <c r="K11" s="51"/>
      <c r="L11" s="73">
        <v>11</v>
      </c>
      <c r="M11" s="73"/>
      <c r="N11" s="74">
        <v>6</v>
      </c>
      <c r="O11" s="83" t="str">
        <f>REPLACE(INDEX(GroupVertices[Group], MATCH(Edges[[#This Row],[Vertex 1]],GroupVertices[Vertex],0)),1,1,"")</f>
        <v>1</v>
      </c>
      <c r="P11" s="83" t="str">
        <f>REPLACE(INDEX(GroupVertices[Group], MATCH(Edges[[#This Row],[Vertex 2]],GroupVertices[Vertex],0)),1,1,"")</f>
        <v>1</v>
      </c>
    </row>
    <row r="12" spans="1:16" ht="14.25" customHeight="1" thickTop="1" thickBot="1" x14ac:dyDescent="0.3">
      <c r="A12" s="66" t="s">
        <v>186</v>
      </c>
      <c r="B12" s="66" t="s">
        <v>187</v>
      </c>
      <c r="C12" s="67"/>
      <c r="D12" s="68">
        <v>1</v>
      </c>
      <c r="E12" s="69"/>
      <c r="F12" s="70"/>
      <c r="G12" s="67"/>
      <c r="H12" s="71"/>
      <c r="I12" s="72"/>
      <c r="J12" s="72"/>
      <c r="K12" s="51"/>
      <c r="L12" s="73">
        <v>12</v>
      </c>
      <c r="M12" s="73"/>
      <c r="N12" s="74">
        <v>1</v>
      </c>
      <c r="O12" s="83" t="str">
        <f>REPLACE(INDEX(GroupVertices[Group], MATCH(Edges[[#This Row],[Vertex 1]],GroupVertices[Vertex],0)),1,1,"")</f>
        <v>1</v>
      </c>
      <c r="P12" s="83" t="str">
        <f>REPLACE(INDEX(GroupVertices[Group], MATCH(Edges[[#This Row],[Vertex 2]],GroupVertices[Vertex],0)),1,1,"")</f>
        <v>1</v>
      </c>
    </row>
    <row r="13" spans="1:16" ht="14.25" customHeight="1" thickTop="1" thickBot="1" x14ac:dyDescent="0.3">
      <c r="A13" s="66" t="s">
        <v>186</v>
      </c>
      <c r="B13" s="66" t="s">
        <v>188</v>
      </c>
      <c r="C13" s="67"/>
      <c r="D13" s="68">
        <v>1.1428571428571428</v>
      </c>
      <c r="E13" s="69"/>
      <c r="F13" s="70"/>
      <c r="G13" s="67"/>
      <c r="H13" s="71"/>
      <c r="I13" s="72"/>
      <c r="J13" s="72"/>
      <c r="K13" s="51"/>
      <c r="L13" s="73">
        <v>13</v>
      </c>
      <c r="M13" s="73"/>
      <c r="N13" s="74">
        <v>2</v>
      </c>
      <c r="O13" s="83" t="str">
        <f>REPLACE(INDEX(GroupVertices[Group], MATCH(Edges[[#This Row],[Vertex 1]],GroupVertices[Vertex],0)),1,1,"")</f>
        <v>1</v>
      </c>
      <c r="P13" s="83" t="str">
        <f>REPLACE(INDEX(GroupVertices[Group], MATCH(Edges[[#This Row],[Vertex 2]],GroupVertices[Vertex],0)),1,1,"")</f>
        <v>1</v>
      </c>
    </row>
    <row r="14" spans="1:16" ht="14.25" customHeight="1" thickTop="1" thickBot="1" x14ac:dyDescent="0.3">
      <c r="A14" s="66" t="s">
        <v>189</v>
      </c>
      <c r="B14" s="66" t="s">
        <v>190</v>
      </c>
      <c r="C14" s="67"/>
      <c r="D14" s="68">
        <v>1</v>
      </c>
      <c r="E14" s="69"/>
      <c r="F14" s="70"/>
      <c r="G14" s="67"/>
      <c r="H14" s="71"/>
      <c r="I14" s="72"/>
      <c r="J14" s="72"/>
      <c r="K14" s="51"/>
      <c r="L14" s="73">
        <v>14</v>
      </c>
      <c r="M14" s="73"/>
      <c r="N14" s="74">
        <v>1</v>
      </c>
      <c r="O14" s="83" t="str">
        <f>REPLACE(INDEX(GroupVertices[Group], MATCH(Edges[[#This Row],[Vertex 1]],GroupVertices[Vertex],0)),1,1,"")</f>
        <v>1</v>
      </c>
      <c r="P14" s="83" t="str">
        <f>REPLACE(INDEX(GroupVertices[Group], MATCH(Edges[[#This Row],[Vertex 2]],GroupVertices[Vertex],0)),1,1,"")</f>
        <v>1</v>
      </c>
    </row>
    <row r="15" spans="1:16" ht="14.25" customHeight="1" thickTop="1" thickBot="1" x14ac:dyDescent="0.3">
      <c r="A15" s="66" t="s">
        <v>189</v>
      </c>
      <c r="B15" s="66" t="s">
        <v>191</v>
      </c>
      <c r="C15" s="67"/>
      <c r="D15" s="68">
        <v>1.1428571428571428</v>
      </c>
      <c r="E15" s="69"/>
      <c r="F15" s="70"/>
      <c r="G15" s="67"/>
      <c r="H15" s="71"/>
      <c r="I15" s="72"/>
      <c r="J15" s="72"/>
      <c r="K15" s="51"/>
      <c r="L15" s="73">
        <v>15</v>
      </c>
      <c r="M15" s="73"/>
      <c r="N15" s="74">
        <v>2</v>
      </c>
      <c r="O15" s="83" t="str">
        <f>REPLACE(INDEX(GroupVertices[Group], MATCH(Edges[[#This Row],[Vertex 1]],GroupVertices[Vertex],0)),1,1,"")</f>
        <v>1</v>
      </c>
      <c r="P15" s="83" t="str">
        <f>REPLACE(INDEX(GroupVertices[Group], MATCH(Edges[[#This Row],[Vertex 2]],GroupVertices[Vertex],0)),1,1,"")</f>
        <v>1</v>
      </c>
    </row>
    <row r="16" spans="1:16" ht="14.25" customHeight="1" thickTop="1" thickBot="1" x14ac:dyDescent="0.3">
      <c r="A16" s="66" t="s">
        <v>192</v>
      </c>
      <c r="B16" s="66" t="s">
        <v>193</v>
      </c>
      <c r="C16" s="67"/>
      <c r="D16" s="68">
        <v>1.1428571428571428</v>
      </c>
      <c r="E16" s="69"/>
      <c r="F16" s="70"/>
      <c r="G16" s="67"/>
      <c r="H16" s="71"/>
      <c r="I16" s="72"/>
      <c r="J16" s="72"/>
      <c r="K16" s="51"/>
      <c r="L16" s="73">
        <v>16</v>
      </c>
      <c r="M16" s="73"/>
      <c r="N16" s="74">
        <v>2</v>
      </c>
      <c r="O16" s="83" t="str">
        <f>REPLACE(INDEX(GroupVertices[Group], MATCH(Edges[[#This Row],[Vertex 1]],GroupVertices[Vertex],0)),1,1,"")</f>
        <v>1</v>
      </c>
      <c r="P16" s="83" t="str">
        <f>REPLACE(INDEX(GroupVertices[Group], MATCH(Edges[[#This Row],[Vertex 2]],GroupVertices[Vertex],0)),1,1,"")</f>
        <v>1</v>
      </c>
    </row>
    <row r="17" spans="1:16" ht="14.25" customHeight="1" thickTop="1" thickBot="1" x14ac:dyDescent="0.3">
      <c r="A17" s="66" t="s">
        <v>192</v>
      </c>
      <c r="B17" s="66" t="s">
        <v>194</v>
      </c>
      <c r="C17" s="67"/>
      <c r="D17" s="68">
        <v>1.1428571428571428</v>
      </c>
      <c r="E17" s="69"/>
      <c r="F17" s="70"/>
      <c r="G17" s="67"/>
      <c r="H17" s="71"/>
      <c r="I17" s="72"/>
      <c r="J17" s="72"/>
      <c r="K17" s="51"/>
      <c r="L17" s="73">
        <v>17</v>
      </c>
      <c r="M17" s="73"/>
      <c r="N17" s="74">
        <v>2</v>
      </c>
      <c r="O17" s="83" t="str">
        <f>REPLACE(INDEX(GroupVertices[Group], MATCH(Edges[[#This Row],[Vertex 1]],GroupVertices[Vertex],0)),1,1,"")</f>
        <v>1</v>
      </c>
      <c r="P17" s="83" t="str">
        <f>REPLACE(INDEX(GroupVertices[Group], MATCH(Edges[[#This Row],[Vertex 2]],GroupVertices[Vertex],0)),1,1,"")</f>
        <v>1</v>
      </c>
    </row>
    <row r="18" spans="1:16" ht="14.25" customHeight="1" thickTop="1" thickBot="1" x14ac:dyDescent="0.3">
      <c r="A18" s="66" t="s">
        <v>192</v>
      </c>
      <c r="B18" s="66" t="s">
        <v>195</v>
      </c>
      <c r="C18" s="67"/>
      <c r="D18" s="68">
        <v>1.1428571428571428</v>
      </c>
      <c r="E18" s="69"/>
      <c r="F18" s="70"/>
      <c r="G18" s="67"/>
      <c r="H18" s="71"/>
      <c r="I18" s="72"/>
      <c r="J18" s="72"/>
      <c r="K18" s="51"/>
      <c r="L18" s="73">
        <v>18</v>
      </c>
      <c r="M18" s="73"/>
      <c r="N18" s="74">
        <v>2</v>
      </c>
      <c r="O18" s="83" t="str">
        <f>REPLACE(INDEX(GroupVertices[Group], MATCH(Edges[[#This Row],[Vertex 1]],GroupVertices[Vertex],0)),1,1,"")</f>
        <v>1</v>
      </c>
      <c r="P18" s="83" t="str">
        <f>REPLACE(INDEX(GroupVertices[Group], MATCH(Edges[[#This Row],[Vertex 2]],GroupVertices[Vertex],0)),1,1,"")</f>
        <v>1</v>
      </c>
    </row>
    <row r="19" spans="1:16" ht="14.25" customHeight="1" thickTop="1" thickBot="1" x14ac:dyDescent="0.3">
      <c r="A19" s="66" t="s">
        <v>196</v>
      </c>
      <c r="B19" s="66" t="s">
        <v>197</v>
      </c>
      <c r="C19" s="67"/>
      <c r="D19" s="68">
        <v>1</v>
      </c>
      <c r="E19" s="69"/>
      <c r="F19" s="70"/>
      <c r="G19" s="67"/>
      <c r="H19" s="71"/>
      <c r="I19" s="72"/>
      <c r="J19" s="72"/>
      <c r="K19" s="51"/>
      <c r="L19" s="73">
        <v>19</v>
      </c>
      <c r="M19" s="73"/>
      <c r="N19" s="74">
        <v>1</v>
      </c>
      <c r="O19" s="83" t="str">
        <f>REPLACE(INDEX(GroupVertices[Group], MATCH(Edges[[#This Row],[Vertex 1]],GroupVertices[Vertex],0)),1,1,"")</f>
        <v>1</v>
      </c>
      <c r="P19" s="83" t="str">
        <f>REPLACE(INDEX(GroupVertices[Group], MATCH(Edges[[#This Row],[Vertex 2]],GroupVertices[Vertex],0)),1,1,"")</f>
        <v>1</v>
      </c>
    </row>
    <row r="20" spans="1:16" ht="14.25" customHeight="1" thickTop="1" thickBot="1" x14ac:dyDescent="0.3">
      <c r="A20" s="66" t="s">
        <v>196</v>
      </c>
      <c r="B20" s="66" t="s">
        <v>198</v>
      </c>
      <c r="C20" s="67"/>
      <c r="D20" s="68">
        <v>1</v>
      </c>
      <c r="E20" s="69"/>
      <c r="F20" s="70"/>
      <c r="G20" s="67"/>
      <c r="H20" s="71"/>
      <c r="I20" s="72"/>
      <c r="J20" s="72"/>
      <c r="K20" s="51"/>
      <c r="L20" s="73">
        <v>20</v>
      </c>
      <c r="M20" s="73"/>
      <c r="N20" s="74">
        <v>1</v>
      </c>
      <c r="O20" s="83" t="str">
        <f>REPLACE(INDEX(GroupVertices[Group], MATCH(Edges[[#This Row],[Vertex 1]],GroupVertices[Vertex],0)),1,1,"")</f>
        <v>1</v>
      </c>
      <c r="P20" s="83" t="str">
        <f>REPLACE(INDEX(GroupVertices[Group], MATCH(Edges[[#This Row],[Vertex 2]],GroupVertices[Vertex],0)),1,1,"")</f>
        <v>1</v>
      </c>
    </row>
    <row r="21" spans="1:16" ht="14.25" customHeight="1" thickTop="1" thickBot="1" x14ac:dyDescent="0.3">
      <c r="A21" s="66" t="s">
        <v>199</v>
      </c>
      <c r="B21" s="66" t="s">
        <v>200</v>
      </c>
      <c r="C21" s="67"/>
      <c r="D21" s="68">
        <v>1</v>
      </c>
      <c r="E21" s="69"/>
      <c r="F21" s="70"/>
      <c r="G21" s="67"/>
      <c r="H21" s="71"/>
      <c r="I21" s="72"/>
      <c r="J21" s="72"/>
      <c r="K21" s="51"/>
      <c r="L21" s="73">
        <v>21</v>
      </c>
      <c r="M21" s="73"/>
      <c r="N21" s="74">
        <v>1</v>
      </c>
      <c r="O21" s="83" t="str">
        <f>REPLACE(INDEX(GroupVertices[Group], MATCH(Edges[[#This Row],[Vertex 1]],GroupVertices[Vertex],0)),1,1,"")</f>
        <v>22</v>
      </c>
      <c r="P21" s="83" t="str">
        <f>REPLACE(INDEX(GroupVertices[Group], MATCH(Edges[[#This Row],[Vertex 2]],GroupVertices[Vertex],0)),1,1,"")</f>
        <v>22</v>
      </c>
    </row>
    <row r="22" spans="1:16" ht="14.25" customHeight="1" thickTop="1" thickBot="1" x14ac:dyDescent="0.3">
      <c r="A22" s="66" t="s">
        <v>199</v>
      </c>
      <c r="B22" s="66" t="s">
        <v>201</v>
      </c>
      <c r="C22" s="67"/>
      <c r="D22" s="68">
        <v>1</v>
      </c>
      <c r="E22" s="69"/>
      <c r="F22" s="70"/>
      <c r="G22" s="67"/>
      <c r="H22" s="71"/>
      <c r="I22" s="72"/>
      <c r="J22" s="72"/>
      <c r="K22" s="51"/>
      <c r="L22" s="73">
        <v>22</v>
      </c>
      <c r="M22" s="73"/>
      <c r="N22" s="74">
        <v>1</v>
      </c>
      <c r="O22" s="83" t="str">
        <f>REPLACE(INDEX(GroupVertices[Group], MATCH(Edges[[#This Row],[Vertex 1]],GroupVertices[Vertex],0)),1,1,"")</f>
        <v>22</v>
      </c>
      <c r="P22" s="83" t="str">
        <f>REPLACE(INDEX(GroupVertices[Group], MATCH(Edges[[#This Row],[Vertex 2]],GroupVertices[Vertex],0)),1,1,"")</f>
        <v>22</v>
      </c>
    </row>
    <row r="23" spans="1:16" ht="14.25" customHeight="1" thickTop="1" thickBot="1" x14ac:dyDescent="0.3">
      <c r="A23" s="66" t="s">
        <v>202</v>
      </c>
      <c r="B23" s="66" t="s">
        <v>203</v>
      </c>
      <c r="C23" s="67"/>
      <c r="D23" s="68">
        <v>1</v>
      </c>
      <c r="E23" s="69"/>
      <c r="F23" s="70"/>
      <c r="G23" s="67"/>
      <c r="H23" s="71"/>
      <c r="I23" s="72"/>
      <c r="J23" s="72"/>
      <c r="K23" s="51"/>
      <c r="L23" s="73">
        <v>23</v>
      </c>
      <c r="M23" s="73"/>
      <c r="N23" s="74">
        <v>1</v>
      </c>
      <c r="O23" s="83" t="str">
        <f>REPLACE(INDEX(GroupVertices[Group], MATCH(Edges[[#This Row],[Vertex 1]],GroupVertices[Vertex],0)),1,1,"")</f>
        <v>1</v>
      </c>
      <c r="P23" s="83" t="str">
        <f>REPLACE(INDEX(GroupVertices[Group], MATCH(Edges[[#This Row],[Vertex 2]],GroupVertices[Vertex],0)),1,1,"")</f>
        <v>1</v>
      </c>
    </row>
    <row r="24" spans="1:16" ht="14.25" customHeight="1" thickTop="1" thickBot="1" x14ac:dyDescent="0.3">
      <c r="A24" s="66" t="s">
        <v>204</v>
      </c>
      <c r="B24" s="66" t="s">
        <v>205</v>
      </c>
      <c r="C24" s="67"/>
      <c r="D24" s="68">
        <v>1.2857142857142856</v>
      </c>
      <c r="E24" s="69"/>
      <c r="F24" s="70"/>
      <c r="G24" s="67"/>
      <c r="H24" s="71"/>
      <c r="I24" s="72"/>
      <c r="J24" s="72"/>
      <c r="K24" s="51"/>
      <c r="L24" s="73">
        <v>24</v>
      </c>
      <c r="M24" s="73"/>
      <c r="N24" s="74">
        <v>3</v>
      </c>
      <c r="O24" s="83" t="str">
        <f>REPLACE(INDEX(GroupVertices[Group], MATCH(Edges[[#This Row],[Vertex 1]],GroupVertices[Vertex],0)),1,1,"")</f>
        <v>1</v>
      </c>
      <c r="P24" s="83" t="str">
        <f>REPLACE(INDEX(GroupVertices[Group], MATCH(Edges[[#This Row],[Vertex 2]],GroupVertices[Vertex],0)),1,1,"")</f>
        <v>1</v>
      </c>
    </row>
    <row r="25" spans="1:16" ht="14.25" customHeight="1" thickTop="1" thickBot="1" x14ac:dyDescent="0.3">
      <c r="A25" s="66" t="s">
        <v>204</v>
      </c>
      <c r="B25" s="66" t="s">
        <v>206</v>
      </c>
      <c r="C25" s="67"/>
      <c r="D25" s="68">
        <v>1</v>
      </c>
      <c r="E25" s="69"/>
      <c r="F25" s="70"/>
      <c r="G25" s="67"/>
      <c r="H25" s="71"/>
      <c r="I25" s="72"/>
      <c r="J25" s="72"/>
      <c r="K25" s="51"/>
      <c r="L25" s="73">
        <v>25</v>
      </c>
      <c r="M25" s="73"/>
      <c r="N25" s="74">
        <v>1</v>
      </c>
      <c r="O25" s="83" t="str">
        <f>REPLACE(INDEX(GroupVertices[Group], MATCH(Edges[[#This Row],[Vertex 1]],GroupVertices[Vertex],0)),1,1,"")</f>
        <v>1</v>
      </c>
      <c r="P25" s="83" t="str">
        <f>REPLACE(INDEX(GroupVertices[Group], MATCH(Edges[[#This Row],[Vertex 2]],GroupVertices[Vertex],0)),1,1,"")</f>
        <v>1</v>
      </c>
    </row>
    <row r="26" spans="1:16" ht="14.25" customHeight="1" thickTop="1" thickBot="1" x14ac:dyDescent="0.3">
      <c r="A26" s="66" t="s">
        <v>204</v>
      </c>
      <c r="B26" s="66" t="s">
        <v>207</v>
      </c>
      <c r="C26" s="67"/>
      <c r="D26" s="68">
        <v>1</v>
      </c>
      <c r="E26" s="69"/>
      <c r="F26" s="70"/>
      <c r="G26" s="67"/>
      <c r="H26" s="71"/>
      <c r="I26" s="72"/>
      <c r="J26" s="72"/>
      <c r="K26" s="51"/>
      <c r="L26" s="73">
        <v>26</v>
      </c>
      <c r="M26" s="73"/>
      <c r="N26" s="74">
        <v>1</v>
      </c>
      <c r="O26" s="83" t="str">
        <f>REPLACE(INDEX(GroupVertices[Group], MATCH(Edges[[#This Row],[Vertex 1]],GroupVertices[Vertex],0)),1,1,"")</f>
        <v>1</v>
      </c>
      <c r="P26" s="83" t="str">
        <f>REPLACE(INDEX(GroupVertices[Group], MATCH(Edges[[#This Row],[Vertex 2]],GroupVertices[Vertex],0)),1,1,"")</f>
        <v>1</v>
      </c>
    </row>
    <row r="27" spans="1:16" ht="14.25" customHeight="1" thickTop="1" thickBot="1" x14ac:dyDescent="0.3">
      <c r="A27" s="66" t="s">
        <v>208</v>
      </c>
      <c r="B27" s="66" t="s">
        <v>209</v>
      </c>
      <c r="C27" s="67"/>
      <c r="D27" s="68">
        <v>1</v>
      </c>
      <c r="E27" s="69"/>
      <c r="F27" s="70"/>
      <c r="G27" s="67"/>
      <c r="H27" s="71"/>
      <c r="I27" s="72"/>
      <c r="J27" s="72"/>
      <c r="K27" s="51"/>
      <c r="L27" s="73">
        <v>27</v>
      </c>
      <c r="M27" s="73"/>
      <c r="N27" s="74">
        <v>1</v>
      </c>
      <c r="O27" s="83" t="str">
        <f>REPLACE(INDEX(GroupVertices[Group], MATCH(Edges[[#This Row],[Vertex 1]],GroupVertices[Vertex],0)),1,1,"")</f>
        <v>1</v>
      </c>
      <c r="P27" s="83" t="str">
        <f>REPLACE(INDEX(GroupVertices[Group], MATCH(Edges[[#This Row],[Vertex 2]],GroupVertices[Vertex],0)),1,1,"")</f>
        <v>1</v>
      </c>
    </row>
    <row r="28" spans="1:16" ht="14.25" customHeight="1" thickTop="1" thickBot="1" x14ac:dyDescent="0.3">
      <c r="A28" s="66" t="s">
        <v>208</v>
      </c>
      <c r="B28" s="66" t="s">
        <v>210</v>
      </c>
      <c r="C28" s="67"/>
      <c r="D28" s="68">
        <v>1</v>
      </c>
      <c r="E28" s="69"/>
      <c r="F28" s="70"/>
      <c r="G28" s="67"/>
      <c r="H28" s="71"/>
      <c r="I28" s="72"/>
      <c r="J28" s="72"/>
      <c r="K28" s="51"/>
      <c r="L28" s="73">
        <v>28</v>
      </c>
      <c r="M28" s="73"/>
      <c r="N28" s="74">
        <v>1</v>
      </c>
      <c r="O28" s="83" t="str">
        <f>REPLACE(INDEX(GroupVertices[Group], MATCH(Edges[[#This Row],[Vertex 1]],GroupVertices[Vertex],0)),1,1,"")</f>
        <v>1</v>
      </c>
      <c r="P28" s="83" t="str">
        <f>REPLACE(INDEX(GroupVertices[Group], MATCH(Edges[[#This Row],[Vertex 2]],GroupVertices[Vertex],0)),1,1,"")</f>
        <v>1</v>
      </c>
    </row>
    <row r="29" spans="1:16" ht="14.25" customHeight="1" thickTop="1" thickBot="1" x14ac:dyDescent="0.3">
      <c r="A29" s="66" t="s">
        <v>208</v>
      </c>
      <c r="B29" s="66" t="s">
        <v>211</v>
      </c>
      <c r="C29" s="67"/>
      <c r="D29" s="68">
        <v>1.4285714285714286</v>
      </c>
      <c r="E29" s="69"/>
      <c r="F29" s="70"/>
      <c r="G29" s="67"/>
      <c r="H29" s="71"/>
      <c r="I29" s="72"/>
      <c r="J29" s="72"/>
      <c r="K29" s="51"/>
      <c r="L29" s="73">
        <v>29</v>
      </c>
      <c r="M29" s="73"/>
      <c r="N29" s="74">
        <v>4</v>
      </c>
      <c r="O29" s="83" t="str">
        <f>REPLACE(INDEX(GroupVertices[Group], MATCH(Edges[[#This Row],[Vertex 1]],GroupVertices[Vertex],0)),1,1,"")</f>
        <v>1</v>
      </c>
      <c r="P29" s="83" t="str">
        <f>REPLACE(INDEX(GroupVertices[Group], MATCH(Edges[[#This Row],[Vertex 2]],GroupVertices[Vertex],0)),1,1,"")</f>
        <v>1</v>
      </c>
    </row>
    <row r="30" spans="1:16" ht="14.25" customHeight="1" thickTop="1" thickBot="1" x14ac:dyDescent="0.3">
      <c r="A30" s="66" t="s">
        <v>208</v>
      </c>
      <c r="B30" s="66" t="s">
        <v>212</v>
      </c>
      <c r="C30" s="67"/>
      <c r="D30" s="68">
        <v>1</v>
      </c>
      <c r="E30" s="69"/>
      <c r="F30" s="70"/>
      <c r="G30" s="67"/>
      <c r="H30" s="71"/>
      <c r="I30" s="72"/>
      <c r="J30" s="72"/>
      <c r="K30" s="51"/>
      <c r="L30" s="73">
        <v>30</v>
      </c>
      <c r="M30" s="73"/>
      <c r="N30" s="74">
        <v>1</v>
      </c>
      <c r="O30" s="83" t="str">
        <f>REPLACE(INDEX(GroupVertices[Group], MATCH(Edges[[#This Row],[Vertex 1]],GroupVertices[Vertex],0)),1,1,"")</f>
        <v>1</v>
      </c>
      <c r="P30" s="83" t="str">
        <f>REPLACE(INDEX(GroupVertices[Group], MATCH(Edges[[#This Row],[Vertex 2]],GroupVertices[Vertex],0)),1,1,"")</f>
        <v>1</v>
      </c>
    </row>
    <row r="31" spans="1:16" ht="14.25" customHeight="1" thickTop="1" thickBot="1" x14ac:dyDescent="0.3">
      <c r="A31" s="66" t="s">
        <v>208</v>
      </c>
      <c r="B31" s="66" t="s">
        <v>213</v>
      </c>
      <c r="C31" s="67"/>
      <c r="D31" s="68">
        <v>1</v>
      </c>
      <c r="E31" s="69"/>
      <c r="F31" s="70"/>
      <c r="G31" s="67"/>
      <c r="H31" s="71"/>
      <c r="I31" s="72"/>
      <c r="J31" s="72"/>
      <c r="K31" s="51"/>
      <c r="L31" s="73">
        <v>31</v>
      </c>
      <c r="M31" s="73"/>
      <c r="N31" s="74">
        <v>1</v>
      </c>
      <c r="O31" s="83" t="str">
        <f>REPLACE(INDEX(GroupVertices[Group], MATCH(Edges[[#This Row],[Vertex 1]],GroupVertices[Vertex],0)),1,1,"")</f>
        <v>1</v>
      </c>
      <c r="P31" s="83" t="str">
        <f>REPLACE(INDEX(GroupVertices[Group], MATCH(Edges[[#This Row],[Vertex 2]],GroupVertices[Vertex],0)),1,1,"")</f>
        <v>1</v>
      </c>
    </row>
    <row r="32" spans="1:16" ht="14.25" customHeight="1" thickTop="1" thickBot="1" x14ac:dyDescent="0.3">
      <c r="A32" s="66" t="s">
        <v>214</v>
      </c>
      <c r="B32" s="66" t="s">
        <v>215</v>
      </c>
      <c r="C32" s="67"/>
      <c r="D32" s="68">
        <v>1</v>
      </c>
      <c r="E32" s="69"/>
      <c r="F32" s="70"/>
      <c r="G32" s="67"/>
      <c r="H32" s="71"/>
      <c r="I32" s="72"/>
      <c r="J32" s="72"/>
      <c r="K32" s="51"/>
      <c r="L32" s="73">
        <v>32</v>
      </c>
      <c r="M32" s="73"/>
      <c r="N32" s="74">
        <v>1</v>
      </c>
      <c r="O32" s="83" t="str">
        <f>REPLACE(INDEX(GroupVertices[Group], MATCH(Edges[[#This Row],[Vertex 1]],GroupVertices[Vertex],0)),1,1,"")</f>
        <v>1</v>
      </c>
      <c r="P32" s="83" t="str">
        <f>REPLACE(INDEX(GroupVertices[Group], MATCH(Edges[[#This Row],[Vertex 2]],GroupVertices[Vertex],0)),1,1,"")</f>
        <v>1</v>
      </c>
    </row>
    <row r="33" spans="1:16" ht="14.25" customHeight="1" thickTop="1" thickBot="1" x14ac:dyDescent="0.3">
      <c r="A33" s="66" t="s">
        <v>214</v>
      </c>
      <c r="B33" s="66" t="s">
        <v>216</v>
      </c>
      <c r="C33" s="67"/>
      <c r="D33" s="68">
        <v>1</v>
      </c>
      <c r="E33" s="69"/>
      <c r="F33" s="70"/>
      <c r="G33" s="67"/>
      <c r="H33" s="71"/>
      <c r="I33" s="72"/>
      <c r="J33" s="72"/>
      <c r="K33" s="51"/>
      <c r="L33" s="73">
        <v>33</v>
      </c>
      <c r="M33" s="73"/>
      <c r="N33" s="74">
        <v>1</v>
      </c>
      <c r="O33" s="83" t="str">
        <f>REPLACE(INDEX(GroupVertices[Group], MATCH(Edges[[#This Row],[Vertex 1]],GroupVertices[Vertex],0)),1,1,"")</f>
        <v>1</v>
      </c>
      <c r="P33" s="83" t="str">
        <f>REPLACE(INDEX(GroupVertices[Group], MATCH(Edges[[#This Row],[Vertex 2]],GroupVertices[Vertex],0)),1,1,"")</f>
        <v>1</v>
      </c>
    </row>
    <row r="34" spans="1:16" ht="14.25" customHeight="1" thickTop="1" thickBot="1" x14ac:dyDescent="0.3">
      <c r="A34" s="66" t="s">
        <v>214</v>
      </c>
      <c r="B34" s="66" t="s">
        <v>217</v>
      </c>
      <c r="C34" s="67"/>
      <c r="D34" s="68">
        <v>1</v>
      </c>
      <c r="E34" s="69"/>
      <c r="F34" s="70"/>
      <c r="G34" s="67"/>
      <c r="H34" s="71"/>
      <c r="I34" s="72"/>
      <c r="J34" s="72"/>
      <c r="K34" s="51"/>
      <c r="L34" s="73">
        <v>34</v>
      </c>
      <c r="M34" s="73"/>
      <c r="N34" s="74">
        <v>1</v>
      </c>
      <c r="O34" s="83" t="str">
        <f>REPLACE(INDEX(GroupVertices[Group], MATCH(Edges[[#This Row],[Vertex 1]],GroupVertices[Vertex],0)),1,1,"")</f>
        <v>1</v>
      </c>
      <c r="P34" s="83" t="str">
        <f>REPLACE(INDEX(GroupVertices[Group], MATCH(Edges[[#This Row],[Vertex 2]],GroupVertices[Vertex],0)),1,1,"")</f>
        <v>1</v>
      </c>
    </row>
    <row r="35" spans="1:16" ht="14.25" customHeight="1" thickTop="1" thickBot="1" x14ac:dyDescent="0.3">
      <c r="A35" s="66" t="s">
        <v>214</v>
      </c>
      <c r="B35" s="66" t="s">
        <v>218</v>
      </c>
      <c r="C35" s="67"/>
      <c r="D35" s="68">
        <v>1</v>
      </c>
      <c r="E35" s="69"/>
      <c r="F35" s="70"/>
      <c r="G35" s="67"/>
      <c r="H35" s="71"/>
      <c r="I35" s="72"/>
      <c r="J35" s="72"/>
      <c r="K35" s="51"/>
      <c r="L35" s="73">
        <v>35</v>
      </c>
      <c r="M35" s="73"/>
      <c r="N35" s="74">
        <v>1</v>
      </c>
      <c r="O35" s="83" t="str">
        <f>REPLACE(INDEX(GroupVertices[Group], MATCH(Edges[[#This Row],[Vertex 1]],GroupVertices[Vertex],0)),1,1,"")</f>
        <v>1</v>
      </c>
      <c r="P35" s="83" t="str">
        <f>REPLACE(INDEX(GroupVertices[Group], MATCH(Edges[[#This Row],[Vertex 2]],GroupVertices[Vertex],0)),1,1,"")</f>
        <v>1</v>
      </c>
    </row>
    <row r="36" spans="1:16" ht="14.25" customHeight="1" thickTop="1" thickBot="1" x14ac:dyDescent="0.3">
      <c r="A36" s="66" t="s">
        <v>219</v>
      </c>
      <c r="B36" s="66" t="s">
        <v>220</v>
      </c>
      <c r="C36" s="67"/>
      <c r="D36" s="68">
        <v>1.1428571428571428</v>
      </c>
      <c r="E36" s="69"/>
      <c r="F36" s="70"/>
      <c r="G36" s="67"/>
      <c r="H36" s="71"/>
      <c r="I36" s="72"/>
      <c r="J36" s="72"/>
      <c r="K36" s="51"/>
      <c r="L36" s="73">
        <v>36</v>
      </c>
      <c r="M36" s="73"/>
      <c r="N36" s="74">
        <v>2</v>
      </c>
      <c r="O36" s="83" t="str">
        <f>REPLACE(INDEX(GroupVertices[Group], MATCH(Edges[[#This Row],[Vertex 1]],GroupVertices[Vertex],0)),1,1,"")</f>
        <v>7</v>
      </c>
      <c r="P36" s="83" t="str">
        <f>REPLACE(INDEX(GroupVertices[Group], MATCH(Edges[[#This Row],[Vertex 2]],GroupVertices[Vertex],0)),1,1,"")</f>
        <v>7</v>
      </c>
    </row>
    <row r="37" spans="1:16" ht="14.25" customHeight="1" thickTop="1" thickBot="1" x14ac:dyDescent="0.3">
      <c r="A37" s="66" t="s">
        <v>219</v>
      </c>
      <c r="B37" s="66" t="s">
        <v>221</v>
      </c>
      <c r="C37" s="67"/>
      <c r="D37" s="68">
        <v>1</v>
      </c>
      <c r="E37" s="69"/>
      <c r="F37" s="70"/>
      <c r="G37" s="67"/>
      <c r="H37" s="71"/>
      <c r="I37" s="72"/>
      <c r="J37" s="72"/>
      <c r="K37" s="51"/>
      <c r="L37" s="73">
        <v>37</v>
      </c>
      <c r="M37" s="73"/>
      <c r="N37" s="74">
        <v>1</v>
      </c>
      <c r="O37" s="83" t="str">
        <f>REPLACE(INDEX(GroupVertices[Group], MATCH(Edges[[#This Row],[Vertex 1]],GroupVertices[Vertex],0)),1,1,"")</f>
        <v>7</v>
      </c>
      <c r="P37" s="83" t="str">
        <f>REPLACE(INDEX(GroupVertices[Group], MATCH(Edges[[#This Row],[Vertex 2]],GroupVertices[Vertex],0)),1,1,"")</f>
        <v>7</v>
      </c>
    </row>
    <row r="38" spans="1:16" ht="14.25" customHeight="1" thickTop="1" thickBot="1" x14ac:dyDescent="0.3">
      <c r="A38" s="66" t="s">
        <v>219</v>
      </c>
      <c r="B38" s="66" t="s">
        <v>222</v>
      </c>
      <c r="C38" s="67"/>
      <c r="D38" s="68">
        <v>1.1428571428571428</v>
      </c>
      <c r="E38" s="69"/>
      <c r="F38" s="70"/>
      <c r="G38" s="67"/>
      <c r="H38" s="71"/>
      <c r="I38" s="72"/>
      <c r="J38" s="72"/>
      <c r="K38" s="51"/>
      <c r="L38" s="73">
        <v>38</v>
      </c>
      <c r="M38" s="73"/>
      <c r="N38" s="74">
        <v>2</v>
      </c>
      <c r="O38" s="83" t="str">
        <f>REPLACE(INDEX(GroupVertices[Group], MATCH(Edges[[#This Row],[Vertex 1]],GroupVertices[Vertex],0)),1,1,"")</f>
        <v>7</v>
      </c>
      <c r="P38" s="83" t="str">
        <f>REPLACE(INDEX(GroupVertices[Group], MATCH(Edges[[#This Row],[Vertex 2]],GroupVertices[Vertex],0)),1,1,"")</f>
        <v>7</v>
      </c>
    </row>
    <row r="39" spans="1:16" ht="14.25" customHeight="1" thickTop="1" thickBot="1" x14ac:dyDescent="0.3">
      <c r="A39" s="66" t="s">
        <v>223</v>
      </c>
      <c r="B39" s="66" t="s">
        <v>224</v>
      </c>
      <c r="C39" s="67"/>
      <c r="D39" s="68">
        <v>1</v>
      </c>
      <c r="E39" s="69"/>
      <c r="F39" s="70"/>
      <c r="G39" s="67"/>
      <c r="H39" s="71"/>
      <c r="I39" s="72"/>
      <c r="J39" s="72"/>
      <c r="K39" s="51"/>
      <c r="L39" s="73">
        <v>39</v>
      </c>
      <c r="M39" s="73"/>
      <c r="N39" s="74">
        <v>1</v>
      </c>
      <c r="O39" s="83" t="str">
        <f>REPLACE(INDEX(GroupVertices[Group], MATCH(Edges[[#This Row],[Vertex 1]],GroupVertices[Vertex],0)),1,1,"")</f>
        <v>1</v>
      </c>
      <c r="P39" s="83" t="str">
        <f>REPLACE(INDEX(GroupVertices[Group], MATCH(Edges[[#This Row],[Vertex 2]],GroupVertices[Vertex],0)),1,1,"")</f>
        <v>1</v>
      </c>
    </row>
    <row r="40" spans="1:16" ht="14.25" customHeight="1" thickTop="1" thickBot="1" x14ac:dyDescent="0.3">
      <c r="A40" s="66" t="s">
        <v>223</v>
      </c>
      <c r="B40" s="66" t="s">
        <v>225</v>
      </c>
      <c r="C40" s="67"/>
      <c r="D40" s="68">
        <v>1.1428571428571428</v>
      </c>
      <c r="E40" s="69"/>
      <c r="F40" s="70"/>
      <c r="G40" s="67"/>
      <c r="H40" s="71"/>
      <c r="I40" s="72"/>
      <c r="J40" s="72"/>
      <c r="K40" s="51"/>
      <c r="L40" s="73">
        <v>40</v>
      </c>
      <c r="M40" s="73"/>
      <c r="N40" s="74">
        <v>2</v>
      </c>
      <c r="O40" s="83" t="str">
        <f>REPLACE(INDEX(GroupVertices[Group], MATCH(Edges[[#This Row],[Vertex 1]],GroupVertices[Vertex],0)),1,1,"")</f>
        <v>1</v>
      </c>
      <c r="P40" s="83" t="str">
        <f>REPLACE(INDEX(GroupVertices[Group], MATCH(Edges[[#This Row],[Vertex 2]],GroupVertices[Vertex],0)),1,1,"")</f>
        <v>1</v>
      </c>
    </row>
    <row r="41" spans="1:16" ht="14.25" customHeight="1" thickTop="1" thickBot="1" x14ac:dyDescent="0.3">
      <c r="A41" s="66" t="s">
        <v>223</v>
      </c>
      <c r="B41" s="66" t="s">
        <v>226</v>
      </c>
      <c r="C41" s="67"/>
      <c r="D41" s="68">
        <v>1</v>
      </c>
      <c r="E41" s="69"/>
      <c r="F41" s="70"/>
      <c r="G41" s="67"/>
      <c r="H41" s="71"/>
      <c r="I41" s="72"/>
      <c r="J41" s="72"/>
      <c r="K41" s="51"/>
      <c r="L41" s="73">
        <v>41</v>
      </c>
      <c r="M41" s="73"/>
      <c r="N41" s="74">
        <v>1</v>
      </c>
      <c r="O41" s="83" t="str">
        <f>REPLACE(INDEX(GroupVertices[Group], MATCH(Edges[[#This Row],[Vertex 1]],GroupVertices[Vertex],0)),1,1,"")</f>
        <v>1</v>
      </c>
      <c r="P41" s="83" t="str">
        <f>REPLACE(INDEX(GroupVertices[Group], MATCH(Edges[[#This Row],[Vertex 2]],GroupVertices[Vertex],0)),1,1,"")</f>
        <v>1</v>
      </c>
    </row>
    <row r="42" spans="1:16" ht="14.25" customHeight="1" thickTop="1" thickBot="1" x14ac:dyDescent="0.3">
      <c r="A42" s="66" t="s">
        <v>223</v>
      </c>
      <c r="B42" s="66" t="s">
        <v>227</v>
      </c>
      <c r="C42" s="67"/>
      <c r="D42" s="68">
        <v>1.1428571428571428</v>
      </c>
      <c r="E42" s="69"/>
      <c r="F42" s="70"/>
      <c r="G42" s="67"/>
      <c r="H42" s="71"/>
      <c r="I42" s="72"/>
      <c r="J42" s="72"/>
      <c r="K42" s="51"/>
      <c r="L42" s="73">
        <v>42</v>
      </c>
      <c r="M42" s="73"/>
      <c r="N42" s="74">
        <v>2</v>
      </c>
      <c r="O42" s="83" t="str">
        <f>REPLACE(INDEX(GroupVertices[Group], MATCH(Edges[[#This Row],[Vertex 1]],GroupVertices[Vertex],0)),1,1,"")</f>
        <v>1</v>
      </c>
      <c r="P42" s="83" t="str">
        <f>REPLACE(INDEX(GroupVertices[Group], MATCH(Edges[[#This Row],[Vertex 2]],GroupVertices[Vertex],0)),1,1,"")</f>
        <v>1</v>
      </c>
    </row>
    <row r="43" spans="1:16" ht="14.25" customHeight="1" thickTop="1" thickBot="1" x14ac:dyDescent="0.3">
      <c r="A43" s="66" t="s">
        <v>223</v>
      </c>
      <c r="B43" s="66" t="s">
        <v>228</v>
      </c>
      <c r="C43" s="67"/>
      <c r="D43" s="68">
        <v>1</v>
      </c>
      <c r="E43" s="69"/>
      <c r="F43" s="70"/>
      <c r="G43" s="67"/>
      <c r="H43" s="71"/>
      <c r="I43" s="72"/>
      <c r="J43" s="72"/>
      <c r="K43" s="51"/>
      <c r="L43" s="73">
        <v>43</v>
      </c>
      <c r="M43" s="73"/>
      <c r="N43" s="74">
        <v>1</v>
      </c>
      <c r="O43" s="83" t="str">
        <f>REPLACE(INDEX(GroupVertices[Group], MATCH(Edges[[#This Row],[Vertex 1]],GroupVertices[Vertex],0)),1,1,"")</f>
        <v>1</v>
      </c>
      <c r="P43" s="83" t="str">
        <f>REPLACE(INDEX(GroupVertices[Group], MATCH(Edges[[#This Row],[Vertex 2]],GroupVertices[Vertex],0)),1,1,"")</f>
        <v>1</v>
      </c>
    </row>
    <row r="44" spans="1:16" ht="14.25" customHeight="1" thickTop="1" thickBot="1" x14ac:dyDescent="0.3">
      <c r="A44" s="66" t="s">
        <v>223</v>
      </c>
      <c r="B44" s="66" t="s">
        <v>190</v>
      </c>
      <c r="C44" s="67"/>
      <c r="D44" s="68">
        <v>1.2857142857142856</v>
      </c>
      <c r="E44" s="69"/>
      <c r="F44" s="70"/>
      <c r="G44" s="67"/>
      <c r="H44" s="71"/>
      <c r="I44" s="72"/>
      <c r="J44" s="72"/>
      <c r="K44" s="51"/>
      <c r="L44" s="73">
        <v>44</v>
      </c>
      <c r="M44" s="73"/>
      <c r="N44" s="74">
        <v>3</v>
      </c>
      <c r="O44" s="83" t="str">
        <f>REPLACE(INDEX(GroupVertices[Group], MATCH(Edges[[#This Row],[Vertex 1]],GroupVertices[Vertex],0)),1,1,"")</f>
        <v>1</v>
      </c>
      <c r="P44" s="83" t="str">
        <f>REPLACE(INDEX(GroupVertices[Group], MATCH(Edges[[#This Row],[Vertex 2]],GroupVertices[Vertex],0)),1,1,"")</f>
        <v>1</v>
      </c>
    </row>
    <row r="45" spans="1:16" ht="14.25" customHeight="1" thickTop="1" thickBot="1" x14ac:dyDescent="0.3">
      <c r="A45" s="66" t="s">
        <v>229</v>
      </c>
      <c r="B45" s="66" t="s">
        <v>230</v>
      </c>
      <c r="C45" s="67"/>
      <c r="D45" s="68">
        <v>1</v>
      </c>
      <c r="E45" s="69"/>
      <c r="F45" s="70"/>
      <c r="G45" s="67"/>
      <c r="H45" s="71"/>
      <c r="I45" s="72"/>
      <c r="J45" s="72"/>
      <c r="K45" s="51"/>
      <c r="L45" s="73">
        <v>45</v>
      </c>
      <c r="M45" s="73"/>
      <c r="N45" s="74">
        <v>1</v>
      </c>
      <c r="O45" s="83" t="str">
        <f>REPLACE(INDEX(GroupVertices[Group], MATCH(Edges[[#This Row],[Vertex 1]],GroupVertices[Vertex],0)),1,1,"")</f>
        <v>8</v>
      </c>
      <c r="P45" s="83" t="str">
        <f>REPLACE(INDEX(GroupVertices[Group], MATCH(Edges[[#This Row],[Vertex 2]],GroupVertices[Vertex],0)),1,1,"")</f>
        <v>8</v>
      </c>
    </row>
    <row r="46" spans="1:16" ht="14.25" customHeight="1" thickTop="1" thickBot="1" x14ac:dyDescent="0.3">
      <c r="A46" s="66" t="s">
        <v>229</v>
      </c>
      <c r="B46" s="66" t="s">
        <v>231</v>
      </c>
      <c r="C46" s="67"/>
      <c r="D46" s="68">
        <v>1</v>
      </c>
      <c r="E46" s="69"/>
      <c r="F46" s="70"/>
      <c r="G46" s="67"/>
      <c r="H46" s="71"/>
      <c r="I46" s="72"/>
      <c r="J46" s="72"/>
      <c r="K46" s="51"/>
      <c r="L46" s="73">
        <v>46</v>
      </c>
      <c r="M46" s="73"/>
      <c r="N46" s="74">
        <v>1</v>
      </c>
      <c r="O46" s="83" t="str">
        <f>REPLACE(INDEX(GroupVertices[Group], MATCH(Edges[[#This Row],[Vertex 1]],GroupVertices[Vertex],0)),1,1,"")</f>
        <v>8</v>
      </c>
      <c r="P46" s="83" t="str">
        <f>REPLACE(INDEX(GroupVertices[Group], MATCH(Edges[[#This Row],[Vertex 2]],GroupVertices[Vertex],0)),1,1,"")</f>
        <v>8</v>
      </c>
    </row>
    <row r="47" spans="1:16" ht="14.25" customHeight="1" thickTop="1" thickBot="1" x14ac:dyDescent="0.3">
      <c r="A47" s="66" t="s">
        <v>229</v>
      </c>
      <c r="B47" s="66" t="s">
        <v>232</v>
      </c>
      <c r="C47" s="67"/>
      <c r="D47" s="68">
        <v>1</v>
      </c>
      <c r="E47" s="69"/>
      <c r="F47" s="70"/>
      <c r="G47" s="67"/>
      <c r="H47" s="71"/>
      <c r="I47" s="72"/>
      <c r="J47" s="72"/>
      <c r="K47" s="51"/>
      <c r="L47" s="73">
        <v>47</v>
      </c>
      <c r="M47" s="73"/>
      <c r="N47" s="74">
        <v>1</v>
      </c>
      <c r="O47" s="83" t="str">
        <f>REPLACE(INDEX(GroupVertices[Group], MATCH(Edges[[#This Row],[Vertex 1]],GroupVertices[Vertex],0)),1,1,"")</f>
        <v>8</v>
      </c>
      <c r="P47" s="83" t="str">
        <f>REPLACE(INDEX(GroupVertices[Group], MATCH(Edges[[#This Row],[Vertex 2]],GroupVertices[Vertex],0)),1,1,"")</f>
        <v>8</v>
      </c>
    </row>
    <row r="48" spans="1:16" ht="14.25" customHeight="1" thickTop="1" thickBot="1" x14ac:dyDescent="0.3">
      <c r="A48" s="66" t="s">
        <v>233</v>
      </c>
      <c r="B48" s="66" t="s">
        <v>234</v>
      </c>
      <c r="C48" s="67"/>
      <c r="D48" s="68">
        <v>1.4285714285714286</v>
      </c>
      <c r="E48" s="69"/>
      <c r="F48" s="70"/>
      <c r="G48" s="67"/>
      <c r="H48" s="71"/>
      <c r="I48" s="72"/>
      <c r="J48" s="72"/>
      <c r="K48" s="51"/>
      <c r="L48" s="73">
        <v>48</v>
      </c>
      <c r="M48" s="73"/>
      <c r="N48" s="74">
        <v>4</v>
      </c>
      <c r="O48" s="83" t="str">
        <f>REPLACE(INDEX(GroupVertices[Group], MATCH(Edges[[#This Row],[Vertex 1]],GroupVertices[Vertex],0)),1,1,"")</f>
        <v>28</v>
      </c>
      <c r="P48" s="83" t="str">
        <f>REPLACE(INDEX(GroupVertices[Group], MATCH(Edges[[#This Row],[Vertex 2]],GroupVertices[Vertex],0)),1,1,"")</f>
        <v>28</v>
      </c>
    </row>
    <row r="49" spans="1:16" ht="14.25" customHeight="1" thickTop="1" thickBot="1" x14ac:dyDescent="0.3">
      <c r="A49" s="66" t="s">
        <v>235</v>
      </c>
      <c r="B49" s="66" t="s">
        <v>236</v>
      </c>
      <c r="C49" s="67"/>
      <c r="D49" s="68">
        <v>1</v>
      </c>
      <c r="E49" s="69"/>
      <c r="F49" s="70"/>
      <c r="G49" s="67"/>
      <c r="H49" s="71"/>
      <c r="I49" s="72"/>
      <c r="J49" s="72"/>
      <c r="K49" s="51"/>
      <c r="L49" s="73">
        <v>49</v>
      </c>
      <c r="M49" s="73"/>
      <c r="N49" s="74">
        <v>1</v>
      </c>
      <c r="O49" s="83" t="str">
        <f>REPLACE(INDEX(GroupVertices[Group], MATCH(Edges[[#This Row],[Vertex 1]],GroupVertices[Vertex],0)),1,1,"")</f>
        <v>24</v>
      </c>
      <c r="P49" s="83" t="str">
        <f>REPLACE(INDEX(GroupVertices[Group], MATCH(Edges[[#This Row],[Vertex 2]],GroupVertices[Vertex],0)),1,1,"")</f>
        <v>24</v>
      </c>
    </row>
    <row r="50" spans="1:16" ht="14.25" customHeight="1" thickTop="1" thickBot="1" x14ac:dyDescent="0.3">
      <c r="A50" s="66" t="s">
        <v>235</v>
      </c>
      <c r="B50" s="66" t="s">
        <v>237</v>
      </c>
      <c r="C50" s="67"/>
      <c r="D50" s="68">
        <v>1</v>
      </c>
      <c r="E50" s="69"/>
      <c r="F50" s="70"/>
      <c r="G50" s="67"/>
      <c r="H50" s="71"/>
      <c r="I50" s="72"/>
      <c r="J50" s="72"/>
      <c r="K50" s="51"/>
      <c r="L50" s="73">
        <v>50</v>
      </c>
      <c r="M50" s="73"/>
      <c r="N50" s="74">
        <v>1</v>
      </c>
      <c r="O50" s="83" t="str">
        <f>REPLACE(INDEX(GroupVertices[Group], MATCH(Edges[[#This Row],[Vertex 1]],GroupVertices[Vertex],0)),1,1,"")</f>
        <v>24</v>
      </c>
      <c r="P50" s="83" t="str">
        <f>REPLACE(INDEX(GroupVertices[Group], MATCH(Edges[[#This Row],[Vertex 2]],GroupVertices[Vertex],0)),1,1,"")</f>
        <v>24</v>
      </c>
    </row>
    <row r="51" spans="1:16" ht="14.25" customHeight="1" thickTop="1" thickBot="1" x14ac:dyDescent="0.3">
      <c r="A51" s="66" t="s">
        <v>238</v>
      </c>
      <c r="B51" s="66" t="s">
        <v>195</v>
      </c>
      <c r="C51" s="67"/>
      <c r="D51" s="68">
        <v>1</v>
      </c>
      <c r="E51" s="69"/>
      <c r="F51" s="70"/>
      <c r="G51" s="67"/>
      <c r="H51" s="71"/>
      <c r="I51" s="72"/>
      <c r="J51" s="72"/>
      <c r="K51" s="51"/>
      <c r="L51" s="73">
        <v>51</v>
      </c>
      <c r="M51" s="73"/>
      <c r="N51" s="74">
        <v>1</v>
      </c>
      <c r="O51" s="83" t="str">
        <f>REPLACE(INDEX(GroupVertices[Group], MATCH(Edges[[#This Row],[Vertex 1]],GroupVertices[Vertex],0)),1,1,"")</f>
        <v>1</v>
      </c>
      <c r="P51" s="83" t="str">
        <f>REPLACE(INDEX(GroupVertices[Group], MATCH(Edges[[#This Row],[Vertex 2]],GroupVertices[Vertex],0)),1,1,"")</f>
        <v>1</v>
      </c>
    </row>
    <row r="52" spans="1:16" ht="14.25" customHeight="1" thickTop="1" thickBot="1" x14ac:dyDescent="0.3">
      <c r="A52" s="66" t="s">
        <v>238</v>
      </c>
      <c r="B52" s="66" t="s">
        <v>239</v>
      </c>
      <c r="C52" s="67"/>
      <c r="D52" s="68">
        <v>1.1428571428571428</v>
      </c>
      <c r="E52" s="69"/>
      <c r="F52" s="70"/>
      <c r="G52" s="67"/>
      <c r="H52" s="71"/>
      <c r="I52" s="72"/>
      <c r="J52" s="72"/>
      <c r="K52" s="51"/>
      <c r="L52" s="73">
        <v>52</v>
      </c>
      <c r="M52" s="73"/>
      <c r="N52" s="74">
        <v>2</v>
      </c>
      <c r="O52" s="83" t="str">
        <f>REPLACE(INDEX(GroupVertices[Group], MATCH(Edges[[#This Row],[Vertex 1]],GroupVertices[Vertex],0)),1,1,"")</f>
        <v>1</v>
      </c>
      <c r="P52" s="83" t="str">
        <f>REPLACE(INDEX(GroupVertices[Group], MATCH(Edges[[#This Row],[Vertex 2]],GroupVertices[Vertex],0)),1,1,"")</f>
        <v>1</v>
      </c>
    </row>
    <row r="53" spans="1:16" ht="14.25" customHeight="1" thickTop="1" thickBot="1" x14ac:dyDescent="0.3">
      <c r="A53" s="66" t="s">
        <v>238</v>
      </c>
      <c r="B53" s="66" t="s">
        <v>240</v>
      </c>
      <c r="C53" s="67"/>
      <c r="D53" s="68">
        <v>1.1428571428571428</v>
      </c>
      <c r="E53" s="69"/>
      <c r="F53" s="70"/>
      <c r="G53" s="67"/>
      <c r="H53" s="71"/>
      <c r="I53" s="72"/>
      <c r="J53" s="72"/>
      <c r="K53" s="51"/>
      <c r="L53" s="73">
        <v>53</v>
      </c>
      <c r="M53" s="73"/>
      <c r="N53" s="74">
        <v>2</v>
      </c>
      <c r="O53" s="83" t="str">
        <f>REPLACE(INDEX(GroupVertices[Group], MATCH(Edges[[#This Row],[Vertex 1]],GroupVertices[Vertex],0)),1,1,"")</f>
        <v>1</v>
      </c>
      <c r="P53" s="83" t="str">
        <f>REPLACE(INDEX(GroupVertices[Group], MATCH(Edges[[#This Row],[Vertex 2]],GroupVertices[Vertex],0)),1,1,"")</f>
        <v>1</v>
      </c>
    </row>
    <row r="54" spans="1:16" ht="14.25" customHeight="1" thickTop="1" thickBot="1" x14ac:dyDescent="0.3">
      <c r="A54" s="66" t="s">
        <v>238</v>
      </c>
      <c r="B54" s="66" t="s">
        <v>241</v>
      </c>
      <c r="C54" s="67"/>
      <c r="D54" s="68">
        <v>1</v>
      </c>
      <c r="E54" s="69"/>
      <c r="F54" s="70"/>
      <c r="G54" s="67"/>
      <c r="H54" s="71"/>
      <c r="I54" s="72"/>
      <c r="J54" s="72"/>
      <c r="K54" s="51"/>
      <c r="L54" s="73">
        <v>54</v>
      </c>
      <c r="M54" s="73"/>
      <c r="N54" s="74">
        <v>1</v>
      </c>
      <c r="O54" s="83" t="str">
        <f>REPLACE(INDEX(GroupVertices[Group], MATCH(Edges[[#This Row],[Vertex 1]],GroupVertices[Vertex],0)),1,1,"")</f>
        <v>1</v>
      </c>
      <c r="P54" s="83" t="str">
        <f>REPLACE(INDEX(GroupVertices[Group], MATCH(Edges[[#This Row],[Vertex 2]],GroupVertices[Vertex],0)),1,1,"")</f>
        <v>1</v>
      </c>
    </row>
    <row r="55" spans="1:16" ht="14.25" customHeight="1" thickTop="1" thickBot="1" x14ac:dyDescent="0.3">
      <c r="A55" s="66" t="s">
        <v>238</v>
      </c>
      <c r="B55" s="66" t="s">
        <v>242</v>
      </c>
      <c r="C55" s="67"/>
      <c r="D55" s="68">
        <v>1</v>
      </c>
      <c r="E55" s="69"/>
      <c r="F55" s="70"/>
      <c r="G55" s="67"/>
      <c r="H55" s="71"/>
      <c r="I55" s="72"/>
      <c r="J55" s="72"/>
      <c r="K55" s="51"/>
      <c r="L55" s="73">
        <v>55</v>
      </c>
      <c r="M55" s="73"/>
      <c r="N55" s="74">
        <v>1</v>
      </c>
      <c r="O55" s="83" t="str">
        <f>REPLACE(INDEX(GroupVertices[Group], MATCH(Edges[[#This Row],[Vertex 1]],GroupVertices[Vertex],0)),1,1,"")</f>
        <v>1</v>
      </c>
      <c r="P55" s="83" t="str">
        <f>REPLACE(INDEX(GroupVertices[Group], MATCH(Edges[[#This Row],[Vertex 2]],GroupVertices[Vertex],0)),1,1,"")</f>
        <v>1</v>
      </c>
    </row>
    <row r="56" spans="1:16" ht="14.25" customHeight="1" thickTop="1" thickBot="1" x14ac:dyDescent="0.3">
      <c r="A56" s="66" t="s">
        <v>238</v>
      </c>
      <c r="B56" s="66" t="s">
        <v>243</v>
      </c>
      <c r="C56" s="67"/>
      <c r="D56" s="68">
        <v>1.2857142857142856</v>
      </c>
      <c r="E56" s="69"/>
      <c r="F56" s="70"/>
      <c r="G56" s="67"/>
      <c r="H56" s="71"/>
      <c r="I56" s="72"/>
      <c r="J56" s="72"/>
      <c r="K56" s="51"/>
      <c r="L56" s="73">
        <v>56</v>
      </c>
      <c r="M56" s="73"/>
      <c r="N56" s="74">
        <v>3</v>
      </c>
      <c r="O56" s="83" t="str">
        <f>REPLACE(INDEX(GroupVertices[Group], MATCH(Edges[[#This Row],[Vertex 1]],GroupVertices[Vertex],0)),1,1,"")</f>
        <v>1</v>
      </c>
      <c r="P56" s="83" t="str">
        <f>REPLACE(INDEX(GroupVertices[Group], MATCH(Edges[[#This Row],[Vertex 2]],GroupVertices[Vertex],0)),1,1,"")</f>
        <v>1</v>
      </c>
    </row>
    <row r="57" spans="1:16" ht="14.25" customHeight="1" thickTop="1" thickBot="1" x14ac:dyDescent="0.3">
      <c r="A57" s="66" t="s">
        <v>238</v>
      </c>
      <c r="B57" s="66" t="s">
        <v>244</v>
      </c>
      <c r="C57" s="67"/>
      <c r="D57" s="68">
        <v>2</v>
      </c>
      <c r="E57" s="69"/>
      <c r="F57" s="70"/>
      <c r="G57" s="67"/>
      <c r="H57" s="71"/>
      <c r="I57" s="72"/>
      <c r="J57" s="72"/>
      <c r="K57" s="51"/>
      <c r="L57" s="73">
        <v>57</v>
      </c>
      <c r="M57" s="73"/>
      <c r="N57" s="74">
        <v>8</v>
      </c>
      <c r="O57" s="83" t="str">
        <f>REPLACE(INDEX(GroupVertices[Group], MATCH(Edges[[#This Row],[Vertex 1]],GroupVertices[Vertex],0)),1,1,"")</f>
        <v>1</v>
      </c>
      <c r="P57" s="83" t="str">
        <f>REPLACE(INDEX(GroupVertices[Group], MATCH(Edges[[#This Row],[Vertex 2]],GroupVertices[Vertex],0)),1,1,"")</f>
        <v>1</v>
      </c>
    </row>
    <row r="58" spans="1:16" ht="14.25" customHeight="1" thickTop="1" thickBot="1" x14ac:dyDescent="0.3">
      <c r="A58" s="66" t="s">
        <v>238</v>
      </c>
      <c r="B58" s="66" t="s">
        <v>245</v>
      </c>
      <c r="C58" s="67"/>
      <c r="D58" s="68">
        <v>1.2857142857142856</v>
      </c>
      <c r="E58" s="69"/>
      <c r="F58" s="70"/>
      <c r="G58" s="67"/>
      <c r="H58" s="71"/>
      <c r="I58" s="72"/>
      <c r="J58" s="72"/>
      <c r="K58" s="51"/>
      <c r="L58" s="73">
        <v>58</v>
      </c>
      <c r="M58" s="73"/>
      <c r="N58" s="74">
        <v>3</v>
      </c>
      <c r="O58" s="83" t="str">
        <f>REPLACE(INDEX(GroupVertices[Group], MATCH(Edges[[#This Row],[Vertex 1]],GroupVertices[Vertex],0)),1,1,"")</f>
        <v>1</v>
      </c>
      <c r="P58" s="83" t="str">
        <f>REPLACE(INDEX(GroupVertices[Group], MATCH(Edges[[#This Row],[Vertex 2]],GroupVertices[Vertex],0)),1,1,"")</f>
        <v>1</v>
      </c>
    </row>
    <row r="59" spans="1:16" ht="14.25" customHeight="1" thickTop="1" thickBot="1" x14ac:dyDescent="0.3">
      <c r="A59" s="66" t="s">
        <v>246</v>
      </c>
      <c r="B59" s="66" t="s">
        <v>247</v>
      </c>
      <c r="C59" s="67"/>
      <c r="D59" s="68">
        <v>1</v>
      </c>
      <c r="E59" s="69"/>
      <c r="F59" s="70"/>
      <c r="G59" s="67"/>
      <c r="H59" s="71"/>
      <c r="I59" s="72"/>
      <c r="J59" s="72"/>
      <c r="K59" s="51"/>
      <c r="L59" s="73">
        <v>59</v>
      </c>
      <c r="M59" s="73"/>
      <c r="N59" s="74">
        <v>1</v>
      </c>
      <c r="O59" s="83" t="str">
        <f>REPLACE(INDEX(GroupVertices[Group], MATCH(Edges[[#This Row],[Vertex 1]],GroupVertices[Vertex],0)),1,1,"")</f>
        <v>1</v>
      </c>
      <c r="P59" s="83" t="str">
        <f>REPLACE(INDEX(GroupVertices[Group], MATCH(Edges[[#This Row],[Vertex 2]],GroupVertices[Vertex],0)),1,1,"")</f>
        <v>1</v>
      </c>
    </row>
    <row r="60" spans="1:16" ht="14.25" customHeight="1" thickTop="1" thickBot="1" x14ac:dyDescent="0.3">
      <c r="A60" s="66" t="s">
        <v>246</v>
      </c>
      <c r="B60" s="66" t="s">
        <v>248</v>
      </c>
      <c r="C60" s="67"/>
      <c r="D60" s="68">
        <v>1.1428571428571428</v>
      </c>
      <c r="E60" s="69"/>
      <c r="F60" s="70"/>
      <c r="G60" s="67"/>
      <c r="H60" s="71"/>
      <c r="I60" s="72"/>
      <c r="J60" s="72"/>
      <c r="K60" s="51"/>
      <c r="L60" s="73">
        <v>60</v>
      </c>
      <c r="M60" s="73"/>
      <c r="N60" s="74">
        <v>2</v>
      </c>
      <c r="O60" s="83" t="str">
        <f>REPLACE(INDEX(GroupVertices[Group], MATCH(Edges[[#This Row],[Vertex 1]],GroupVertices[Vertex],0)),1,1,"")</f>
        <v>1</v>
      </c>
      <c r="P60" s="83" t="str">
        <f>REPLACE(INDEX(GroupVertices[Group], MATCH(Edges[[#This Row],[Vertex 2]],GroupVertices[Vertex],0)),1,1,"")</f>
        <v>1</v>
      </c>
    </row>
    <row r="61" spans="1:16" ht="14.25" customHeight="1" thickTop="1" thickBot="1" x14ac:dyDescent="0.3">
      <c r="A61" s="66" t="s">
        <v>249</v>
      </c>
      <c r="B61" s="66" t="s">
        <v>250</v>
      </c>
      <c r="C61" s="67"/>
      <c r="D61" s="68">
        <v>1</v>
      </c>
      <c r="E61" s="69"/>
      <c r="F61" s="70"/>
      <c r="G61" s="67"/>
      <c r="H61" s="71"/>
      <c r="I61" s="72"/>
      <c r="J61" s="72"/>
      <c r="K61" s="51"/>
      <c r="L61" s="73">
        <v>61</v>
      </c>
      <c r="M61" s="73"/>
      <c r="N61" s="74">
        <v>1</v>
      </c>
      <c r="O61" s="83" t="str">
        <f>REPLACE(INDEX(GroupVertices[Group], MATCH(Edges[[#This Row],[Vertex 1]],GroupVertices[Vertex],0)),1,1,"")</f>
        <v>1</v>
      </c>
      <c r="P61" s="83" t="str">
        <f>REPLACE(INDEX(GroupVertices[Group], MATCH(Edges[[#This Row],[Vertex 2]],GroupVertices[Vertex],0)),1,1,"")</f>
        <v>1</v>
      </c>
    </row>
    <row r="62" spans="1:16" ht="14.25" customHeight="1" thickTop="1" thickBot="1" x14ac:dyDescent="0.3">
      <c r="A62" s="66" t="s">
        <v>249</v>
      </c>
      <c r="B62" s="66" t="s">
        <v>251</v>
      </c>
      <c r="C62" s="67"/>
      <c r="D62" s="68">
        <v>1.1428571428571428</v>
      </c>
      <c r="E62" s="69"/>
      <c r="F62" s="70"/>
      <c r="G62" s="67"/>
      <c r="H62" s="71"/>
      <c r="I62" s="72"/>
      <c r="J62" s="72"/>
      <c r="K62" s="51"/>
      <c r="L62" s="73">
        <v>62</v>
      </c>
      <c r="M62" s="73"/>
      <c r="N62" s="74">
        <v>2</v>
      </c>
      <c r="O62" s="83" t="str">
        <f>REPLACE(INDEX(GroupVertices[Group], MATCH(Edges[[#This Row],[Vertex 1]],GroupVertices[Vertex],0)),1,1,"")</f>
        <v>1</v>
      </c>
      <c r="P62" s="83" t="str">
        <f>REPLACE(INDEX(GroupVertices[Group], MATCH(Edges[[#This Row],[Vertex 2]],GroupVertices[Vertex],0)),1,1,"")</f>
        <v>1</v>
      </c>
    </row>
    <row r="63" spans="1:16" ht="14.25" customHeight="1" thickTop="1" thickBot="1" x14ac:dyDescent="0.3">
      <c r="A63" s="66" t="s">
        <v>249</v>
      </c>
      <c r="B63" s="66" t="s">
        <v>252</v>
      </c>
      <c r="C63" s="67"/>
      <c r="D63" s="68">
        <v>1.1428571428571428</v>
      </c>
      <c r="E63" s="69"/>
      <c r="F63" s="70"/>
      <c r="G63" s="67"/>
      <c r="H63" s="71"/>
      <c r="I63" s="72"/>
      <c r="J63" s="72"/>
      <c r="K63" s="51"/>
      <c r="L63" s="73">
        <v>63</v>
      </c>
      <c r="M63" s="73"/>
      <c r="N63" s="74">
        <v>2</v>
      </c>
      <c r="O63" s="83" t="str">
        <f>REPLACE(INDEX(GroupVertices[Group], MATCH(Edges[[#This Row],[Vertex 1]],GroupVertices[Vertex],0)),1,1,"")</f>
        <v>1</v>
      </c>
      <c r="P63" s="83" t="str">
        <f>REPLACE(INDEX(GroupVertices[Group], MATCH(Edges[[#This Row],[Vertex 2]],GroupVertices[Vertex],0)),1,1,"")</f>
        <v>1</v>
      </c>
    </row>
    <row r="64" spans="1:16" ht="14.25" customHeight="1" thickTop="1" thickBot="1" x14ac:dyDescent="0.3">
      <c r="A64" s="66" t="s">
        <v>249</v>
      </c>
      <c r="B64" s="66" t="s">
        <v>239</v>
      </c>
      <c r="C64" s="67"/>
      <c r="D64" s="68">
        <v>1.1428571428571428</v>
      </c>
      <c r="E64" s="69"/>
      <c r="F64" s="70"/>
      <c r="G64" s="67"/>
      <c r="H64" s="71"/>
      <c r="I64" s="72"/>
      <c r="J64" s="72"/>
      <c r="K64" s="51"/>
      <c r="L64" s="73">
        <v>64</v>
      </c>
      <c r="M64" s="73"/>
      <c r="N64" s="74">
        <v>2</v>
      </c>
      <c r="O64" s="83" t="str">
        <f>REPLACE(INDEX(GroupVertices[Group], MATCH(Edges[[#This Row],[Vertex 1]],GroupVertices[Vertex],0)),1,1,"")</f>
        <v>1</v>
      </c>
      <c r="P64" s="83" t="str">
        <f>REPLACE(INDEX(GroupVertices[Group], MATCH(Edges[[#This Row],[Vertex 2]],GroupVertices[Vertex],0)),1,1,"")</f>
        <v>1</v>
      </c>
    </row>
    <row r="65" spans="1:16" ht="14.25" customHeight="1" thickTop="1" thickBot="1" x14ac:dyDescent="0.3">
      <c r="A65" s="66" t="s">
        <v>249</v>
      </c>
      <c r="B65" s="66" t="s">
        <v>253</v>
      </c>
      <c r="C65" s="67"/>
      <c r="D65" s="68">
        <v>1.1428571428571428</v>
      </c>
      <c r="E65" s="69"/>
      <c r="F65" s="70"/>
      <c r="G65" s="67"/>
      <c r="H65" s="71"/>
      <c r="I65" s="72"/>
      <c r="J65" s="72"/>
      <c r="K65" s="51"/>
      <c r="L65" s="73">
        <v>65</v>
      </c>
      <c r="M65" s="73"/>
      <c r="N65" s="74">
        <v>2</v>
      </c>
      <c r="O65" s="83" t="str">
        <f>REPLACE(INDEX(GroupVertices[Group], MATCH(Edges[[#This Row],[Vertex 1]],GroupVertices[Vertex],0)),1,1,"")</f>
        <v>1</v>
      </c>
      <c r="P65" s="83" t="str">
        <f>REPLACE(INDEX(GroupVertices[Group], MATCH(Edges[[#This Row],[Vertex 2]],GroupVertices[Vertex],0)),1,1,"")</f>
        <v>1</v>
      </c>
    </row>
    <row r="66" spans="1:16" ht="14.25" customHeight="1" thickTop="1" thickBot="1" x14ac:dyDescent="0.3">
      <c r="A66" s="66" t="s">
        <v>249</v>
      </c>
      <c r="B66" s="66" t="s">
        <v>254</v>
      </c>
      <c r="C66" s="67"/>
      <c r="D66" s="68">
        <v>1</v>
      </c>
      <c r="E66" s="69"/>
      <c r="F66" s="70"/>
      <c r="G66" s="67"/>
      <c r="H66" s="71"/>
      <c r="I66" s="72"/>
      <c r="J66" s="72"/>
      <c r="K66" s="51"/>
      <c r="L66" s="73">
        <v>66</v>
      </c>
      <c r="M66" s="73"/>
      <c r="N66" s="74">
        <v>1</v>
      </c>
      <c r="O66" s="83" t="str">
        <f>REPLACE(INDEX(GroupVertices[Group], MATCH(Edges[[#This Row],[Vertex 1]],GroupVertices[Vertex],0)),1,1,"")</f>
        <v>1</v>
      </c>
      <c r="P66" s="83" t="str">
        <f>REPLACE(INDEX(GroupVertices[Group], MATCH(Edges[[#This Row],[Vertex 2]],GroupVertices[Vertex],0)),1,1,"")</f>
        <v>1</v>
      </c>
    </row>
    <row r="67" spans="1:16" ht="14.25" customHeight="1" thickTop="1" thickBot="1" x14ac:dyDescent="0.3">
      <c r="A67" s="66" t="s">
        <v>249</v>
      </c>
      <c r="B67" s="66" t="s">
        <v>255</v>
      </c>
      <c r="C67" s="67"/>
      <c r="D67" s="68">
        <v>1.1428571428571428</v>
      </c>
      <c r="E67" s="69"/>
      <c r="F67" s="70"/>
      <c r="G67" s="67"/>
      <c r="H67" s="71"/>
      <c r="I67" s="72"/>
      <c r="J67" s="72"/>
      <c r="K67" s="51"/>
      <c r="L67" s="73">
        <v>67</v>
      </c>
      <c r="M67" s="73"/>
      <c r="N67" s="74">
        <v>2</v>
      </c>
      <c r="O67" s="83" t="str">
        <f>REPLACE(INDEX(GroupVertices[Group], MATCH(Edges[[#This Row],[Vertex 1]],GroupVertices[Vertex],0)),1,1,"")</f>
        <v>1</v>
      </c>
      <c r="P67" s="83" t="str">
        <f>REPLACE(INDEX(GroupVertices[Group], MATCH(Edges[[#This Row],[Vertex 2]],GroupVertices[Vertex],0)),1,1,"")</f>
        <v>1</v>
      </c>
    </row>
    <row r="68" spans="1:16" ht="14.25" customHeight="1" thickTop="1" thickBot="1" x14ac:dyDescent="0.3">
      <c r="A68" s="66" t="s">
        <v>249</v>
      </c>
      <c r="B68" s="66" t="s">
        <v>256</v>
      </c>
      <c r="C68" s="67"/>
      <c r="D68" s="68">
        <v>1</v>
      </c>
      <c r="E68" s="69"/>
      <c r="F68" s="70"/>
      <c r="G68" s="67"/>
      <c r="H68" s="71"/>
      <c r="I68" s="72"/>
      <c r="J68" s="72"/>
      <c r="K68" s="51"/>
      <c r="L68" s="73">
        <v>68</v>
      </c>
      <c r="M68" s="73"/>
      <c r="N68" s="74">
        <v>1</v>
      </c>
      <c r="O68" s="83" t="str">
        <f>REPLACE(INDEX(GroupVertices[Group], MATCH(Edges[[#This Row],[Vertex 1]],GroupVertices[Vertex],0)),1,1,"")</f>
        <v>1</v>
      </c>
      <c r="P68" s="83" t="str">
        <f>REPLACE(INDEX(GroupVertices[Group], MATCH(Edges[[#This Row],[Vertex 2]],GroupVertices[Vertex],0)),1,1,"")</f>
        <v>1</v>
      </c>
    </row>
    <row r="69" spans="1:16" ht="14.25" customHeight="1" thickTop="1" thickBot="1" x14ac:dyDescent="0.3">
      <c r="A69" s="66" t="s">
        <v>249</v>
      </c>
      <c r="B69" s="66" t="s">
        <v>257</v>
      </c>
      <c r="C69" s="67"/>
      <c r="D69" s="68">
        <v>1.1428571428571428</v>
      </c>
      <c r="E69" s="69"/>
      <c r="F69" s="70"/>
      <c r="G69" s="67"/>
      <c r="H69" s="71"/>
      <c r="I69" s="72"/>
      <c r="J69" s="72"/>
      <c r="K69" s="51"/>
      <c r="L69" s="73">
        <v>69</v>
      </c>
      <c r="M69" s="73"/>
      <c r="N69" s="74">
        <v>2</v>
      </c>
      <c r="O69" s="83" t="str">
        <f>REPLACE(INDEX(GroupVertices[Group], MATCH(Edges[[#This Row],[Vertex 1]],GroupVertices[Vertex],0)),1,1,"")</f>
        <v>1</v>
      </c>
      <c r="P69" s="83" t="str">
        <f>REPLACE(INDEX(GroupVertices[Group], MATCH(Edges[[#This Row],[Vertex 2]],GroupVertices[Vertex],0)),1,1,"")</f>
        <v>1</v>
      </c>
    </row>
    <row r="70" spans="1:16" ht="14.25" customHeight="1" thickTop="1" thickBot="1" x14ac:dyDescent="0.3">
      <c r="A70" s="66" t="s">
        <v>249</v>
      </c>
      <c r="B70" s="66" t="s">
        <v>258</v>
      </c>
      <c r="C70" s="67"/>
      <c r="D70" s="68">
        <v>1</v>
      </c>
      <c r="E70" s="69"/>
      <c r="F70" s="70"/>
      <c r="G70" s="67"/>
      <c r="H70" s="71"/>
      <c r="I70" s="72"/>
      <c r="J70" s="72"/>
      <c r="K70" s="51"/>
      <c r="L70" s="73">
        <v>70</v>
      </c>
      <c r="M70" s="73"/>
      <c r="N70" s="74">
        <v>1</v>
      </c>
      <c r="O70" s="83" t="str">
        <f>REPLACE(INDEX(GroupVertices[Group], MATCH(Edges[[#This Row],[Vertex 1]],GroupVertices[Vertex],0)),1,1,"")</f>
        <v>1</v>
      </c>
      <c r="P70" s="83" t="str">
        <f>REPLACE(INDEX(GroupVertices[Group], MATCH(Edges[[#This Row],[Vertex 2]],GroupVertices[Vertex],0)),1,1,"")</f>
        <v>1</v>
      </c>
    </row>
    <row r="71" spans="1:16" ht="14.25" customHeight="1" thickTop="1" thickBot="1" x14ac:dyDescent="0.3">
      <c r="A71" s="66" t="s">
        <v>249</v>
      </c>
      <c r="B71" s="66" t="s">
        <v>259</v>
      </c>
      <c r="C71" s="67"/>
      <c r="D71" s="68">
        <v>1.4285714285714286</v>
      </c>
      <c r="E71" s="69"/>
      <c r="F71" s="70"/>
      <c r="G71" s="67"/>
      <c r="H71" s="71"/>
      <c r="I71" s="72"/>
      <c r="J71" s="72"/>
      <c r="K71" s="51"/>
      <c r="L71" s="73">
        <v>71</v>
      </c>
      <c r="M71" s="73"/>
      <c r="N71" s="74">
        <v>4</v>
      </c>
      <c r="O71" s="83" t="str">
        <f>REPLACE(INDEX(GroupVertices[Group], MATCH(Edges[[#This Row],[Vertex 1]],GroupVertices[Vertex],0)),1,1,"")</f>
        <v>1</v>
      </c>
      <c r="P71" s="83" t="str">
        <f>REPLACE(INDEX(GroupVertices[Group], MATCH(Edges[[#This Row],[Vertex 2]],GroupVertices[Vertex],0)),1,1,"")</f>
        <v>1</v>
      </c>
    </row>
    <row r="72" spans="1:16" ht="14.25" customHeight="1" thickTop="1" thickBot="1" x14ac:dyDescent="0.3">
      <c r="A72" s="66" t="s">
        <v>249</v>
      </c>
      <c r="B72" s="66" t="s">
        <v>260</v>
      </c>
      <c r="C72" s="67"/>
      <c r="D72" s="68">
        <v>1</v>
      </c>
      <c r="E72" s="69"/>
      <c r="F72" s="70"/>
      <c r="G72" s="67"/>
      <c r="H72" s="71"/>
      <c r="I72" s="72"/>
      <c r="J72" s="72"/>
      <c r="K72" s="51"/>
      <c r="L72" s="73">
        <v>72</v>
      </c>
      <c r="M72" s="73"/>
      <c r="N72" s="74">
        <v>1</v>
      </c>
      <c r="O72" s="83" t="str">
        <f>REPLACE(INDEX(GroupVertices[Group], MATCH(Edges[[#This Row],[Vertex 1]],GroupVertices[Vertex],0)),1,1,"")</f>
        <v>1</v>
      </c>
      <c r="P72" s="83" t="str">
        <f>REPLACE(INDEX(GroupVertices[Group], MATCH(Edges[[#This Row],[Vertex 2]],GroupVertices[Vertex],0)),1,1,"")</f>
        <v>1</v>
      </c>
    </row>
    <row r="73" spans="1:16" ht="14.25" customHeight="1" thickTop="1" thickBot="1" x14ac:dyDescent="0.3">
      <c r="A73" s="66" t="s">
        <v>249</v>
      </c>
      <c r="B73" s="66" t="s">
        <v>261</v>
      </c>
      <c r="C73" s="67"/>
      <c r="D73" s="68">
        <v>1</v>
      </c>
      <c r="E73" s="69"/>
      <c r="F73" s="70"/>
      <c r="G73" s="67"/>
      <c r="H73" s="71"/>
      <c r="I73" s="72"/>
      <c r="J73" s="72"/>
      <c r="K73" s="51"/>
      <c r="L73" s="73">
        <v>73</v>
      </c>
      <c r="M73" s="73"/>
      <c r="N73" s="74">
        <v>1</v>
      </c>
      <c r="O73" s="83" t="str">
        <f>REPLACE(INDEX(GroupVertices[Group], MATCH(Edges[[#This Row],[Vertex 1]],GroupVertices[Vertex],0)),1,1,"")</f>
        <v>1</v>
      </c>
      <c r="P73" s="83" t="str">
        <f>REPLACE(INDEX(GroupVertices[Group], MATCH(Edges[[#This Row],[Vertex 2]],GroupVertices[Vertex],0)),1,1,"")</f>
        <v>1</v>
      </c>
    </row>
    <row r="74" spans="1:16" ht="14.25" customHeight="1" thickTop="1" thickBot="1" x14ac:dyDescent="0.3">
      <c r="A74" s="66" t="s">
        <v>249</v>
      </c>
      <c r="B74" s="66" t="s">
        <v>262</v>
      </c>
      <c r="C74" s="67"/>
      <c r="D74" s="68">
        <v>1</v>
      </c>
      <c r="E74" s="69"/>
      <c r="F74" s="70"/>
      <c r="G74" s="67"/>
      <c r="H74" s="71"/>
      <c r="I74" s="72"/>
      <c r="J74" s="72"/>
      <c r="K74" s="51"/>
      <c r="L74" s="73">
        <v>74</v>
      </c>
      <c r="M74" s="73"/>
      <c r="N74" s="74">
        <v>1</v>
      </c>
      <c r="O74" s="83" t="str">
        <f>REPLACE(INDEX(GroupVertices[Group], MATCH(Edges[[#This Row],[Vertex 1]],GroupVertices[Vertex],0)),1,1,"")</f>
        <v>1</v>
      </c>
      <c r="P74" s="83" t="str">
        <f>REPLACE(INDEX(GroupVertices[Group], MATCH(Edges[[#This Row],[Vertex 2]],GroupVertices[Vertex],0)),1,1,"")</f>
        <v>1</v>
      </c>
    </row>
    <row r="75" spans="1:16" ht="14.25" customHeight="1" thickTop="1" thickBot="1" x14ac:dyDescent="0.3">
      <c r="A75" s="66" t="s">
        <v>249</v>
      </c>
      <c r="B75" s="66" t="s">
        <v>180</v>
      </c>
      <c r="C75" s="67"/>
      <c r="D75" s="68">
        <v>1</v>
      </c>
      <c r="E75" s="69"/>
      <c r="F75" s="70"/>
      <c r="G75" s="67"/>
      <c r="H75" s="71"/>
      <c r="I75" s="72"/>
      <c r="J75" s="72"/>
      <c r="K75" s="51"/>
      <c r="L75" s="73">
        <v>75</v>
      </c>
      <c r="M75" s="73"/>
      <c r="N75" s="74">
        <v>1</v>
      </c>
      <c r="O75" s="83" t="str">
        <f>REPLACE(INDEX(GroupVertices[Group], MATCH(Edges[[#This Row],[Vertex 1]],GroupVertices[Vertex],0)),1,1,"")</f>
        <v>1</v>
      </c>
      <c r="P75" s="83" t="str">
        <f>REPLACE(INDEX(GroupVertices[Group], MATCH(Edges[[#This Row],[Vertex 2]],GroupVertices[Vertex],0)),1,1,"")</f>
        <v>1</v>
      </c>
    </row>
    <row r="76" spans="1:16" ht="14.25" customHeight="1" thickTop="1" thickBot="1" x14ac:dyDescent="0.3">
      <c r="A76" s="66" t="s">
        <v>263</v>
      </c>
      <c r="B76" s="66" t="s">
        <v>264</v>
      </c>
      <c r="C76" s="67"/>
      <c r="D76" s="68">
        <v>1</v>
      </c>
      <c r="E76" s="69"/>
      <c r="F76" s="70"/>
      <c r="G76" s="67"/>
      <c r="H76" s="71"/>
      <c r="I76" s="72"/>
      <c r="J76" s="72"/>
      <c r="K76" s="51"/>
      <c r="L76" s="73">
        <v>76</v>
      </c>
      <c r="M76" s="73"/>
      <c r="N76" s="74">
        <v>1</v>
      </c>
      <c r="O76" s="83" t="str">
        <f>REPLACE(INDEX(GroupVertices[Group], MATCH(Edges[[#This Row],[Vertex 1]],GroupVertices[Vertex],0)),1,1,"")</f>
        <v>1</v>
      </c>
      <c r="P76" s="83" t="str">
        <f>REPLACE(INDEX(GroupVertices[Group], MATCH(Edges[[#This Row],[Vertex 2]],GroupVertices[Vertex],0)),1,1,"")</f>
        <v>1</v>
      </c>
    </row>
    <row r="77" spans="1:16" ht="14.25" customHeight="1" thickTop="1" thickBot="1" x14ac:dyDescent="0.3">
      <c r="A77" s="66" t="s">
        <v>263</v>
      </c>
      <c r="B77" s="66" t="s">
        <v>259</v>
      </c>
      <c r="C77" s="67"/>
      <c r="D77" s="68">
        <v>1.1428571428571428</v>
      </c>
      <c r="E77" s="69"/>
      <c r="F77" s="70"/>
      <c r="G77" s="67"/>
      <c r="H77" s="71"/>
      <c r="I77" s="72"/>
      <c r="J77" s="72"/>
      <c r="K77" s="51"/>
      <c r="L77" s="73">
        <v>77</v>
      </c>
      <c r="M77" s="73"/>
      <c r="N77" s="74">
        <v>2</v>
      </c>
      <c r="O77" s="83" t="str">
        <f>REPLACE(INDEX(GroupVertices[Group], MATCH(Edges[[#This Row],[Vertex 1]],GroupVertices[Vertex],0)),1,1,"")</f>
        <v>1</v>
      </c>
      <c r="P77" s="83" t="str">
        <f>REPLACE(INDEX(GroupVertices[Group], MATCH(Edges[[#This Row],[Vertex 2]],GroupVertices[Vertex],0)),1,1,"")</f>
        <v>1</v>
      </c>
    </row>
    <row r="78" spans="1:16" ht="14.25" customHeight="1" thickTop="1" thickBot="1" x14ac:dyDescent="0.3">
      <c r="A78" s="66" t="s">
        <v>265</v>
      </c>
      <c r="B78" s="66" t="s">
        <v>266</v>
      </c>
      <c r="C78" s="67"/>
      <c r="D78" s="68">
        <v>1</v>
      </c>
      <c r="E78" s="69"/>
      <c r="F78" s="70"/>
      <c r="G78" s="67"/>
      <c r="H78" s="71"/>
      <c r="I78" s="72"/>
      <c r="J78" s="72"/>
      <c r="K78" s="51"/>
      <c r="L78" s="73">
        <v>78</v>
      </c>
      <c r="M78" s="73"/>
      <c r="N78" s="74">
        <v>1</v>
      </c>
      <c r="O78" s="83" t="str">
        <f>REPLACE(INDEX(GroupVertices[Group], MATCH(Edges[[#This Row],[Vertex 1]],GroupVertices[Vertex],0)),1,1,"")</f>
        <v>1</v>
      </c>
      <c r="P78" s="83" t="str">
        <f>REPLACE(INDEX(GroupVertices[Group], MATCH(Edges[[#This Row],[Vertex 2]],GroupVertices[Vertex],0)),1,1,"")</f>
        <v>1</v>
      </c>
    </row>
    <row r="79" spans="1:16" ht="14.25" customHeight="1" thickTop="1" thickBot="1" x14ac:dyDescent="0.3">
      <c r="A79" s="66" t="s">
        <v>265</v>
      </c>
      <c r="B79" s="66" t="s">
        <v>267</v>
      </c>
      <c r="C79" s="67"/>
      <c r="D79" s="68">
        <v>1</v>
      </c>
      <c r="E79" s="69"/>
      <c r="F79" s="70"/>
      <c r="G79" s="67"/>
      <c r="H79" s="71"/>
      <c r="I79" s="72"/>
      <c r="J79" s="72"/>
      <c r="K79" s="51"/>
      <c r="L79" s="73">
        <v>79</v>
      </c>
      <c r="M79" s="73"/>
      <c r="N79" s="74">
        <v>1</v>
      </c>
      <c r="O79" s="83" t="str">
        <f>REPLACE(INDEX(GroupVertices[Group], MATCH(Edges[[#This Row],[Vertex 1]],GroupVertices[Vertex],0)),1,1,"")</f>
        <v>1</v>
      </c>
      <c r="P79" s="83" t="str">
        <f>REPLACE(INDEX(GroupVertices[Group], MATCH(Edges[[#This Row],[Vertex 2]],GroupVertices[Vertex],0)),1,1,"")</f>
        <v>1</v>
      </c>
    </row>
    <row r="80" spans="1:16" ht="14.25" customHeight="1" thickTop="1" thickBot="1" x14ac:dyDescent="0.3">
      <c r="A80" s="66" t="s">
        <v>265</v>
      </c>
      <c r="B80" s="66" t="s">
        <v>268</v>
      </c>
      <c r="C80" s="67"/>
      <c r="D80" s="68">
        <v>1</v>
      </c>
      <c r="E80" s="69"/>
      <c r="F80" s="70"/>
      <c r="G80" s="67"/>
      <c r="H80" s="71"/>
      <c r="I80" s="72"/>
      <c r="J80" s="72"/>
      <c r="K80" s="51"/>
      <c r="L80" s="73">
        <v>80</v>
      </c>
      <c r="M80" s="73"/>
      <c r="N80" s="74">
        <v>1</v>
      </c>
      <c r="O80" s="83" t="str">
        <f>REPLACE(INDEX(GroupVertices[Group], MATCH(Edges[[#This Row],[Vertex 1]],GroupVertices[Vertex],0)),1,1,"")</f>
        <v>1</v>
      </c>
      <c r="P80" s="83" t="str">
        <f>REPLACE(INDEX(GroupVertices[Group], MATCH(Edges[[#This Row],[Vertex 2]],GroupVertices[Vertex],0)),1,1,"")</f>
        <v>1</v>
      </c>
    </row>
    <row r="81" spans="1:16" ht="14.25" customHeight="1" thickTop="1" thickBot="1" x14ac:dyDescent="0.3">
      <c r="A81" s="66" t="s">
        <v>265</v>
      </c>
      <c r="B81" s="66" t="s">
        <v>269</v>
      </c>
      <c r="C81" s="67"/>
      <c r="D81" s="68">
        <v>1.4285714285714286</v>
      </c>
      <c r="E81" s="69"/>
      <c r="F81" s="70"/>
      <c r="G81" s="67"/>
      <c r="H81" s="71"/>
      <c r="I81" s="72"/>
      <c r="J81" s="72"/>
      <c r="K81" s="51"/>
      <c r="L81" s="73">
        <v>81</v>
      </c>
      <c r="M81" s="73"/>
      <c r="N81" s="74">
        <v>4</v>
      </c>
      <c r="O81" s="83" t="str">
        <f>REPLACE(INDEX(GroupVertices[Group], MATCH(Edges[[#This Row],[Vertex 1]],GroupVertices[Vertex],0)),1,1,"")</f>
        <v>1</v>
      </c>
      <c r="P81" s="83" t="str">
        <f>REPLACE(INDEX(GroupVertices[Group], MATCH(Edges[[#This Row],[Vertex 2]],GroupVertices[Vertex],0)),1,1,"")</f>
        <v>1</v>
      </c>
    </row>
    <row r="82" spans="1:16" ht="14.25" customHeight="1" thickTop="1" thickBot="1" x14ac:dyDescent="0.3">
      <c r="A82" s="66" t="s">
        <v>265</v>
      </c>
      <c r="B82" s="66" t="s">
        <v>270</v>
      </c>
      <c r="C82" s="67"/>
      <c r="D82" s="68">
        <v>1</v>
      </c>
      <c r="E82" s="69"/>
      <c r="F82" s="70"/>
      <c r="G82" s="67"/>
      <c r="H82" s="71"/>
      <c r="I82" s="72"/>
      <c r="J82" s="72"/>
      <c r="K82" s="51"/>
      <c r="L82" s="73">
        <v>82</v>
      </c>
      <c r="M82" s="73"/>
      <c r="N82" s="74">
        <v>1</v>
      </c>
      <c r="O82" s="83" t="str">
        <f>REPLACE(INDEX(GroupVertices[Group], MATCH(Edges[[#This Row],[Vertex 1]],GroupVertices[Vertex],0)),1,1,"")</f>
        <v>1</v>
      </c>
      <c r="P82" s="83" t="str">
        <f>REPLACE(INDEX(GroupVertices[Group], MATCH(Edges[[#This Row],[Vertex 2]],GroupVertices[Vertex],0)),1,1,"")</f>
        <v>1</v>
      </c>
    </row>
    <row r="83" spans="1:16" ht="14.25" customHeight="1" thickTop="1" thickBot="1" x14ac:dyDescent="0.3">
      <c r="A83" s="66" t="s">
        <v>265</v>
      </c>
      <c r="B83" s="66" t="s">
        <v>271</v>
      </c>
      <c r="C83" s="67"/>
      <c r="D83" s="68">
        <v>1</v>
      </c>
      <c r="E83" s="69"/>
      <c r="F83" s="70"/>
      <c r="G83" s="67"/>
      <c r="H83" s="71"/>
      <c r="I83" s="72"/>
      <c r="J83" s="72"/>
      <c r="K83" s="51"/>
      <c r="L83" s="73">
        <v>83</v>
      </c>
      <c r="M83" s="73"/>
      <c r="N83" s="74">
        <v>1</v>
      </c>
      <c r="O83" s="83" t="str">
        <f>REPLACE(INDEX(GroupVertices[Group], MATCH(Edges[[#This Row],[Vertex 1]],GroupVertices[Vertex],0)),1,1,"")</f>
        <v>1</v>
      </c>
      <c r="P83" s="83" t="str">
        <f>REPLACE(INDEX(GroupVertices[Group], MATCH(Edges[[#This Row],[Vertex 2]],GroupVertices[Vertex],0)),1,1,"")</f>
        <v>1</v>
      </c>
    </row>
    <row r="84" spans="1:16" ht="14.25" customHeight="1" thickTop="1" thickBot="1" x14ac:dyDescent="0.3">
      <c r="A84" s="66" t="s">
        <v>265</v>
      </c>
      <c r="B84" s="66" t="s">
        <v>213</v>
      </c>
      <c r="C84" s="67"/>
      <c r="D84" s="68">
        <v>1</v>
      </c>
      <c r="E84" s="69"/>
      <c r="F84" s="70"/>
      <c r="G84" s="67"/>
      <c r="H84" s="71"/>
      <c r="I84" s="72"/>
      <c r="J84" s="72"/>
      <c r="K84" s="51"/>
      <c r="L84" s="73">
        <v>84</v>
      </c>
      <c r="M84" s="73"/>
      <c r="N84" s="74">
        <v>1</v>
      </c>
      <c r="O84" s="83" t="str">
        <f>REPLACE(INDEX(GroupVertices[Group], MATCH(Edges[[#This Row],[Vertex 1]],GroupVertices[Vertex],0)),1,1,"")</f>
        <v>1</v>
      </c>
      <c r="P84" s="83" t="str">
        <f>REPLACE(INDEX(GroupVertices[Group], MATCH(Edges[[#This Row],[Vertex 2]],GroupVertices[Vertex],0)),1,1,"")</f>
        <v>1</v>
      </c>
    </row>
    <row r="85" spans="1:16" ht="14.25" customHeight="1" thickTop="1" thickBot="1" x14ac:dyDescent="0.3">
      <c r="A85" s="66" t="s">
        <v>272</v>
      </c>
      <c r="B85" s="66" t="s">
        <v>273</v>
      </c>
      <c r="C85" s="67"/>
      <c r="D85" s="68">
        <v>3</v>
      </c>
      <c r="E85" s="69"/>
      <c r="F85" s="70"/>
      <c r="G85" s="67"/>
      <c r="H85" s="71"/>
      <c r="I85" s="72"/>
      <c r="J85" s="72"/>
      <c r="K85" s="51"/>
      <c r="L85" s="73">
        <v>85</v>
      </c>
      <c r="M85" s="73"/>
      <c r="N85" s="74">
        <v>15</v>
      </c>
      <c r="O85" s="83" t="str">
        <f>REPLACE(INDEX(GroupVertices[Group], MATCH(Edges[[#This Row],[Vertex 1]],GroupVertices[Vertex],0)),1,1,"")</f>
        <v>1</v>
      </c>
      <c r="P85" s="83" t="str">
        <f>REPLACE(INDEX(GroupVertices[Group], MATCH(Edges[[#This Row],[Vertex 2]],GroupVertices[Vertex],0)),1,1,"")</f>
        <v>1</v>
      </c>
    </row>
    <row r="86" spans="1:16" ht="14.25" customHeight="1" thickTop="1" thickBot="1" x14ac:dyDescent="0.3">
      <c r="A86" s="66" t="s">
        <v>272</v>
      </c>
      <c r="B86" s="66" t="s">
        <v>185</v>
      </c>
      <c r="C86" s="67"/>
      <c r="D86" s="68">
        <v>3.7142857142857144</v>
      </c>
      <c r="E86" s="69"/>
      <c r="F86" s="70"/>
      <c r="G86" s="67"/>
      <c r="H86" s="71"/>
      <c r="I86" s="72"/>
      <c r="J86" s="72"/>
      <c r="K86" s="51"/>
      <c r="L86" s="73">
        <v>86</v>
      </c>
      <c r="M86" s="73"/>
      <c r="N86" s="74">
        <v>20</v>
      </c>
      <c r="O86" s="83" t="str">
        <f>REPLACE(INDEX(GroupVertices[Group], MATCH(Edges[[#This Row],[Vertex 1]],GroupVertices[Vertex],0)),1,1,"")</f>
        <v>1</v>
      </c>
      <c r="P86" s="83" t="str">
        <f>REPLACE(INDEX(GroupVertices[Group], MATCH(Edges[[#This Row],[Vertex 2]],GroupVertices[Vertex],0)),1,1,"")</f>
        <v>1</v>
      </c>
    </row>
    <row r="87" spans="1:16" ht="14.25" customHeight="1" thickTop="1" thickBot="1" x14ac:dyDescent="0.3">
      <c r="A87" s="66" t="s">
        <v>272</v>
      </c>
      <c r="B87" s="66" t="s">
        <v>274</v>
      </c>
      <c r="C87" s="67"/>
      <c r="D87" s="68">
        <v>1.4285714285714286</v>
      </c>
      <c r="E87" s="69"/>
      <c r="F87" s="70"/>
      <c r="G87" s="67"/>
      <c r="H87" s="71"/>
      <c r="I87" s="72"/>
      <c r="J87" s="72"/>
      <c r="K87" s="51"/>
      <c r="L87" s="73">
        <v>87</v>
      </c>
      <c r="M87" s="73"/>
      <c r="N87" s="74">
        <v>4</v>
      </c>
      <c r="O87" s="83" t="str">
        <f>REPLACE(INDEX(GroupVertices[Group], MATCH(Edges[[#This Row],[Vertex 1]],GroupVertices[Vertex],0)),1,1,"")</f>
        <v>1</v>
      </c>
      <c r="P87" s="83" t="str">
        <f>REPLACE(INDEX(GroupVertices[Group], MATCH(Edges[[#This Row],[Vertex 2]],GroupVertices[Vertex],0)),1,1,"")</f>
        <v>1</v>
      </c>
    </row>
    <row r="88" spans="1:16" ht="14.25" customHeight="1" thickTop="1" thickBot="1" x14ac:dyDescent="0.3">
      <c r="A88" s="66" t="s">
        <v>272</v>
      </c>
      <c r="B88" s="66" t="s">
        <v>275</v>
      </c>
      <c r="C88" s="67"/>
      <c r="D88" s="68">
        <v>3</v>
      </c>
      <c r="E88" s="69"/>
      <c r="F88" s="70"/>
      <c r="G88" s="67"/>
      <c r="H88" s="71"/>
      <c r="I88" s="72"/>
      <c r="J88" s="72"/>
      <c r="K88" s="51"/>
      <c r="L88" s="73">
        <v>88</v>
      </c>
      <c r="M88" s="73"/>
      <c r="N88" s="74">
        <v>15</v>
      </c>
      <c r="O88" s="83" t="str">
        <f>REPLACE(INDEX(GroupVertices[Group], MATCH(Edges[[#This Row],[Vertex 1]],GroupVertices[Vertex],0)),1,1,"")</f>
        <v>1</v>
      </c>
      <c r="P88" s="83" t="str">
        <f>REPLACE(INDEX(GroupVertices[Group], MATCH(Edges[[#This Row],[Vertex 2]],GroupVertices[Vertex],0)),1,1,"")</f>
        <v>1</v>
      </c>
    </row>
    <row r="89" spans="1:16" ht="14.25" customHeight="1" thickTop="1" thickBot="1" x14ac:dyDescent="0.3">
      <c r="A89" s="66" t="s">
        <v>272</v>
      </c>
      <c r="B89" s="66" t="s">
        <v>276</v>
      </c>
      <c r="C89" s="67"/>
      <c r="D89" s="68">
        <v>1.5714285714285714</v>
      </c>
      <c r="E89" s="69"/>
      <c r="F89" s="70"/>
      <c r="G89" s="67"/>
      <c r="H89" s="71"/>
      <c r="I89" s="72"/>
      <c r="J89" s="72"/>
      <c r="K89" s="51"/>
      <c r="L89" s="73">
        <v>89</v>
      </c>
      <c r="M89" s="73"/>
      <c r="N89" s="74">
        <v>5</v>
      </c>
      <c r="O89" s="83" t="str">
        <f>REPLACE(INDEX(GroupVertices[Group], MATCH(Edges[[#This Row],[Vertex 1]],GroupVertices[Vertex],0)),1,1,"")</f>
        <v>1</v>
      </c>
      <c r="P89" s="83" t="str">
        <f>REPLACE(INDEX(GroupVertices[Group], MATCH(Edges[[#This Row],[Vertex 2]],GroupVertices[Vertex],0)),1,1,"")</f>
        <v>1</v>
      </c>
    </row>
    <row r="90" spans="1:16" ht="14.25" customHeight="1" thickTop="1" thickBot="1" x14ac:dyDescent="0.3">
      <c r="A90" s="66" t="s">
        <v>272</v>
      </c>
      <c r="B90" s="66" t="s">
        <v>277</v>
      </c>
      <c r="C90" s="67"/>
      <c r="D90" s="68">
        <v>1.5714285714285714</v>
      </c>
      <c r="E90" s="69"/>
      <c r="F90" s="70"/>
      <c r="G90" s="67"/>
      <c r="H90" s="71"/>
      <c r="I90" s="72"/>
      <c r="J90" s="72"/>
      <c r="K90" s="51"/>
      <c r="L90" s="73">
        <v>90</v>
      </c>
      <c r="M90" s="73"/>
      <c r="N90" s="74">
        <v>5</v>
      </c>
      <c r="O90" s="83" t="str">
        <f>REPLACE(INDEX(GroupVertices[Group], MATCH(Edges[[#This Row],[Vertex 1]],GroupVertices[Vertex],0)),1,1,"")</f>
        <v>1</v>
      </c>
      <c r="P90" s="83" t="str">
        <f>REPLACE(INDEX(GroupVertices[Group], MATCH(Edges[[#This Row],[Vertex 2]],GroupVertices[Vertex],0)),1,1,"")</f>
        <v>1</v>
      </c>
    </row>
    <row r="91" spans="1:16" ht="14.25" customHeight="1" thickTop="1" thickBot="1" x14ac:dyDescent="0.3">
      <c r="A91" s="66" t="s">
        <v>272</v>
      </c>
      <c r="B91" s="66" t="s">
        <v>259</v>
      </c>
      <c r="C91" s="67"/>
      <c r="D91" s="68">
        <v>6.5714285714285712</v>
      </c>
      <c r="E91" s="69"/>
      <c r="F91" s="70"/>
      <c r="G91" s="67"/>
      <c r="H91" s="71"/>
      <c r="I91" s="72"/>
      <c r="J91" s="72"/>
      <c r="K91" s="51"/>
      <c r="L91" s="73">
        <v>91</v>
      </c>
      <c r="M91" s="73"/>
      <c r="N91" s="74">
        <v>40</v>
      </c>
      <c r="O91" s="83" t="str">
        <f>REPLACE(INDEX(GroupVertices[Group], MATCH(Edges[[#This Row],[Vertex 1]],GroupVertices[Vertex],0)),1,1,"")</f>
        <v>1</v>
      </c>
      <c r="P91" s="83" t="str">
        <f>REPLACE(INDEX(GroupVertices[Group], MATCH(Edges[[#This Row],[Vertex 2]],GroupVertices[Vertex],0)),1,1,"")</f>
        <v>1</v>
      </c>
    </row>
    <row r="92" spans="1:16" ht="14.25" customHeight="1" thickTop="1" thickBot="1" x14ac:dyDescent="0.3">
      <c r="A92" s="66" t="s">
        <v>272</v>
      </c>
      <c r="B92" s="66" t="s">
        <v>278</v>
      </c>
      <c r="C92" s="67"/>
      <c r="D92" s="68">
        <v>1</v>
      </c>
      <c r="E92" s="69"/>
      <c r="F92" s="70"/>
      <c r="G92" s="67"/>
      <c r="H92" s="71"/>
      <c r="I92" s="72"/>
      <c r="J92" s="72"/>
      <c r="K92" s="51"/>
      <c r="L92" s="73">
        <v>92</v>
      </c>
      <c r="M92" s="73"/>
      <c r="N92" s="74">
        <v>1</v>
      </c>
      <c r="O92" s="83" t="str">
        <f>REPLACE(INDEX(GroupVertices[Group], MATCH(Edges[[#This Row],[Vertex 1]],GroupVertices[Vertex],0)),1,1,"")</f>
        <v>1</v>
      </c>
      <c r="P92" s="83" t="str">
        <f>REPLACE(INDEX(GroupVertices[Group], MATCH(Edges[[#This Row],[Vertex 2]],GroupVertices[Vertex],0)),1,1,"")</f>
        <v>1</v>
      </c>
    </row>
    <row r="93" spans="1:16" ht="14.25" customHeight="1" thickTop="1" thickBot="1" x14ac:dyDescent="0.3">
      <c r="A93" s="66" t="s">
        <v>272</v>
      </c>
      <c r="B93" s="66" t="s">
        <v>279</v>
      </c>
      <c r="C93" s="67"/>
      <c r="D93" s="68">
        <v>4.4285714285714288</v>
      </c>
      <c r="E93" s="69"/>
      <c r="F93" s="70"/>
      <c r="G93" s="67"/>
      <c r="H93" s="71"/>
      <c r="I93" s="72"/>
      <c r="J93" s="72"/>
      <c r="K93" s="51"/>
      <c r="L93" s="73">
        <v>93</v>
      </c>
      <c r="M93" s="73"/>
      <c r="N93" s="74">
        <v>25</v>
      </c>
      <c r="O93" s="83" t="str">
        <f>REPLACE(INDEX(GroupVertices[Group], MATCH(Edges[[#This Row],[Vertex 1]],GroupVertices[Vertex],0)),1,1,"")</f>
        <v>1</v>
      </c>
      <c r="P93" s="83" t="str">
        <f>REPLACE(INDEX(GroupVertices[Group], MATCH(Edges[[#This Row],[Vertex 2]],GroupVertices[Vertex],0)),1,1,"")</f>
        <v>1</v>
      </c>
    </row>
    <row r="94" spans="1:16" ht="14.25" customHeight="1" thickTop="1" thickBot="1" x14ac:dyDescent="0.3">
      <c r="A94" s="66" t="s">
        <v>272</v>
      </c>
      <c r="B94" s="66" t="s">
        <v>280</v>
      </c>
      <c r="C94" s="67"/>
      <c r="D94" s="68">
        <v>3</v>
      </c>
      <c r="E94" s="69"/>
      <c r="F94" s="70"/>
      <c r="G94" s="67"/>
      <c r="H94" s="71"/>
      <c r="I94" s="72"/>
      <c r="J94" s="72"/>
      <c r="K94" s="51"/>
      <c r="L94" s="73">
        <v>94</v>
      </c>
      <c r="M94" s="73"/>
      <c r="N94" s="74">
        <v>15</v>
      </c>
      <c r="O94" s="83" t="str">
        <f>REPLACE(INDEX(GroupVertices[Group], MATCH(Edges[[#This Row],[Vertex 1]],GroupVertices[Vertex],0)),1,1,"")</f>
        <v>1</v>
      </c>
      <c r="P94" s="83" t="str">
        <f>REPLACE(INDEX(GroupVertices[Group], MATCH(Edges[[#This Row],[Vertex 2]],GroupVertices[Vertex],0)),1,1,"")</f>
        <v>1</v>
      </c>
    </row>
    <row r="95" spans="1:16" ht="14.25" customHeight="1" thickTop="1" thickBot="1" x14ac:dyDescent="0.3">
      <c r="A95" s="66" t="s">
        <v>281</v>
      </c>
      <c r="B95" s="66" t="s">
        <v>254</v>
      </c>
      <c r="C95" s="67"/>
      <c r="D95" s="68">
        <v>1</v>
      </c>
      <c r="E95" s="69"/>
      <c r="F95" s="70"/>
      <c r="G95" s="67"/>
      <c r="H95" s="71"/>
      <c r="I95" s="72"/>
      <c r="J95" s="72"/>
      <c r="K95" s="51"/>
      <c r="L95" s="73">
        <v>95</v>
      </c>
      <c r="M95" s="73"/>
      <c r="N95" s="74">
        <v>1</v>
      </c>
      <c r="O95" s="83" t="str">
        <f>REPLACE(INDEX(GroupVertices[Group], MATCH(Edges[[#This Row],[Vertex 1]],GroupVertices[Vertex],0)),1,1,"")</f>
        <v>1</v>
      </c>
      <c r="P95" s="83" t="str">
        <f>REPLACE(INDEX(GroupVertices[Group], MATCH(Edges[[#This Row],[Vertex 2]],GroupVertices[Vertex],0)),1,1,"")</f>
        <v>1</v>
      </c>
    </row>
    <row r="96" spans="1:16" ht="14.25" customHeight="1" thickTop="1" thickBot="1" x14ac:dyDescent="0.3">
      <c r="A96" s="66" t="s">
        <v>281</v>
      </c>
      <c r="B96" s="66" t="s">
        <v>282</v>
      </c>
      <c r="C96" s="67"/>
      <c r="D96" s="68">
        <v>1.2857142857142856</v>
      </c>
      <c r="E96" s="69"/>
      <c r="F96" s="70"/>
      <c r="G96" s="67"/>
      <c r="H96" s="71"/>
      <c r="I96" s="72"/>
      <c r="J96" s="72"/>
      <c r="K96" s="51"/>
      <c r="L96" s="73">
        <v>96</v>
      </c>
      <c r="M96" s="73"/>
      <c r="N96" s="74">
        <v>3</v>
      </c>
      <c r="O96" s="83" t="str">
        <f>REPLACE(INDEX(GroupVertices[Group], MATCH(Edges[[#This Row],[Vertex 1]],GroupVertices[Vertex],0)),1,1,"")</f>
        <v>1</v>
      </c>
      <c r="P96" s="83" t="str">
        <f>REPLACE(INDEX(GroupVertices[Group], MATCH(Edges[[#This Row],[Vertex 2]],GroupVertices[Vertex],0)),1,1,"")</f>
        <v>1</v>
      </c>
    </row>
    <row r="97" spans="1:16" ht="14.25" customHeight="1" thickTop="1" thickBot="1" x14ac:dyDescent="0.3">
      <c r="A97" s="66" t="s">
        <v>281</v>
      </c>
      <c r="B97" s="66" t="s">
        <v>283</v>
      </c>
      <c r="C97" s="67"/>
      <c r="D97" s="68">
        <v>1</v>
      </c>
      <c r="E97" s="69"/>
      <c r="F97" s="70"/>
      <c r="G97" s="67"/>
      <c r="H97" s="71"/>
      <c r="I97" s="72"/>
      <c r="J97" s="72"/>
      <c r="K97" s="51"/>
      <c r="L97" s="73">
        <v>97</v>
      </c>
      <c r="M97" s="73"/>
      <c r="N97" s="74">
        <v>1</v>
      </c>
      <c r="O97" s="83" t="str">
        <f>REPLACE(INDEX(GroupVertices[Group], MATCH(Edges[[#This Row],[Vertex 1]],GroupVertices[Vertex],0)),1,1,"")</f>
        <v>1</v>
      </c>
      <c r="P97" s="83" t="str">
        <f>REPLACE(INDEX(GroupVertices[Group], MATCH(Edges[[#This Row],[Vertex 2]],GroupVertices[Vertex],0)),1,1,"")</f>
        <v>1</v>
      </c>
    </row>
    <row r="98" spans="1:16" ht="14.25" customHeight="1" thickTop="1" thickBot="1" x14ac:dyDescent="0.3">
      <c r="A98" s="66" t="s">
        <v>273</v>
      </c>
      <c r="B98" s="66" t="s">
        <v>185</v>
      </c>
      <c r="C98" s="67"/>
      <c r="D98" s="68">
        <v>2.5714285714285712</v>
      </c>
      <c r="E98" s="69"/>
      <c r="F98" s="70"/>
      <c r="G98" s="67"/>
      <c r="H98" s="71"/>
      <c r="I98" s="72"/>
      <c r="J98" s="72"/>
      <c r="K98" s="51"/>
      <c r="L98" s="73">
        <v>98</v>
      </c>
      <c r="M98" s="73"/>
      <c r="N98" s="74">
        <v>12</v>
      </c>
      <c r="O98" s="83" t="str">
        <f>REPLACE(INDEX(GroupVertices[Group], MATCH(Edges[[#This Row],[Vertex 1]],GroupVertices[Vertex],0)),1,1,"")</f>
        <v>1</v>
      </c>
      <c r="P98" s="83" t="str">
        <f>REPLACE(INDEX(GroupVertices[Group], MATCH(Edges[[#This Row],[Vertex 2]],GroupVertices[Vertex],0)),1,1,"")</f>
        <v>1</v>
      </c>
    </row>
    <row r="99" spans="1:16" ht="14.25" customHeight="1" thickTop="1" thickBot="1" x14ac:dyDescent="0.3">
      <c r="A99" s="66" t="s">
        <v>273</v>
      </c>
      <c r="B99" s="66" t="s">
        <v>275</v>
      </c>
      <c r="C99" s="67"/>
      <c r="D99" s="68">
        <v>2.1428571428571428</v>
      </c>
      <c r="E99" s="69"/>
      <c r="F99" s="70"/>
      <c r="G99" s="67"/>
      <c r="H99" s="71"/>
      <c r="I99" s="72"/>
      <c r="J99" s="72"/>
      <c r="K99" s="51"/>
      <c r="L99" s="73">
        <v>99</v>
      </c>
      <c r="M99" s="73"/>
      <c r="N99" s="74">
        <v>9</v>
      </c>
      <c r="O99" s="83" t="str">
        <f>REPLACE(INDEX(GroupVertices[Group], MATCH(Edges[[#This Row],[Vertex 1]],GroupVertices[Vertex],0)),1,1,"")</f>
        <v>1</v>
      </c>
      <c r="P99" s="83" t="str">
        <f>REPLACE(INDEX(GroupVertices[Group], MATCH(Edges[[#This Row],[Vertex 2]],GroupVertices[Vertex],0)),1,1,"")</f>
        <v>1</v>
      </c>
    </row>
    <row r="100" spans="1:16" ht="14.25" customHeight="1" thickTop="1" thickBot="1" x14ac:dyDescent="0.3">
      <c r="A100" s="66" t="s">
        <v>273</v>
      </c>
      <c r="B100" s="66" t="s">
        <v>276</v>
      </c>
      <c r="C100" s="67"/>
      <c r="D100" s="68">
        <v>1.2857142857142856</v>
      </c>
      <c r="E100" s="69"/>
      <c r="F100" s="70"/>
      <c r="G100" s="67"/>
      <c r="H100" s="71"/>
      <c r="I100" s="72"/>
      <c r="J100" s="72"/>
      <c r="K100" s="51"/>
      <c r="L100" s="73">
        <v>100</v>
      </c>
      <c r="M100" s="73"/>
      <c r="N100" s="74">
        <v>3</v>
      </c>
      <c r="O100" s="83" t="str">
        <f>REPLACE(INDEX(GroupVertices[Group], MATCH(Edges[[#This Row],[Vertex 1]],GroupVertices[Vertex],0)),1,1,"")</f>
        <v>1</v>
      </c>
      <c r="P100" s="83" t="str">
        <f>REPLACE(INDEX(GroupVertices[Group], MATCH(Edges[[#This Row],[Vertex 2]],GroupVertices[Vertex],0)),1,1,"")</f>
        <v>1</v>
      </c>
    </row>
    <row r="101" spans="1:16" ht="14.25" customHeight="1" thickTop="1" thickBot="1" x14ac:dyDescent="0.3">
      <c r="A101" s="66" t="s">
        <v>273</v>
      </c>
      <c r="B101" s="66" t="s">
        <v>277</v>
      </c>
      <c r="C101" s="67"/>
      <c r="D101" s="68">
        <v>1.2857142857142856</v>
      </c>
      <c r="E101" s="69"/>
      <c r="F101" s="70"/>
      <c r="G101" s="67"/>
      <c r="H101" s="71"/>
      <c r="I101" s="72"/>
      <c r="J101" s="72"/>
      <c r="K101" s="51"/>
      <c r="L101" s="73">
        <v>101</v>
      </c>
      <c r="M101" s="73"/>
      <c r="N101" s="74">
        <v>3</v>
      </c>
      <c r="O101" s="83" t="str">
        <f>REPLACE(INDEX(GroupVertices[Group], MATCH(Edges[[#This Row],[Vertex 1]],GroupVertices[Vertex],0)),1,1,"")</f>
        <v>1</v>
      </c>
      <c r="P101" s="83" t="str">
        <f>REPLACE(INDEX(GroupVertices[Group], MATCH(Edges[[#This Row],[Vertex 2]],GroupVertices[Vertex],0)),1,1,"")</f>
        <v>1</v>
      </c>
    </row>
    <row r="102" spans="1:16" ht="14.25" customHeight="1" thickTop="1" thickBot="1" x14ac:dyDescent="0.3">
      <c r="A102" s="66" t="s">
        <v>273</v>
      </c>
      <c r="B102" s="66" t="s">
        <v>259</v>
      </c>
      <c r="C102" s="67"/>
      <c r="D102" s="68">
        <v>4.2857142857142856</v>
      </c>
      <c r="E102" s="69"/>
      <c r="F102" s="70"/>
      <c r="G102" s="67"/>
      <c r="H102" s="71"/>
      <c r="I102" s="72"/>
      <c r="J102" s="72"/>
      <c r="K102" s="51"/>
      <c r="L102" s="73">
        <v>102</v>
      </c>
      <c r="M102" s="73"/>
      <c r="N102" s="74">
        <v>24</v>
      </c>
      <c r="O102" s="83" t="str">
        <f>REPLACE(INDEX(GroupVertices[Group], MATCH(Edges[[#This Row],[Vertex 1]],GroupVertices[Vertex],0)),1,1,"")</f>
        <v>1</v>
      </c>
      <c r="P102" s="83" t="str">
        <f>REPLACE(INDEX(GroupVertices[Group], MATCH(Edges[[#This Row],[Vertex 2]],GroupVertices[Vertex],0)),1,1,"")</f>
        <v>1</v>
      </c>
    </row>
    <row r="103" spans="1:16" ht="14.25" customHeight="1" thickTop="1" thickBot="1" x14ac:dyDescent="0.3">
      <c r="A103" s="66" t="s">
        <v>273</v>
      </c>
      <c r="B103" s="66" t="s">
        <v>279</v>
      </c>
      <c r="C103" s="67"/>
      <c r="D103" s="68">
        <v>3</v>
      </c>
      <c r="E103" s="69"/>
      <c r="F103" s="70"/>
      <c r="G103" s="67"/>
      <c r="H103" s="71"/>
      <c r="I103" s="72"/>
      <c r="J103" s="72"/>
      <c r="K103" s="51"/>
      <c r="L103" s="73">
        <v>103</v>
      </c>
      <c r="M103" s="73"/>
      <c r="N103" s="74">
        <v>15</v>
      </c>
      <c r="O103" s="83" t="str">
        <f>REPLACE(INDEX(GroupVertices[Group], MATCH(Edges[[#This Row],[Vertex 1]],GroupVertices[Vertex],0)),1,1,"")</f>
        <v>1</v>
      </c>
      <c r="P103" s="83" t="str">
        <f>REPLACE(INDEX(GroupVertices[Group], MATCH(Edges[[#This Row],[Vertex 2]],GroupVertices[Vertex],0)),1,1,"")</f>
        <v>1</v>
      </c>
    </row>
    <row r="104" spans="1:16" ht="14.25" customHeight="1" thickTop="1" thickBot="1" x14ac:dyDescent="0.3">
      <c r="A104" s="66" t="s">
        <v>273</v>
      </c>
      <c r="B104" s="66" t="s">
        <v>280</v>
      </c>
      <c r="C104" s="67"/>
      <c r="D104" s="68">
        <v>2.1428571428571428</v>
      </c>
      <c r="E104" s="69"/>
      <c r="F104" s="70"/>
      <c r="G104" s="67"/>
      <c r="H104" s="71"/>
      <c r="I104" s="72"/>
      <c r="J104" s="72"/>
      <c r="K104" s="51"/>
      <c r="L104" s="73">
        <v>104</v>
      </c>
      <c r="M104" s="73"/>
      <c r="N104" s="74">
        <v>9</v>
      </c>
      <c r="O104" s="83" t="str">
        <f>REPLACE(INDEX(GroupVertices[Group], MATCH(Edges[[#This Row],[Vertex 1]],GroupVertices[Vertex],0)),1,1,"")</f>
        <v>1</v>
      </c>
      <c r="P104" s="83" t="str">
        <f>REPLACE(INDEX(GroupVertices[Group], MATCH(Edges[[#This Row],[Vertex 2]],GroupVertices[Vertex],0)),1,1,"")</f>
        <v>1</v>
      </c>
    </row>
    <row r="105" spans="1:16" ht="14.25" customHeight="1" thickTop="1" thickBot="1" x14ac:dyDescent="0.3">
      <c r="A105" s="66" t="s">
        <v>284</v>
      </c>
      <c r="B105" s="66" t="s">
        <v>285</v>
      </c>
      <c r="C105" s="67"/>
      <c r="D105" s="68">
        <v>1</v>
      </c>
      <c r="E105" s="69"/>
      <c r="F105" s="70"/>
      <c r="G105" s="67"/>
      <c r="H105" s="71"/>
      <c r="I105" s="72"/>
      <c r="J105" s="72"/>
      <c r="K105" s="51"/>
      <c r="L105" s="73">
        <v>105</v>
      </c>
      <c r="M105" s="73"/>
      <c r="N105" s="74">
        <v>1</v>
      </c>
      <c r="O105" s="83" t="str">
        <f>REPLACE(INDEX(GroupVertices[Group], MATCH(Edges[[#This Row],[Vertex 1]],GroupVertices[Vertex],0)),1,1,"")</f>
        <v>23</v>
      </c>
      <c r="P105" s="83" t="str">
        <f>REPLACE(INDEX(GroupVertices[Group], MATCH(Edges[[#This Row],[Vertex 2]],GroupVertices[Vertex],0)),1,1,"")</f>
        <v>23</v>
      </c>
    </row>
    <row r="106" spans="1:16" ht="14.25" customHeight="1" thickTop="1" thickBot="1" x14ac:dyDescent="0.3">
      <c r="A106" s="66" t="s">
        <v>203</v>
      </c>
      <c r="B106" s="66" t="s">
        <v>286</v>
      </c>
      <c r="C106" s="67"/>
      <c r="D106" s="68">
        <v>1</v>
      </c>
      <c r="E106" s="69"/>
      <c r="F106" s="70"/>
      <c r="G106" s="67"/>
      <c r="H106" s="71"/>
      <c r="I106" s="72"/>
      <c r="J106" s="72"/>
      <c r="K106" s="51"/>
      <c r="L106" s="73">
        <v>106</v>
      </c>
      <c r="M106" s="73"/>
      <c r="N106" s="74">
        <v>1</v>
      </c>
      <c r="O106" s="83" t="str">
        <f>REPLACE(INDEX(GroupVertices[Group], MATCH(Edges[[#This Row],[Vertex 1]],GroupVertices[Vertex],0)),1,1,"")</f>
        <v>1</v>
      </c>
      <c r="P106" s="83" t="str">
        <f>REPLACE(INDEX(GroupVertices[Group], MATCH(Edges[[#This Row],[Vertex 2]],GroupVertices[Vertex],0)),1,1,"")</f>
        <v>1</v>
      </c>
    </row>
    <row r="107" spans="1:16" ht="14.25" customHeight="1" thickTop="1" thickBot="1" x14ac:dyDescent="0.3">
      <c r="A107" s="66" t="s">
        <v>203</v>
      </c>
      <c r="B107" s="66" t="s">
        <v>287</v>
      </c>
      <c r="C107" s="67"/>
      <c r="D107" s="68">
        <v>1.1428571428571428</v>
      </c>
      <c r="E107" s="69"/>
      <c r="F107" s="70"/>
      <c r="G107" s="67"/>
      <c r="H107" s="71"/>
      <c r="I107" s="72"/>
      <c r="J107" s="72"/>
      <c r="K107" s="51"/>
      <c r="L107" s="73">
        <v>107</v>
      </c>
      <c r="M107" s="73"/>
      <c r="N107" s="74">
        <v>2</v>
      </c>
      <c r="O107" s="83" t="str">
        <f>REPLACE(INDEX(GroupVertices[Group], MATCH(Edges[[#This Row],[Vertex 1]],GroupVertices[Vertex],0)),1,1,"")</f>
        <v>1</v>
      </c>
      <c r="P107" s="83" t="str">
        <f>REPLACE(INDEX(GroupVertices[Group], MATCH(Edges[[#This Row],[Vertex 2]],GroupVertices[Vertex],0)),1,1,"")</f>
        <v>1</v>
      </c>
    </row>
    <row r="108" spans="1:16" ht="14.25" customHeight="1" thickTop="1" thickBot="1" x14ac:dyDescent="0.3">
      <c r="A108" s="66" t="s">
        <v>203</v>
      </c>
      <c r="B108" s="66" t="s">
        <v>288</v>
      </c>
      <c r="C108" s="67"/>
      <c r="D108" s="68">
        <v>1</v>
      </c>
      <c r="E108" s="69"/>
      <c r="F108" s="70"/>
      <c r="G108" s="67"/>
      <c r="H108" s="71"/>
      <c r="I108" s="72"/>
      <c r="J108" s="72"/>
      <c r="K108" s="51"/>
      <c r="L108" s="73">
        <v>108</v>
      </c>
      <c r="M108" s="73"/>
      <c r="N108" s="74">
        <v>1</v>
      </c>
      <c r="O108" s="83" t="str">
        <f>REPLACE(INDEX(GroupVertices[Group], MATCH(Edges[[#This Row],[Vertex 1]],GroupVertices[Vertex],0)),1,1,"")</f>
        <v>1</v>
      </c>
      <c r="P108" s="83" t="str">
        <f>REPLACE(INDEX(GroupVertices[Group], MATCH(Edges[[#This Row],[Vertex 2]],GroupVertices[Vertex],0)),1,1,"")</f>
        <v>1</v>
      </c>
    </row>
    <row r="109" spans="1:16" ht="14.25" customHeight="1" thickTop="1" thickBot="1" x14ac:dyDescent="0.3">
      <c r="A109" s="66" t="s">
        <v>203</v>
      </c>
      <c r="B109" s="66" t="s">
        <v>289</v>
      </c>
      <c r="C109" s="67"/>
      <c r="D109" s="68">
        <v>1</v>
      </c>
      <c r="E109" s="69"/>
      <c r="F109" s="70"/>
      <c r="G109" s="67"/>
      <c r="H109" s="71"/>
      <c r="I109" s="72"/>
      <c r="J109" s="72"/>
      <c r="K109" s="51"/>
      <c r="L109" s="73">
        <v>109</v>
      </c>
      <c r="M109" s="73"/>
      <c r="N109" s="74">
        <v>1</v>
      </c>
      <c r="O109" s="83" t="str">
        <f>REPLACE(INDEX(GroupVertices[Group], MATCH(Edges[[#This Row],[Vertex 1]],GroupVertices[Vertex],0)),1,1,"")</f>
        <v>1</v>
      </c>
      <c r="P109" s="83" t="str">
        <f>REPLACE(INDEX(GroupVertices[Group], MATCH(Edges[[#This Row],[Vertex 2]],GroupVertices[Vertex],0)),1,1,"")</f>
        <v>1</v>
      </c>
    </row>
    <row r="110" spans="1:16" ht="14.25" customHeight="1" thickTop="1" thickBot="1" x14ac:dyDescent="0.3">
      <c r="A110" s="66" t="s">
        <v>203</v>
      </c>
      <c r="B110" s="66" t="s">
        <v>290</v>
      </c>
      <c r="C110" s="67"/>
      <c r="D110" s="68">
        <v>1</v>
      </c>
      <c r="E110" s="69"/>
      <c r="F110" s="70"/>
      <c r="G110" s="67"/>
      <c r="H110" s="71"/>
      <c r="I110" s="72"/>
      <c r="J110" s="72"/>
      <c r="K110" s="51"/>
      <c r="L110" s="73">
        <v>110</v>
      </c>
      <c r="M110" s="73"/>
      <c r="N110" s="74">
        <v>1</v>
      </c>
      <c r="O110" s="83" t="str">
        <f>REPLACE(INDEX(GroupVertices[Group], MATCH(Edges[[#This Row],[Vertex 1]],GroupVertices[Vertex],0)),1,1,"")</f>
        <v>1</v>
      </c>
      <c r="P110" s="83" t="str">
        <f>REPLACE(INDEX(GroupVertices[Group], MATCH(Edges[[#This Row],[Vertex 2]],GroupVertices[Vertex],0)),1,1,"")</f>
        <v>1</v>
      </c>
    </row>
    <row r="111" spans="1:16" ht="14.25" customHeight="1" thickTop="1" thickBot="1" x14ac:dyDescent="0.3">
      <c r="A111" s="66" t="s">
        <v>203</v>
      </c>
      <c r="B111" s="66" t="s">
        <v>291</v>
      </c>
      <c r="C111" s="67"/>
      <c r="D111" s="68">
        <v>1.1428571428571428</v>
      </c>
      <c r="E111" s="69"/>
      <c r="F111" s="70"/>
      <c r="G111" s="67"/>
      <c r="H111" s="71"/>
      <c r="I111" s="72"/>
      <c r="J111" s="72"/>
      <c r="K111" s="51"/>
      <c r="L111" s="73">
        <v>111</v>
      </c>
      <c r="M111" s="73"/>
      <c r="N111" s="74">
        <v>2</v>
      </c>
      <c r="O111" s="83" t="str">
        <f>REPLACE(INDEX(GroupVertices[Group], MATCH(Edges[[#This Row],[Vertex 1]],GroupVertices[Vertex],0)),1,1,"")</f>
        <v>1</v>
      </c>
      <c r="P111" s="83" t="str">
        <f>REPLACE(INDEX(GroupVertices[Group], MATCH(Edges[[#This Row],[Vertex 2]],GroupVertices[Vertex],0)),1,1,"")</f>
        <v>1</v>
      </c>
    </row>
    <row r="112" spans="1:16" ht="14.25" customHeight="1" thickTop="1" thickBot="1" x14ac:dyDescent="0.3">
      <c r="A112" s="66" t="s">
        <v>203</v>
      </c>
      <c r="B112" s="66" t="s">
        <v>292</v>
      </c>
      <c r="C112" s="67"/>
      <c r="D112" s="68">
        <v>1</v>
      </c>
      <c r="E112" s="69"/>
      <c r="F112" s="70"/>
      <c r="G112" s="67"/>
      <c r="H112" s="71"/>
      <c r="I112" s="72"/>
      <c r="J112" s="72"/>
      <c r="K112" s="51"/>
      <c r="L112" s="73">
        <v>112</v>
      </c>
      <c r="M112" s="73"/>
      <c r="N112" s="74">
        <v>1</v>
      </c>
      <c r="O112" s="83" t="str">
        <f>REPLACE(INDEX(GroupVertices[Group], MATCH(Edges[[#This Row],[Vertex 1]],GroupVertices[Vertex],0)),1,1,"")</f>
        <v>1</v>
      </c>
      <c r="P112" s="83" t="str">
        <f>REPLACE(INDEX(GroupVertices[Group], MATCH(Edges[[#This Row],[Vertex 2]],GroupVertices[Vertex],0)),1,1,"")</f>
        <v>1</v>
      </c>
    </row>
    <row r="113" spans="1:16" ht="14.25" customHeight="1" thickTop="1" thickBot="1" x14ac:dyDescent="0.3">
      <c r="A113" s="66" t="s">
        <v>203</v>
      </c>
      <c r="B113" s="66" t="s">
        <v>293</v>
      </c>
      <c r="C113" s="67"/>
      <c r="D113" s="68">
        <v>1</v>
      </c>
      <c r="E113" s="69"/>
      <c r="F113" s="70"/>
      <c r="G113" s="67"/>
      <c r="H113" s="71"/>
      <c r="I113" s="72"/>
      <c r="J113" s="72"/>
      <c r="K113" s="51"/>
      <c r="L113" s="73">
        <v>113</v>
      </c>
      <c r="M113" s="73"/>
      <c r="N113" s="74">
        <v>1</v>
      </c>
      <c r="O113" s="83" t="str">
        <f>REPLACE(INDEX(GroupVertices[Group], MATCH(Edges[[#This Row],[Vertex 1]],GroupVertices[Vertex],0)),1,1,"")</f>
        <v>1</v>
      </c>
      <c r="P113" s="83" t="str">
        <f>REPLACE(INDEX(GroupVertices[Group], MATCH(Edges[[#This Row],[Vertex 2]],GroupVertices[Vertex],0)),1,1,"")</f>
        <v>1</v>
      </c>
    </row>
    <row r="114" spans="1:16" ht="14.25" customHeight="1" thickTop="1" thickBot="1" x14ac:dyDescent="0.3">
      <c r="A114" s="66" t="s">
        <v>203</v>
      </c>
      <c r="B114" s="66" t="s">
        <v>294</v>
      </c>
      <c r="C114" s="67"/>
      <c r="D114" s="68">
        <v>1.1428571428571428</v>
      </c>
      <c r="E114" s="69"/>
      <c r="F114" s="70"/>
      <c r="G114" s="67"/>
      <c r="H114" s="71"/>
      <c r="I114" s="72"/>
      <c r="J114" s="72"/>
      <c r="K114" s="51"/>
      <c r="L114" s="73">
        <v>114</v>
      </c>
      <c r="M114" s="73"/>
      <c r="N114" s="74">
        <v>2</v>
      </c>
      <c r="O114" s="83" t="str">
        <f>REPLACE(INDEX(GroupVertices[Group], MATCH(Edges[[#This Row],[Vertex 1]],GroupVertices[Vertex],0)),1,1,"")</f>
        <v>1</v>
      </c>
      <c r="P114" s="83" t="str">
        <f>REPLACE(INDEX(GroupVertices[Group], MATCH(Edges[[#This Row],[Vertex 2]],GroupVertices[Vertex],0)),1,1,"")</f>
        <v>1</v>
      </c>
    </row>
    <row r="115" spans="1:16" ht="14.25" customHeight="1" thickTop="1" thickBot="1" x14ac:dyDescent="0.3">
      <c r="A115" s="66" t="s">
        <v>203</v>
      </c>
      <c r="B115" s="66" t="s">
        <v>295</v>
      </c>
      <c r="C115" s="67"/>
      <c r="D115" s="68">
        <v>1.1428571428571428</v>
      </c>
      <c r="E115" s="69"/>
      <c r="F115" s="70"/>
      <c r="G115" s="67"/>
      <c r="H115" s="71"/>
      <c r="I115" s="72"/>
      <c r="J115" s="72"/>
      <c r="K115" s="51"/>
      <c r="L115" s="73">
        <v>115</v>
      </c>
      <c r="M115" s="73"/>
      <c r="N115" s="74">
        <v>2</v>
      </c>
      <c r="O115" s="83" t="str">
        <f>REPLACE(INDEX(GroupVertices[Group], MATCH(Edges[[#This Row],[Vertex 1]],GroupVertices[Vertex],0)),1,1,"")</f>
        <v>1</v>
      </c>
      <c r="P115" s="83" t="str">
        <f>REPLACE(INDEX(GroupVertices[Group], MATCH(Edges[[#This Row],[Vertex 2]],GroupVertices[Vertex],0)),1,1,"")</f>
        <v>1</v>
      </c>
    </row>
    <row r="116" spans="1:16" ht="14.25" customHeight="1" thickTop="1" thickBot="1" x14ac:dyDescent="0.3">
      <c r="A116" s="66" t="s">
        <v>296</v>
      </c>
      <c r="B116" s="66" t="s">
        <v>297</v>
      </c>
      <c r="C116" s="67"/>
      <c r="D116" s="68">
        <v>1</v>
      </c>
      <c r="E116" s="69"/>
      <c r="F116" s="70"/>
      <c r="G116" s="67"/>
      <c r="H116" s="71"/>
      <c r="I116" s="72"/>
      <c r="J116" s="72"/>
      <c r="K116" s="51"/>
      <c r="L116" s="73">
        <v>116</v>
      </c>
      <c r="M116" s="73"/>
      <c r="N116" s="74">
        <v>1</v>
      </c>
      <c r="O116" s="83" t="str">
        <f>REPLACE(INDEX(GroupVertices[Group], MATCH(Edges[[#This Row],[Vertex 1]],GroupVertices[Vertex],0)),1,1,"")</f>
        <v>1</v>
      </c>
      <c r="P116" s="83" t="str">
        <f>REPLACE(INDEX(GroupVertices[Group], MATCH(Edges[[#This Row],[Vertex 2]],GroupVertices[Vertex],0)),1,1,"")</f>
        <v>1</v>
      </c>
    </row>
    <row r="117" spans="1:16" ht="14.25" customHeight="1" thickTop="1" thickBot="1" x14ac:dyDescent="0.3">
      <c r="A117" s="66" t="s">
        <v>296</v>
      </c>
      <c r="B117" s="66" t="s">
        <v>298</v>
      </c>
      <c r="C117" s="67"/>
      <c r="D117" s="68">
        <v>1</v>
      </c>
      <c r="E117" s="69"/>
      <c r="F117" s="70"/>
      <c r="G117" s="67"/>
      <c r="H117" s="71"/>
      <c r="I117" s="72"/>
      <c r="J117" s="72"/>
      <c r="K117" s="51"/>
      <c r="L117" s="73">
        <v>117</v>
      </c>
      <c r="M117" s="73"/>
      <c r="N117" s="74">
        <v>1</v>
      </c>
      <c r="O117" s="83" t="str">
        <f>REPLACE(INDEX(GroupVertices[Group], MATCH(Edges[[#This Row],[Vertex 1]],GroupVertices[Vertex],0)),1,1,"")</f>
        <v>1</v>
      </c>
      <c r="P117" s="83" t="str">
        <f>REPLACE(INDEX(GroupVertices[Group], MATCH(Edges[[#This Row],[Vertex 2]],GroupVertices[Vertex],0)),1,1,"")</f>
        <v>1</v>
      </c>
    </row>
    <row r="118" spans="1:16" ht="14.25" customHeight="1" thickTop="1" thickBot="1" x14ac:dyDescent="0.3">
      <c r="A118" s="66" t="s">
        <v>296</v>
      </c>
      <c r="B118" s="66" t="s">
        <v>299</v>
      </c>
      <c r="C118" s="67"/>
      <c r="D118" s="68">
        <v>1</v>
      </c>
      <c r="E118" s="69"/>
      <c r="F118" s="70"/>
      <c r="G118" s="67"/>
      <c r="H118" s="71"/>
      <c r="I118" s="72"/>
      <c r="J118" s="72"/>
      <c r="K118" s="51"/>
      <c r="L118" s="73">
        <v>118</v>
      </c>
      <c r="M118" s="73"/>
      <c r="N118" s="74">
        <v>1</v>
      </c>
      <c r="O118" s="83" t="str">
        <f>REPLACE(INDEX(GroupVertices[Group], MATCH(Edges[[#This Row],[Vertex 1]],GroupVertices[Vertex],0)),1,1,"")</f>
        <v>1</v>
      </c>
      <c r="P118" s="83" t="str">
        <f>REPLACE(INDEX(GroupVertices[Group], MATCH(Edges[[#This Row],[Vertex 2]],GroupVertices[Vertex],0)),1,1,"")</f>
        <v>1</v>
      </c>
    </row>
    <row r="119" spans="1:16" ht="14.25" customHeight="1" thickTop="1" thickBot="1" x14ac:dyDescent="0.3">
      <c r="A119" s="66" t="s">
        <v>296</v>
      </c>
      <c r="B119" s="66" t="s">
        <v>300</v>
      </c>
      <c r="C119" s="67"/>
      <c r="D119" s="68">
        <v>1</v>
      </c>
      <c r="E119" s="69"/>
      <c r="F119" s="70"/>
      <c r="G119" s="67"/>
      <c r="H119" s="71"/>
      <c r="I119" s="72"/>
      <c r="J119" s="72"/>
      <c r="K119" s="51"/>
      <c r="L119" s="73">
        <v>119</v>
      </c>
      <c r="M119" s="73"/>
      <c r="N119" s="74">
        <v>1</v>
      </c>
      <c r="O119" s="83" t="str">
        <f>REPLACE(INDEX(GroupVertices[Group], MATCH(Edges[[#This Row],[Vertex 1]],GroupVertices[Vertex],0)),1,1,"")</f>
        <v>1</v>
      </c>
      <c r="P119" s="83" t="str">
        <f>REPLACE(INDEX(GroupVertices[Group], MATCH(Edges[[#This Row],[Vertex 2]],GroupVertices[Vertex],0)),1,1,"")</f>
        <v>1</v>
      </c>
    </row>
    <row r="120" spans="1:16" ht="14.25" customHeight="1" thickTop="1" thickBot="1" x14ac:dyDescent="0.3">
      <c r="A120" s="66" t="s">
        <v>296</v>
      </c>
      <c r="B120" s="66" t="s">
        <v>301</v>
      </c>
      <c r="C120" s="67"/>
      <c r="D120" s="68">
        <v>1</v>
      </c>
      <c r="E120" s="69"/>
      <c r="F120" s="70"/>
      <c r="G120" s="67"/>
      <c r="H120" s="71"/>
      <c r="I120" s="72"/>
      <c r="J120" s="72"/>
      <c r="K120" s="51"/>
      <c r="L120" s="73">
        <v>120</v>
      </c>
      <c r="M120" s="73"/>
      <c r="N120" s="74">
        <v>1</v>
      </c>
      <c r="O120" s="83" t="str">
        <f>REPLACE(INDEX(GroupVertices[Group], MATCH(Edges[[#This Row],[Vertex 1]],GroupVertices[Vertex],0)),1,1,"")</f>
        <v>1</v>
      </c>
      <c r="P120" s="83" t="str">
        <f>REPLACE(INDEX(GroupVertices[Group], MATCH(Edges[[#This Row],[Vertex 2]],GroupVertices[Vertex],0)),1,1,"")</f>
        <v>1</v>
      </c>
    </row>
    <row r="121" spans="1:16" ht="14.25" customHeight="1" thickTop="1" thickBot="1" x14ac:dyDescent="0.3">
      <c r="A121" s="66" t="s">
        <v>302</v>
      </c>
      <c r="B121" s="66" t="s">
        <v>303</v>
      </c>
      <c r="C121" s="67"/>
      <c r="D121" s="68">
        <v>1.4285714285714286</v>
      </c>
      <c r="E121" s="69"/>
      <c r="F121" s="70"/>
      <c r="G121" s="67"/>
      <c r="H121" s="71"/>
      <c r="I121" s="72"/>
      <c r="J121" s="72"/>
      <c r="K121" s="51"/>
      <c r="L121" s="73">
        <v>121</v>
      </c>
      <c r="M121" s="73"/>
      <c r="N121" s="74">
        <v>4</v>
      </c>
      <c r="O121" s="83" t="str">
        <f>REPLACE(INDEX(GroupVertices[Group], MATCH(Edges[[#This Row],[Vertex 1]],GroupVertices[Vertex],0)),1,1,"")</f>
        <v>1</v>
      </c>
      <c r="P121" s="83" t="str">
        <f>REPLACE(INDEX(GroupVertices[Group], MATCH(Edges[[#This Row],[Vertex 2]],GroupVertices[Vertex],0)),1,1,"")</f>
        <v>1</v>
      </c>
    </row>
    <row r="122" spans="1:16" ht="14.25" customHeight="1" thickTop="1" thickBot="1" x14ac:dyDescent="0.3">
      <c r="A122" s="66" t="s">
        <v>304</v>
      </c>
      <c r="B122" s="66" t="s">
        <v>305</v>
      </c>
      <c r="C122" s="67"/>
      <c r="D122" s="68">
        <v>1.2857142857142856</v>
      </c>
      <c r="E122" s="69"/>
      <c r="F122" s="70"/>
      <c r="G122" s="67"/>
      <c r="H122" s="71"/>
      <c r="I122" s="72"/>
      <c r="J122" s="72"/>
      <c r="K122" s="51"/>
      <c r="L122" s="73">
        <v>122</v>
      </c>
      <c r="M122" s="73"/>
      <c r="N122" s="74">
        <v>3</v>
      </c>
      <c r="O122" s="83" t="str">
        <f>REPLACE(INDEX(GroupVertices[Group], MATCH(Edges[[#This Row],[Vertex 1]],GroupVertices[Vertex],0)),1,1,"")</f>
        <v>1</v>
      </c>
      <c r="P122" s="83" t="str">
        <f>REPLACE(INDEX(GroupVertices[Group], MATCH(Edges[[#This Row],[Vertex 2]],GroupVertices[Vertex],0)),1,1,"")</f>
        <v>1</v>
      </c>
    </row>
    <row r="123" spans="1:16" ht="14.25" customHeight="1" thickTop="1" thickBot="1" x14ac:dyDescent="0.3">
      <c r="A123" s="66" t="s">
        <v>306</v>
      </c>
      <c r="B123" s="66" t="s">
        <v>307</v>
      </c>
      <c r="C123" s="67"/>
      <c r="D123" s="68">
        <v>1.1428571428571428</v>
      </c>
      <c r="E123" s="69"/>
      <c r="F123" s="70"/>
      <c r="G123" s="67"/>
      <c r="H123" s="71"/>
      <c r="I123" s="72"/>
      <c r="J123" s="72"/>
      <c r="K123" s="51"/>
      <c r="L123" s="73">
        <v>123</v>
      </c>
      <c r="M123" s="73"/>
      <c r="N123" s="74">
        <v>2</v>
      </c>
      <c r="O123" s="83" t="str">
        <f>REPLACE(INDEX(GroupVertices[Group], MATCH(Edges[[#This Row],[Vertex 1]],GroupVertices[Vertex],0)),1,1,"")</f>
        <v>1</v>
      </c>
      <c r="P123" s="83" t="str">
        <f>REPLACE(INDEX(GroupVertices[Group], MATCH(Edges[[#This Row],[Vertex 2]],GroupVertices[Vertex],0)),1,1,"")</f>
        <v>1</v>
      </c>
    </row>
    <row r="124" spans="1:16" ht="14.25" customHeight="1" thickTop="1" thickBot="1" x14ac:dyDescent="0.3">
      <c r="A124" s="66" t="s">
        <v>306</v>
      </c>
      <c r="B124" s="66" t="s">
        <v>308</v>
      </c>
      <c r="C124" s="67"/>
      <c r="D124" s="68">
        <v>1</v>
      </c>
      <c r="E124" s="69"/>
      <c r="F124" s="70"/>
      <c r="G124" s="67"/>
      <c r="H124" s="71"/>
      <c r="I124" s="72"/>
      <c r="J124" s="72"/>
      <c r="K124" s="51"/>
      <c r="L124" s="73">
        <v>124</v>
      </c>
      <c r="M124" s="73"/>
      <c r="N124" s="74">
        <v>1</v>
      </c>
      <c r="O124" s="83" t="str">
        <f>REPLACE(INDEX(GroupVertices[Group], MATCH(Edges[[#This Row],[Vertex 1]],GroupVertices[Vertex],0)),1,1,"")</f>
        <v>1</v>
      </c>
      <c r="P124" s="83" t="str">
        <f>REPLACE(INDEX(GroupVertices[Group], MATCH(Edges[[#This Row],[Vertex 2]],GroupVertices[Vertex],0)),1,1,"")</f>
        <v>1</v>
      </c>
    </row>
    <row r="125" spans="1:16" ht="14.25" customHeight="1" thickTop="1" thickBot="1" x14ac:dyDescent="0.3">
      <c r="A125" s="66" t="s">
        <v>309</v>
      </c>
      <c r="B125" s="66" t="s">
        <v>310</v>
      </c>
      <c r="C125" s="67"/>
      <c r="D125" s="68">
        <v>1</v>
      </c>
      <c r="E125" s="69"/>
      <c r="F125" s="70"/>
      <c r="G125" s="67"/>
      <c r="H125" s="71"/>
      <c r="I125" s="72"/>
      <c r="J125" s="72"/>
      <c r="K125" s="51"/>
      <c r="L125" s="73">
        <v>125</v>
      </c>
      <c r="M125" s="73"/>
      <c r="N125" s="74">
        <v>1</v>
      </c>
      <c r="O125" s="83" t="str">
        <f>REPLACE(INDEX(GroupVertices[Group], MATCH(Edges[[#This Row],[Vertex 1]],GroupVertices[Vertex],0)),1,1,"")</f>
        <v>1</v>
      </c>
      <c r="P125" s="83" t="str">
        <f>REPLACE(INDEX(GroupVertices[Group], MATCH(Edges[[#This Row],[Vertex 2]],GroupVertices[Vertex],0)),1,1,"")</f>
        <v>1</v>
      </c>
    </row>
    <row r="126" spans="1:16" ht="14.25" customHeight="1" thickTop="1" thickBot="1" x14ac:dyDescent="0.3">
      <c r="A126" s="66" t="s">
        <v>309</v>
      </c>
      <c r="B126" s="66" t="s">
        <v>311</v>
      </c>
      <c r="C126" s="67"/>
      <c r="D126" s="68">
        <v>1</v>
      </c>
      <c r="E126" s="69"/>
      <c r="F126" s="70"/>
      <c r="G126" s="67"/>
      <c r="H126" s="71"/>
      <c r="I126" s="72"/>
      <c r="J126" s="72"/>
      <c r="K126" s="51"/>
      <c r="L126" s="73">
        <v>126</v>
      </c>
      <c r="M126" s="73"/>
      <c r="N126" s="74">
        <v>1</v>
      </c>
      <c r="O126" s="83" t="str">
        <f>REPLACE(INDEX(GroupVertices[Group], MATCH(Edges[[#This Row],[Vertex 1]],GroupVertices[Vertex],0)),1,1,"")</f>
        <v>1</v>
      </c>
      <c r="P126" s="83" t="str">
        <f>REPLACE(INDEX(GroupVertices[Group], MATCH(Edges[[#This Row],[Vertex 2]],GroupVertices[Vertex],0)),1,1,"")</f>
        <v>1</v>
      </c>
    </row>
    <row r="127" spans="1:16" ht="14.25" customHeight="1" thickTop="1" thickBot="1" x14ac:dyDescent="0.3">
      <c r="A127" s="66" t="s">
        <v>309</v>
      </c>
      <c r="B127" s="66" t="s">
        <v>312</v>
      </c>
      <c r="C127" s="67"/>
      <c r="D127" s="68">
        <v>1</v>
      </c>
      <c r="E127" s="69"/>
      <c r="F127" s="70"/>
      <c r="G127" s="67"/>
      <c r="H127" s="71"/>
      <c r="I127" s="72"/>
      <c r="J127" s="72"/>
      <c r="K127" s="51"/>
      <c r="L127" s="73">
        <v>127</v>
      </c>
      <c r="M127" s="73"/>
      <c r="N127" s="74">
        <v>1</v>
      </c>
      <c r="O127" s="83" t="str">
        <f>REPLACE(INDEX(GroupVertices[Group], MATCH(Edges[[#This Row],[Vertex 1]],GroupVertices[Vertex],0)),1,1,"")</f>
        <v>1</v>
      </c>
      <c r="P127" s="83" t="str">
        <f>REPLACE(INDEX(GroupVertices[Group], MATCH(Edges[[#This Row],[Vertex 2]],GroupVertices[Vertex],0)),1,1,"")</f>
        <v>1</v>
      </c>
    </row>
    <row r="128" spans="1:16" ht="14.25" customHeight="1" thickTop="1" thickBot="1" x14ac:dyDescent="0.3">
      <c r="A128" s="66" t="s">
        <v>313</v>
      </c>
      <c r="B128" s="66" t="s">
        <v>245</v>
      </c>
      <c r="C128" s="67"/>
      <c r="D128" s="68">
        <v>1.1428571428571428</v>
      </c>
      <c r="E128" s="69"/>
      <c r="F128" s="70"/>
      <c r="G128" s="67"/>
      <c r="H128" s="71"/>
      <c r="I128" s="72"/>
      <c r="J128" s="72"/>
      <c r="K128" s="51"/>
      <c r="L128" s="73">
        <v>128</v>
      </c>
      <c r="M128" s="73"/>
      <c r="N128" s="74">
        <v>2</v>
      </c>
      <c r="O128" s="83" t="str">
        <f>REPLACE(INDEX(GroupVertices[Group], MATCH(Edges[[#This Row],[Vertex 1]],GroupVertices[Vertex],0)),1,1,"")</f>
        <v>1</v>
      </c>
      <c r="P128" s="83" t="str">
        <f>REPLACE(INDEX(GroupVertices[Group], MATCH(Edges[[#This Row],[Vertex 2]],GroupVertices[Vertex],0)),1,1,"")</f>
        <v>1</v>
      </c>
    </row>
    <row r="129" spans="1:16" ht="14.25" customHeight="1" thickTop="1" thickBot="1" x14ac:dyDescent="0.3">
      <c r="A129" s="66" t="s">
        <v>250</v>
      </c>
      <c r="B129" s="66" t="s">
        <v>251</v>
      </c>
      <c r="C129" s="67"/>
      <c r="D129" s="68">
        <v>1.1428571428571428</v>
      </c>
      <c r="E129" s="69"/>
      <c r="F129" s="70"/>
      <c r="G129" s="67"/>
      <c r="H129" s="71"/>
      <c r="I129" s="72"/>
      <c r="J129" s="72"/>
      <c r="K129" s="51"/>
      <c r="L129" s="73">
        <v>129</v>
      </c>
      <c r="M129" s="73"/>
      <c r="N129" s="74">
        <v>2</v>
      </c>
      <c r="O129" s="83" t="str">
        <f>REPLACE(INDEX(GroupVertices[Group], MATCH(Edges[[#This Row],[Vertex 1]],GroupVertices[Vertex],0)),1,1,"")</f>
        <v>1</v>
      </c>
      <c r="P129" s="83" t="str">
        <f>REPLACE(INDEX(GroupVertices[Group], MATCH(Edges[[#This Row],[Vertex 2]],GroupVertices[Vertex],0)),1,1,"")</f>
        <v>1</v>
      </c>
    </row>
    <row r="130" spans="1:16" ht="14.25" customHeight="1" thickTop="1" thickBot="1" x14ac:dyDescent="0.3">
      <c r="A130" s="66" t="s">
        <v>250</v>
      </c>
      <c r="B130" s="66" t="s">
        <v>314</v>
      </c>
      <c r="C130" s="67"/>
      <c r="D130" s="68">
        <v>1</v>
      </c>
      <c r="E130" s="69"/>
      <c r="F130" s="70"/>
      <c r="G130" s="67"/>
      <c r="H130" s="71"/>
      <c r="I130" s="72"/>
      <c r="J130" s="72"/>
      <c r="K130" s="51"/>
      <c r="L130" s="73">
        <v>130</v>
      </c>
      <c r="M130" s="73"/>
      <c r="N130" s="74">
        <v>1</v>
      </c>
      <c r="O130" s="83" t="str">
        <f>REPLACE(INDEX(GroupVertices[Group], MATCH(Edges[[#This Row],[Vertex 1]],GroupVertices[Vertex],0)),1,1,"")</f>
        <v>1</v>
      </c>
      <c r="P130" s="83" t="str">
        <f>REPLACE(INDEX(GroupVertices[Group], MATCH(Edges[[#This Row],[Vertex 2]],GroupVertices[Vertex],0)),1,1,"")</f>
        <v>1</v>
      </c>
    </row>
    <row r="131" spans="1:16" ht="14.25" customHeight="1" thickTop="1" thickBot="1" x14ac:dyDescent="0.3">
      <c r="A131" s="66" t="s">
        <v>250</v>
      </c>
      <c r="B131" s="66" t="s">
        <v>315</v>
      </c>
      <c r="C131" s="67"/>
      <c r="D131" s="68">
        <v>1.7142857142857144</v>
      </c>
      <c r="E131" s="69"/>
      <c r="F131" s="70"/>
      <c r="G131" s="67"/>
      <c r="H131" s="71"/>
      <c r="I131" s="72"/>
      <c r="J131" s="72"/>
      <c r="K131" s="51"/>
      <c r="L131" s="73">
        <v>131</v>
      </c>
      <c r="M131" s="73"/>
      <c r="N131" s="74">
        <v>6</v>
      </c>
      <c r="O131" s="83" t="str">
        <f>REPLACE(INDEX(GroupVertices[Group], MATCH(Edges[[#This Row],[Vertex 1]],GroupVertices[Vertex],0)),1,1,"")</f>
        <v>1</v>
      </c>
      <c r="P131" s="83" t="str">
        <f>REPLACE(INDEX(GroupVertices[Group], MATCH(Edges[[#This Row],[Vertex 2]],GroupVertices[Vertex],0)),1,1,"")</f>
        <v>1</v>
      </c>
    </row>
    <row r="132" spans="1:16" ht="14.25" customHeight="1" thickTop="1" thickBot="1" x14ac:dyDescent="0.3">
      <c r="A132" s="66" t="s">
        <v>250</v>
      </c>
      <c r="B132" s="66" t="s">
        <v>316</v>
      </c>
      <c r="C132" s="67"/>
      <c r="D132" s="68">
        <v>1.2857142857142856</v>
      </c>
      <c r="E132" s="69"/>
      <c r="F132" s="70"/>
      <c r="G132" s="67"/>
      <c r="H132" s="71"/>
      <c r="I132" s="72"/>
      <c r="J132" s="72"/>
      <c r="K132" s="51"/>
      <c r="L132" s="73">
        <v>132</v>
      </c>
      <c r="M132" s="73"/>
      <c r="N132" s="74">
        <v>3</v>
      </c>
      <c r="O132" s="83" t="str">
        <f>REPLACE(INDEX(GroupVertices[Group], MATCH(Edges[[#This Row],[Vertex 1]],GroupVertices[Vertex],0)),1,1,"")</f>
        <v>1</v>
      </c>
      <c r="P132" s="83" t="str">
        <f>REPLACE(INDEX(GroupVertices[Group], MATCH(Edges[[#This Row],[Vertex 2]],GroupVertices[Vertex],0)),1,1,"")</f>
        <v>1</v>
      </c>
    </row>
    <row r="133" spans="1:16" ht="14.25" customHeight="1" thickTop="1" thickBot="1" x14ac:dyDescent="0.3">
      <c r="A133" s="66" t="s">
        <v>250</v>
      </c>
      <c r="B133" s="66" t="s">
        <v>252</v>
      </c>
      <c r="C133" s="67"/>
      <c r="D133" s="68">
        <v>1.1428571428571428</v>
      </c>
      <c r="E133" s="69"/>
      <c r="F133" s="70"/>
      <c r="G133" s="67"/>
      <c r="H133" s="71"/>
      <c r="I133" s="72"/>
      <c r="J133" s="72"/>
      <c r="K133" s="51"/>
      <c r="L133" s="73">
        <v>133</v>
      </c>
      <c r="M133" s="73"/>
      <c r="N133" s="74">
        <v>2</v>
      </c>
      <c r="O133" s="83" t="str">
        <f>REPLACE(INDEX(GroupVertices[Group], MATCH(Edges[[#This Row],[Vertex 1]],GroupVertices[Vertex],0)),1,1,"")</f>
        <v>1</v>
      </c>
      <c r="P133" s="83" t="str">
        <f>REPLACE(INDEX(GroupVertices[Group], MATCH(Edges[[#This Row],[Vertex 2]],GroupVertices[Vertex],0)),1,1,"")</f>
        <v>1</v>
      </c>
    </row>
    <row r="134" spans="1:16" ht="14.25" customHeight="1" thickTop="1" thickBot="1" x14ac:dyDescent="0.3">
      <c r="A134" s="66" t="s">
        <v>250</v>
      </c>
      <c r="B134" s="66" t="s">
        <v>317</v>
      </c>
      <c r="C134" s="67"/>
      <c r="D134" s="68">
        <v>1</v>
      </c>
      <c r="E134" s="69"/>
      <c r="F134" s="70"/>
      <c r="G134" s="67"/>
      <c r="H134" s="71"/>
      <c r="I134" s="72"/>
      <c r="J134" s="72"/>
      <c r="K134" s="51"/>
      <c r="L134" s="73">
        <v>134</v>
      </c>
      <c r="M134" s="73"/>
      <c r="N134" s="74">
        <v>1</v>
      </c>
      <c r="O134" s="83" t="str">
        <f>REPLACE(INDEX(GroupVertices[Group], MATCH(Edges[[#This Row],[Vertex 1]],GroupVertices[Vertex],0)),1,1,"")</f>
        <v>1</v>
      </c>
      <c r="P134" s="83" t="str">
        <f>REPLACE(INDEX(GroupVertices[Group], MATCH(Edges[[#This Row],[Vertex 2]],GroupVertices[Vertex],0)),1,1,"")</f>
        <v>1</v>
      </c>
    </row>
    <row r="135" spans="1:16" ht="14.25" customHeight="1" thickTop="1" thickBot="1" x14ac:dyDescent="0.3">
      <c r="A135" s="66" t="s">
        <v>250</v>
      </c>
      <c r="B135" s="66" t="s">
        <v>239</v>
      </c>
      <c r="C135" s="67"/>
      <c r="D135" s="68">
        <v>1.1428571428571428</v>
      </c>
      <c r="E135" s="69"/>
      <c r="F135" s="70"/>
      <c r="G135" s="67"/>
      <c r="H135" s="71"/>
      <c r="I135" s="72"/>
      <c r="J135" s="72"/>
      <c r="K135" s="51"/>
      <c r="L135" s="73">
        <v>135</v>
      </c>
      <c r="M135" s="73"/>
      <c r="N135" s="74">
        <v>2</v>
      </c>
      <c r="O135" s="83" t="str">
        <f>REPLACE(INDEX(GroupVertices[Group], MATCH(Edges[[#This Row],[Vertex 1]],GroupVertices[Vertex],0)),1,1,"")</f>
        <v>1</v>
      </c>
      <c r="P135" s="83" t="str">
        <f>REPLACE(INDEX(GroupVertices[Group], MATCH(Edges[[#This Row],[Vertex 2]],GroupVertices[Vertex],0)),1,1,"")</f>
        <v>1</v>
      </c>
    </row>
    <row r="136" spans="1:16" ht="14.25" customHeight="1" thickTop="1" thickBot="1" x14ac:dyDescent="0.3">
      <c r="A136" s="66" t="s">
        <v>250</v>
      </c>
      <c r="B136" s="66" t="s">
        <v>253</v>
      </c>
      <c r="C136" s="67"/>
      <c r="D136" s="68">
        <v>1.1428571428571428</v>
      </c>
      <c r="E136" s="69"/>
      <c r="F136" s="70"/>
      <c r="G136" s="67"/>
      <c r="H136" s="71"/>
      <c r="I136" s="72"/>
      <c r="J136" s="72"/>
      <c r="K136" s="51"/>
      <c r="L136" s="73">
        <v>136</v>
      </c>
      <c r="M136" s="73"/>
      <c r="N136" s="74">
        <v>2</v>
      </c>
      <c r="O136" s="83" t="str">
        <f>REPLACE(INDEX(GroupVertices[Group], MATCH(Edges[[#This Row],[Vertex 1]],GroupVertices[Vertex],0)),1,1,"")</f>
        <v>1</v>
      </c>
      <c r="P136" s="83" t="str">
        <f>REPLACE(INDEX(GroupVertices[Group], MATCH(Edges[[#This Row],[Vertex 2]],GroupVertices[Vertex],0)),1,1,"")</f>
        <v>1</v>
      </c>
    </row>
    <row r="137" spans="1:16" ht="14.25" customHeight="1" thickTop="1" thickBot="1" x14ac:dyDescent="0.3">
      <c r="A137" s="66" t="s">
        <v>250</v>
      </c>
      <c r="B137" s="66" t="s">
        <v>254</v>
      </c>
      <c r="C137" s="67"/>
      <c r="D137" s="68">
        <v>1</v>
      </c>
      <c r="E137" s="69"/>
      <c r="F137" s="70"/>
      <c r="G137" s="67"/>
      <c r="H137" s="71"/>
      <c r="I137" s="72"/>
      <c r="J137" s="72"/>
      <c r="K137" s="51"/>
      <c r="L137" s="73">
        <v>137</v>
      </c>
      <c r="M137" s="73"/>
      <c r="N137" s="74">
        <v>1</v>
      </c>
      <c r="O137" s="83" t="str">
        <f>REPLACE(INDEX(GroupVertices[Group], MATCH(Edges[[#This Row],[Vertex 1]],GroupVertices[Vertex],0)),1,1,"")</f>
        <v>1</v>
      </c>
      <c r="P137" s="83" t="str">
        <f>REPLACE(INDEX(GroupVertices[Group], MATCH(Edges[[#This Row],[Vertex 2]],GroupVertices[Vertex],0)),1,1,"")</f>
        <v>1</v>
      </c>
    </row>
    <row r="138" spans="1:16" ht="14.25" customHeight="1" thickTop="1" thickBot="1" x14ac:dyDescent="0.3">
      <c r="A138" s="66" t="s">
        <v>250</v>
      </c>
      <c r="B138" s="66" t="s">
        <v>318</v>
      </c>
      <c r="C138" s="67"/>
      <c r="D138" s="68">
        <v>1.2857142857142856</v>
      </c>
      <c r="E138" s="69"/>
      <c r="F138" s="70"/>
      <c r="G138" s="67"/>
      <c r="H138" s="71"/>
      <c r="I138" s="72"/>
      <c r="J138" s="72"/>
      <c r="K138" s="51"/>
      <c r="L138" s="73">
        <v>138</v>
      </c>
      <c r="M138" s="73"/>
      <c r="N138" s="74">
        <v>3</v>
      </c>
      <c r="O138" s="83" t="str">
        <f>REPLACE(INDEX(GroupVertices[Group], MATCH(Edges[[#This Row],[Vertex 1]],GroupVertices[Vertex],0)),1,1,"")</f>
        <v>1</v>
      </c>
      <c r="P138" s="83" t="str">
        <f>REPLACE(INDEX(GroupVertices[Group], MATCH(Edges[[#This Row],[Vertex 2]],GroupVertices[Vertex],0)),1,1,"")</f>
        <v>1</v>
      </c>
    </row>
    <row r="139" spans="1:16" ht="14.25" customHeight="1" thickTop="1" thickBot="1" x14ac:dyDescent="0.3">
      <c r="A139" s="66" t="s">
        <v>250</v>
      </c>
      <c r="B139" s="66" t="s">
        <v>255</v>
      </c>
      <c r="C139" s="67"/>
      <c r="D139" s="68">
        <v>1.1428571428571428</v>
      </c>
      <c r="E139" s="69"/>
      <c r="F139" s="70"/>
      <c r="G139" s="67"/>
      <c r="H139" s="71"/>
      <c r="I139" s="72"/>
      <c r="J139" s="72"/>
      <c r="K139" s="51"/>
      <c r="L139" s="73">
        <v>139</v>
      </c>
      <c r="M139" s="73"/>
      <c r="N139" s="74">
        <v>2</v>
      </c>
      <c r="O139" s="83" t="str">
        <f>REPLACE(INDEX(GroupVertices[Group], MATCH(Edges[[#This Row],[Vertex 1]],GroupVertices[Vertex],0)),1,1,"")</f>
        <v>1</v>
      </c>
      <c r="P139" s="83" t="str">
        <f>REPLACE(INDEX(GroupVertices[Group], MATCH(Edges[[#This Row],[Vertex 2]],GroupVertices[Vertex],0)),1,1,"")</f>
        <v>1</v>
      </c>
    </row>
    <row r="140" spans="1:16" ht="14.25" customHeight="1" thickTop="1" thickBot="1" x14ac:dyDescent="0.3">
      <c r="A140" s="66" t="s">
        <v>250</v>
      </c>
      <c r="B140" s="66" t="s">
        <v>319</v>
      </c>
      <c r="C140" s="67"/>
      <c r="D140" s="68">
        <v>1.7142857142857144</v>
      </c>
      <c r="E140" s="69"/>
      <c r="F140" s="70"/>
      <c r="G140" s="67"/>
      <c r="H140" s="71"/>
      <c r="I140" s="72"/>
      <c r="J140" s="72"/>
      <c r="K140" s="51"/>
      <c r="L140" s="73">
        <v>140</v>
      </c>
      <c r="M140" s="73"/>
      <c r="N140" s="74">
        <v>6</v>
      </c>
      <c r="O140" s="83" t="str">
        <f>REPLACE(INDEX(GroupVertices[Group], MATCH(Edges[[#This Row],[Vertex 1]],GroupVertices[Vertex],0)),1,1,"")</f>
        <v>1</v>
      </c>
      <c r="P140" s="83" t="str">
        <f>REPLACE(INDEX(GroupVertices[Group], MATCH(Edges[[#This Row],[Vertex 2]],GroupVertices[Vertex],0)),1,1,"")</f>
        <v>1</v>
      </c>
    </row>
    <row r="141" spans="1:16" ht="14.25" customHeight="1" thickTop="1" thickBot="1" x14ac:dyDescent="0.3">
      <c r="A141" s="66" t="s">
        <v>250</v>
      </c>
      <c r="B141" s="66" t="s">
        <v>256</v>
      </c>
      <c r="C141" s="67"/>
      <c r="D141" s="68">
        <v>1</v>
      </c>
      <c r="E141" s="69"/>
      <c r="F141" s="70"/>
      <c r="G141" s="67"/>
      <c r="H141" s="71"/>
      <c r="I141" s="72"/>
      <c r="J141" s="72"/>
      <c r="K141" s="51"/>
      <c r="L141" s="73">
        <v>141</v>
      </c>
      <c r="M141" s="73"/>
      <c r="N141" s="74">
        <v>1</v>
      </c>
      <c r="O141" s="83" t="str">
        <f>REPLACE(INDEX(GroupVertices[Group], MATCH(Edges[[#This Row],[Vertex 1]],GroupVertices[Vertex],0)),1,1,"")</f>
        <v>1</v>
      </c>
      <c r="P141" s="83" t="str">
        <f>REPLACE(INDEX(GroupVertices[Group], MATCH(Edges[[#This Row],[Vertex 2]],GroupVertices[Vertex],0)),1,1,"")</f>
        <v>1</v>
      </c>
    </row>
    <row r="142" spans="1:16" ht="14.25" customHeight="1" thickTop="1" thickBot="1" x14ac:dyDescent="0.3">
      <c r="A142" s="66" t="s">
        <v>250</v>
      </c>
      <c r="B142" s="66" t="s">
        <v>257</v>
      </c>
      <c r="C142" s="67"/>
      <c r="D142" s="68">
        <v>1.1428571428571428</v>
      </c>
      <c r="E142" s="69"/>
      <c r="F142" s="70"/>
      <c r="G142" s="67"/>
      <c r="H142" s="71"/>
      <c r="I142" s="72"/>
      <c r="J142" s="72"/>
      <c r="K142" s="51"/>
      <c r="L142" s="73">
        <v>142</v>
      </c>
      <c r="M142" s="73"/>
      <c r="N142" s="74">
        <v>2</v>
      </c>
      <c r="O142" s="83" t="str">
        <f>REPLACE(INDEX(GroupVertices[Group], MATCH(Edges[[#This Row],[Vertex 1]],GroupVertices[Vertex],0)),1,1,"")</f>
        <v>1</v>
      </c>
      <c r="P142" s="83" t="str">
        <f>REPLACE(INDEX(GroupVertices[Group], MATCH(Edges[[#This Row],[Vertex 2]],GroupVertices[Vertex],0)),1,1,"")</f>
        <v>1</v>
      </c>
    </row>
    <row r="143" spans="1:16" ht="14.25" customHeight="1" thickTop="1" thickBot="1" x14ac:dyDescent="0.3">
      <c r="A143" s="66" t="s">
        <v>250</v>
      </c>
      <c r="B143" s="66" t="s">
        <v>320</v>
      </c>
      <c r="C143" s="67"/>
      <c r="D143" s="68">
        <v>1</v>
      </c>
      <c r="E143" s="69"/>
      <c r="F143" s="70"/>
      <c r="G143" s="67"/>
      <c r="H143" s="71"/>
      <c r="I143" s="72"/>
      <c r="J143" s="72"/>
      <c r="K143" s="51"/>
      <c r="L143" s="73">
        <v>143</v>
      </c>
      <c r="M143" s="73"/>
      <c r="N143" s="74">
        <v>1</v>
      </c>
      <c r="O143" s="83" t="str">
        <f>REPLACE(INDEX(GroupVertices[Group], MATCH(Edges[[#This Row],[Vertex 1]],GroupVertices[Vertex],0)),1,1,"")</f>
        <v>1</v>
      </c>
      <c r="P143" s="83" t="str">
        <f>REPLACE(INDEX(GroupVertices[Group], MATCH(Edges[[#This Row],[Vertex 2]],GroupVertices[Vertex],0)),1,1,"")</f>
        <v>1</v>
      </c>
    </row>
    <row r="144" spans="1:16" ht="14.25" customHeight="1" thickTop="1" thickBot="1" x14ac:dyDescent="0.3">
      <c r="A144" s="66" t="s">
        <v>250</v>
      </c>
      <c r="B144" s="66" t="s">
        <v>321</v>
      </c>
      <c r="C144" s="67"/>
      <c r="D144" s="68">
        <v>1.7142857142857144</v>
      </c>
      <c r="E144" s="69"/>
      <c r="F144" s="70"/>
      <c r="G144" s="67"/>
      <c r="H144" s="71"/>
      <c r="I144" s="72"/>
      <c r="J144" s="72"/>
      <c r="K144" s="51"/>
      <c r="L144" s="73">
        <v>144</v>
      </c>
      <c r="M144" s="73"/>
      <c r="N144" s="74">
        <v>6</v>
      </c>
      <c r="O144" s="83" t="str">
        <f>REPLACE(INDEX(GroupVertices[Group], MATCH(Edges[[#This Row],[Vertex 1]],GroupVertices[Vertex],0)),1,1,"")</f>
        <v>1</v>
      </c>
      <c r="P144" s="83" t="str">
        <f>REPLACE(INDEX(GroupVertices[Group], MATCH(Edges[[#This Row],[Vertex 2]],GroupVertices[Vertex],0)),1,1,"")</f>
        <v>1</v>
      </c>
    </row>
    <row r="145" spans="1:16" ht="14.25" customHeight="1" thickTop="1" thickBot="1" x14ac:dyDescent="0.3">
      <c r="A145" s="66" t="s">
        <v>250</v>
      </c>
      <c r="B145" s="66" t="s">
        <v>322</v>
      </c>
      <c r="C145" s="67"/>
      <c r="D145" s="68">
        <v>1.2857142857142856</v>
      </c>
      <c r="E145" s="69"/>
      <c r="F145" s="70"/>
      <c r="G145" s="67"/>
      <c r="H145" s="71"/>
      <c r="I145" s="72"/>
      <c r="J145" s="72"/>
      <c r="K145" s="51"/>
      <c r="L145" s="73">
        <v>145</v>
      </c>
      <c r="M145" s="73"/>
      <c r="N145" s="74">
        <v>3</v>
      </c>
      <c r="O145" s="83" t="str">
        <f>REPLACE(INDEX(GroupVertices[Group], MATCH(Edges[[#This Row],[Vertex 1]],GroupVertices[Vertex],0)),1,1,"")</f>
        <v>1</v>
      </c>
      <c r="P145" s="83" t="str">
        <f>REPLACE(INDEX(GroupVertices[Group], MATCH(Edges[[#This Row],[Vertex 2]],GroupVertices[Vertex],0)),1,1,"")</f>
        <v>1</v>
      </c>
    </row>
    <row r="146" spans="1:16" ht="14.25" customHeight="1" thickTop="1" thickBot="1" x14ac:dyDescent="0.3">
      <c r="A146" s="66" t="s">
        <v>250</v>
      </c>
      <c r="B146" s="66" t="s">
        <v>323</v>
      </c>
      <c r="C146" s="67"/>
      <c r="D146" s="68">
        <v>1</v>
      </c>
      <c r="E146" s="69"/>
      <c r="F146" s="70"/>
      <c r="G146" s="67"/>
      <c r="H146" s="71"/>
      <c r="I146" s="72"/>
      <c r="J146" s="72"/>
      <c r="K146" s="51"/>
      <c r="L146" s="73">
        <v>146</v>
      </c>
      <c r="M146" s="73"/>
      <c r="N146" s="74">
        <v>1</v>
      </c>
      <c r="O146" s="83" t="str">
        <f>REPLACE(INDEX(GroupVertices[Group], MATCH(Edges[[#This Row],[Vertex 1]],GroupVertices[Vertex],0)),1,1,"")</f>
        <v>1</v>
      </c>
      <c r="P146" s="83" t="str">
        <f>REPLACE(INDEX(GroupVertices[Group], MATCH(Edges[[#This Row],[Vertex 2]],GroupVertices[Vertex],0)),1,1,"")</f>
        <v>1</v>
      </c>
    </row>
    <row r="147" spans="1:16" ht="14.25" customHeight="1" thickTop="1" thickBot="1" x14ac:dyDescent="0.3">
      <c r="A147" s="66" t="s">
        <v>250</v>
      </c>
      <c r="B147" s="66" t="s">
        <v>324</v>
      </c>
      <c r="C147" s="67"/>
      <c r="D147" s="68">
        <v>1</v>
      </c>
      <c r="E147" s="69"/>
      <c r="F147" s="70"/>
      <c r="G147" s="67"/>
      <c r="H147" s="71"/>
      <c r="I147" s="72"/>
      <c r="J147" s="72"/>
      <c r="K147" s="51"/>
      <c r="L147" s="73">
        <v>147</v>
      </c>
      <c r="M147" s="73"/>
      <c r="N147" s="74">
        <v>1</v>
      </c>
      <c r="O147" s="83" t="str">
        <f>REPLACE(INDEX(GroupVertices[Group], MATCH(Edges[[#This Row],[Vertex 1]],GroupVertices[Vertex],0)),1,1,"")</f>
        <v>1</v>
      </c>
      <c r="P147" s="83" t="str">
        <f>REPLACE(INDEX(GroupVertices[Group], MATCH(Edges[[#This Row],[Vertex 2]],GroupVertices[Vertex],0)),1,1,"")</f>
        <v>1</v>
      </c>
    </row>
    <row r="148" spans="1:16" ht="14.25" customHeight="1" thickTop="1" thickBot="1" x14ac:dyDescent="0.3">
      <c r="A148" s="66" t="s">
        <v>250</v>
      </c>
      <c r="B148" s="66" t="s">
        <v>258</v>
      </c>
      <c r="C148" s="67"/>
      <c r="D148" s="68">
        <v>1</v>
      </c>
      <c r="E148" s="69"/>
      <c r="F148" s="70"/>
      <c r="G148" s="67"/>
      <c r="H148" s="71"/>
      <c r="I148" s="72"/>
      <c r="J148" s="72"/>
      <c r="K148" s="51"/>
      <c r="L148" s="73">
        <v>148</v>
      </c>
      <c r="M148" s="73"/>
      <c r="N148" s="74">
        <v>1</v>
      </c>
      <c r="O148" s="83" t="str">
        <f>REPLACE(INDEX(GroupVertices[Group], MATCH(Edges[[#This Row],[Vertex 1]],GroupVertices[Vertex],0)),1,1,"")</f>
        <v>1</v>
      </c>
      <c r="P148" s="83" t="str">
        <f>REPLACE(INDEX(GroupVertices[Group], MATCH(Edges[[#This Row],[Vertex 2]],GroupVertices[Vertex],0)),1,1,"")</f>
        <v>1</v>
      </c>
    </row>
    <row r="149" spans="1:16" ht="14.25" customHeight="1" thickTop="1" thickBot="1" x14ac:dyDescent="0.3">
      <c r="A149" s="66" t="s">
        <v>250</v>
      </c>
      <c r="B149" s="66" t="s">
        <v>259</v>
      </c>
      <c r="C149" s="67"/>
      <c r="D149" s="68">
        <v>1.4285714285714286</v>
      </c>
      <c r="E149" s="69"/>
      <c r="F149" s="70"/>
      <c r="G149" s="67"/>
      <c r="H149" s="71"/>
      <c r="I149" s="72"/>
      <c r="J149" s="72"/>
      <c r="K149" s="51"/>
      <c r="L149" s="73">
        <v>149</v>
      </c>
      <c r="M149" s="73"/>
      <c r="N149" s="74">
        <v>4</v>
      </c>
      <c r="O149" s="83" t="str">
        <f>REPLACE(INDEX(GroupVertices[Group], MATCH(Edges[[#This Row],[Vertex 1]],GroupVertices[Vertex],0)),1,1,"")</f>
        <v>1</v>
      </c>
      <c r="P149" s="83" t="str">
        <f>REPLACE(INDEX(GroupVertices[Group], MATCH(Edges[[#This Row],[Vertex 2]],GroupVertices[Vertex],0)),1,1,"")</f>
        <v>1</v>
      </c>
    </row>
    <row r="150" spans="1:16" ht="14.25" customHeight="1" thickTop="1" thickBot="1" x14ac:dyDescent="0.3">
      <c r="A150" s="66" t="s">
        <v>250</v>
      </c>
      <c r="B150" s="66" t="s">
        <v>325</v>
      </c>
      <c r="C150" s="67"/>
      <c r="D150" s="68">
        <v>1</v>
      </c>
      <c r="E150" s="69"/>
      <c r="F150" s="70"/>
      <c r="G150" s="67"/>
      <c r="H150" s="71"/>
      <c r="I150" s="72"/>
      <c r="J150" s="72"/>
      <c r="K150" s="51"/>
      <c r="L150" s="73">
        <v>150</v>
      </c>
      <c r="M150" s="73"/>
      <c r="N150" s="74">
        <v>1</v>
      </c>
      <c r="O150" s="83" t="str">
        <f>REPLACE(INDEX(GroupVertices[Group], MATCH(Edges[[#This Row],[Vertex 1]],GroupVertices[Vertex],0)),1,1,"")</f>
        <v>1</v>
      </c>
      <c r="P150" s="83" t="str">
        <f>REPLACE(INDEX(GroupVertices[Group], MATCH(Edges[[#This Row],[Vertex 2]],GroupVertices[Vertex],0)),1,1,"")</f>
        <v>1</v>
      </c>
    </row>
    <row r="151" spans="1:16" ht="14.25" customHeight="1" thickTop="1" thickBot="1" x14ac:dyDescent="0.3">
      <c r="A151" s="66" t="s">
        <v>250</v>
      </c>
      <c r="B151" s="66" t="s">
        <v>326</v>
      </c>
      <c r="C151" s="67"/>
      <c r="D151" s="68">
        <v>1.5714285714285714</v>
      </c>
      <c r="E151" s="69"/>
      <c r="F151" s="70"/>
      <c r="G151" s="67"/>
      <c r="H151" s="71"/>
      <c r="I151" s="72"/>
      <c r="J151" s="72"/>
      <c r="K151" s="51"/>
      <c r="L151" s="73">
        <v>151</v>
      </c>
      <c r="M151" s="73"/>
      <c r="N151" s="74">
        <v>5</v>
      </c>
      <c r="O151" s="83" t="str">
        <f>REPLACE(INDEX(GroupVertices[Group], MATCH(Edges[[#This Row],[Vertex 1]],GroupVertices[Vertex],0)),1,1,"")</f>
        <v>1</v>
      </c>
      <c r="P151" s="83" t="str">
        <f>REPLACE(INDEX(GroupVertices[Group], MATCH(Edges[[#This Row],[Vertex 2]],GroupVertices[Vertex],0)),1,1,"")</f>
        <v>1</v>
      </c>
    </row>
    <row r="152" spans="1:16" ht="14.25" customHeight="1" thickTop="1" thickBot="1" x14ac:dyDescent="0.3">
      <c r="A152" s="66" t="s">
        <v>250</v>
      </c>
      <c r="B152" s="66" t="s">
        <v>327</v>
      </c>
      <c r="C152" s="67"/>
      <c r="D152" s="68">
        <v>1.1428571428571428</v>
      </c>
      <c r="E152" s="69"/>
      <c r="F152" s="70"/>
      <c r="G152" s="67"/>
      <c r="H152" s="71"/>
      <c r="I152" s="72"/>
      <c r="J152" s="72"/>
      <c r="K152" s="51"/>
      <c r="L152" s="73">
        <v>152</v>
      </c>
      <c r="M152" s="73"/>
      <c r="N152" s="74">
        <v>2</v>
      </c>
      <c r="O152" s="83" t="str">
        <f>REPLACE(INDEX(GroupVertices[Group], MATCH(Edges[[#This Row],[Vertex 1]],GroupVertices[Vertex],0)),1,1,"")</f>
        <v>1</v>
      </c>
      <c r="P152" s="83" t="str">
        <f>REPLACE(INDEX(GroupVertices[Group], MATCH(Edges[[#This Row],[Vertex 2]],GroupVertices[Vertex],0)),1,1,"")</f>
        <v>1</v>
      </c>
    </row>
    <row r="153" spans="1:16" ht="14.25" customHeight="1" thickTop="1" thickBot="1" x14ac:dyDescent="0.3">
      <c r="A153" s="66" t="s">
        <v>250</v>
      </c>
      <c r="B153" s="66" t="s">
        <v>260</v>
      </c>
      <c r="C153" s="67"/>
      <c r="D153" s="68">
        <v>1</v>
      </c>
      <c r="E153" s="69"/>
      <c r="F153" s="70"/>
      <c r="G153" s="67"/>
      <c r="H153" s="71"/>
      <c r="I153" s="72"/>
      <c r="J153" s="72"/>
      <c r="K153" s="51"/>
      <c r="L153" s="73">
        <v>153</v>
      </c>
      <c r="M153" s="73"/>
      <c r="N153" s="74">
        <v>1</v>
      </c>
      <c r="O153" s="83" t="str">
        <f>REPLACE(INDEX(GroupVertices[Group], MATCH(Edges[[#This Row],[Vertex 1]],GroupVertices[Vertex],0)),1,1,"")</f>
        <v>1</v>
      </c>
      <c r="P153" s="83" t="str">
        <f>REPLACE(INDEX(GroupVertices[Group], MATCH(Edges[[#This Row],[Vertex 2]],GroupVertices[Vertex],0)),1,1,"")</f>
        <v>1</v>
      </c>
    </row>
    <row r="154" spans="1:16" ht="14.25" customHeight="1" thickTop="1" thickBot="1" x14ac:dyDescent="0.3">
      <c r="A154" s="66" t="s">
        <v>250</v>
      </c>
      <c r="B154" s="66" t="s">
        <v>261</v>
      </c>
      <c r="C154" s="67"/>
      <c r="D154" s="68">
        <v>1.8571428571428572</v>
      </c>
      <c r="E154" s="69"/>
      <c r="F154" s="70"/>
      <c r="G154" s="67"/>
      <c r="H154" s="71"/>
      <c r="I154" s="72"/>
      <c r="J154" s="72"/>
      <c r="K154" s="51"/>
      <c r="L154" s="73">
        <v>154</v>
      </c>
      <c r="M154" s="73"/>
      <c r="N154" s="74">
        <v>7</v>
      </c>
      <c r="O154" s="83" t="str">
        <f>REPLACE(INDEX(GroupVertices[Group], MATCH(Edges[[#This Row],[Vertex 1]],GroupVertices[Vertex],0)),1,1,"")</f>
        <v>1</v>
      </c>
      <c r="P154" s="83" t="str">
        <f>REPLACE(INDEX(GroupVertices[Group], MATCH(Edges[[#This Row],[Vertex 2]],GroupVertices[Vertex],0)),1,1,"")</f>
        <v>1</v>
      </c>
    </row>
    <row r="155" spans="1:16" ht="14.25" customHeight="1" thickTop="1" thickBot="1" x14ac:dyDescent="0.3">
      <c r="A155" s="66" t="s">
        <v>250</v>
      </c>
      <c r="B155" s="66" t="s">
        <v>328</v>
      </c>
      <c r="C155" s="67"/>
      <c r="D155" s="68">
        <v>1.2857142857142856</v>
      </c>
      <c r="E155" s="69"/>
      <c r="F155" s="70"/>
      <c r="G155" s="67"/>
      <c r="H155" s="71"/>
      <c r="I155" s="72"/>
      <c r="J155" s="72"/>
      <c r="K155" s="51"/>
      <c r="L155" s="73">
        <v>155</v>
      </c>
      <c r="M155" s="73"/>
      <c r="N155" s="74">
        <v>3</v>
      </c>
      <c r="O155" s="83" t="str">
        <f>REPLACE(INDEX(GroupVertices[Group], MATCH(Edges[[#This Row],[Vertex 1]],GroupVertices[Vertex],0)),1,1,"")</f>
        <v>1</v>
      </c>
      <c r="P155" s="83" t="str">
        <f>REPLACE(INDEX(GroupVertices[Group], MATCH(Edges[[#This Row],[Vertex 2]],GroupVertices[Vertex],0)),1,1,"")</f>
        <v>1</v>
      </c>
    </row>
    <row r="156" spans="1:16" ht="14.25" customHeight="1" thickTop="1" thickBot="1" x14ac:dyDescent="0.3">
      <c r="A156" s="66" t="s">
        <v>250</v>
      </c>
      <c r="B156" s="66" t="s">
        <v>329</v>
      </c>
      <c r="C156" s="67"/>
      <c r="D156" s="68">
        <v>1.1428571428571428</v>
      </c>
      <c r="E156" s="69"/>
      <c r="F156" s="70"/>
      <c r="G156" s="67"/>
      <c r="H156" s="71"/>
      <c r="I156" s="72"/>
      <c r="J156" s="72"/>
      <c r="K156" s="51"/>
      <c r="L156" s="73">
        <v>156</v>
      </c>
      <c r="M156" s="73"/>
      <c r="N156" s="74">
        <v>2</v>
      </c>
      <c r="O156" s="83" t="str">
        <f>REPLACE(INDEX(GroupVertices[Group], MATCH(Edges[[#This Row],[Vertex 1]],GroupVertices[Vertex],0)),1,1,"")</f>
        <v>1</v>
      </c>
      <c r="P156" s="83" t="str">
        <f>REPLACE(INDEX(GroupVertices[Group], MATCH(Edges[[#This Row],[Vertex 2]],GroupVertices[Vertex],0)),1,1,"")</f>
        <v>1</v>
      </c>
    </row>
    <row r="157" spans="1:16" ht="14.25" customHeight="1" thickTop="1" thickBot="1" x14ac:dyDescent="0.3">
      <c r="A157" s="66" t="s">
        <v>250</v>
      </c>
      <c r="B157" s="66" t="s">
        <v>330</v>
      </c>
      <c r="C157" s="67"/>
      <c r="D157" s="68">
        <v>1.7142857142857144</v>
      </c>
      <c r="E157" s="69"/>
      <c r="F157" s="70"/>
      <c r="G157" s="67"/>
      <c r="H157" s="71"/>
      <c r="I157" s="72"/>
      <c r="J157" s="72"/>
      <c r="K157" s="51"/>
      <c r="L157" s="73">
        <v>157</v>
      </c>
      <c r="M157" s="73"/>
      <c r="N157" s="74">
        <v>6</v>
      </c>
      <c r="O157" s="83" t="str">
        <f>REPLACE(INDEX(GroupVertices[Group], MATCH(Edges[[#This Row],[Vertex 1]],GroupVertices[Vertex],0)),1,1,"")</f>
        <v>1</v>
      </c>
      <c r="P157" s="83" t="str">
        <f>REPLACE(INDEX(GroupVertices[Group], MATCH(Edges[[#This Row],[Vertex 2]],GroupVertices[Vertex],0)),1,1,"")</f>
        <v>1</v>
      </c>
    </row>
    <row r="158" spans="1:16" ht="14.25" customHeight="1" thickTop="1" thickBot="1" x14ac:dyDescent="0.3">
      <c r="A158" s="66" t="s">
        <v>250</v>
      </c>
      <c r="B158" s="66" t="s">
        <v>262</v>
      </c>
      <c r="C158" s="67"/>
      <c r="D158" s="68">
        <v>1</v>
      </c>
      <c r="E158" s="69"/>
      <c r="F158" s="70"/>
      <c r="G158" s="67"/>
      <c r="H158" s="71"/>
      <c r="I158" s="72"/>
      <c r="J158" s="72"/>
      <c r="K158" s="51"/>
      <c r="L158" s="73">
        <v>158</v>
      </c>
      <c r="M158" s="73"/>
      <c r="N158" s="74">
        <v>1</v>
      </c>
      <c r="O158" s="83" t="str">
        <f>REPLACE(INDEX(GroupVertices[Group], MATCH(Edges[[#This Row],[Vertex 1]],GroupVertices[Vertex],0)),1,1,"")</f>
        <v>1</v>
      </c>
      <c r="P158" s="83" t="str">
        <f>REPLACE(INDEX(GroupVertices[Group], MATCH(Edges[[#This Row],[Vertex 2]],GroupVertices[Vertex],0)),1,1,"")</f>
        <v>1</v>
      </c>
    </row>
    <row r="159" spans="1:16" ht="14.25" customHeight="1" thickTop="1" thickBot="1" x14ac:dyDescent="0.3">
      <c r="A159" s="66" t="s">
        <v>250</v>
      </c>
      <c r="B159" s="66" t="s">
        <v>331</v>
      </c>
      <c r="C159" s="67"/>
      <c r="D159" s="68">
        <v>1.2857142857142856</v>
      </c>
      <c r="E159" s="69"/>
      <c r="F159" s="70"/>
      <c r="G159" s="67"/>
      <c r="H159" s="71"/>
      <c r="I159" s="72"/>
      <c r="J159" s="72"/>
      <c r="K159" s="51"/>
      <c r="L159" s="73">
        <v>159</v>
      </c>
      <c r="M159" s="73"/>
      <c r="N159" s="74">
        <v>3</v>
      </c>
      <c r="O159" s="83" t="str">
        <f>REPLACE(INDEX(GroupVertices[Group], MATCH(Edges[[#This Row],[Vertex 1]],GroupVertices[Vertex],0)),1,1,"")</f>
        <v>1</v>
      </c>
      <c r="P159" s="83" t="str">
        <f>REPLACE(INDEX(GroupVertices[Group], MATCH(Edges[[#This Row],[Vertex 2]],GroupVertices[Vertex],0)),1,1,"")</f>
        <v>1</v>
      </c>
    </row>
    <row r="160" spans="1:16" ht="14.25" customHeight="1" thickTop="1" thickBot="1" x14ac:dyDescent="0.3">
      <c r="A160" s="66" t="s">
        <v>250</v>
      </c>
      <c r="B160" s="66" t="s">
        <v>332</v>
      </c>
      <c r="C160" s="67"/>
      <c r="D160" s="68">
        <v>4</v>
      </c>
      <c r="E160" s="69"/>
      <c r="F160" s="70"/>
      <c r="G160" s="67"/>
      <c r="H160" s="71"/>
      <c r="I160" s="72"/>
      <c r="J160" s="72"/>
      <c r="K160" s="51"/>
      <c r="L160" s="73">
        <v>160</v>
      </c>
      <c r="M160" s="73"/>
      <c r="N160" s="74">
        <v>22</v>
      </c>
      <c r="O160" s="83" t="str">
        <f>REPLACE(INDEX(GroupVertices[Group], MATCH(Edges[[#This Row],[Vertex 1]],GroupVertices[Vertex],0)),1,1,"")</f>
        <v>1</v>
      </c>
      <c r="P160" s="83" t="str">
        <f>REPLACE(INDEX(GroupVertices[Group], MATCH(Edges[[#This Row],[Vertex 2]],GroupVertices[Vertex],0)),1,1,"")</f>
        <v>1</v>
      </c>
    </row>
    <row r="161" spans="1:16" ht="14.25" customHeight="1" thickTop="1" thickBot="1" x14ac:dyDescent="0.3">
      <c r="A161" s="66" t="s">
        <v>250</v>
      </c>
      <c r="B161" s="66" t="s">
        <v>333</v>
      </c>
      <c r="C161" s="67"/>
      <c r="D161" s="68">
        <v>1</v>
      </c>
      <c r="E161" s="69"/>
      <c r="F161" s="70"/>
      <c r="G161" s="67"/>
      <c r="H161" s="71"/>
      <c r="I161" s="72"/>
      <c r="J161" s="72"/>
      <c r="K161" s="51"/>
      <c r="L161" s="73">
        <v>161</v>
      </c>
      <c r="M161" s="73"/>
      <c r="N161" s="74">
        <v>1</v>
      </c>
      <c r="O161" s="83" t="str">
        <f>REPLACE(INDEX(GroupVertices[Group], MATCH(Edges[[#This Row],[Vertex 1]],GroupVertices[Vertex],0)),1,1,"")</f>
        <v>1</v>
      </c>
      <c r="P161" s="83" t="str">
        <f>REPLACE(INDEX(GroupVertices[Group], MATCH(Edges[[#This Row],[Vertex 2]],GroupVertices[Vertex],0)),1,1,"")</f>
        <v>1</v>
      </c>
    </row>
    <row r="162" spans="1:16" ht="14.25" customHeight="1" thickTop="1" thickBot="1" x14ac:dyDescent="0.3">
      <c r="A162" s="66" t="s">
        <v>250</v>
      </c>
      <c r="B162" s="66" t="s">
        <v>180</v>
      </c>
      <c r="C162" s="67"/>
      <c r="D162" s="68">
        <v>1.1428571428571428</v>
      </c>
      <c r="E162" s="69"/>
      <c r="F162" s="70"/>
      <c r="G162" s="67"/>
      <c r="H162" s="71"/>
      <c r="I162" s="72"/>
      <c r="J162" s="72"/>
      <c r="K162" s="51"/>
      <c r="L162" s="73">
        <v>162</v>
      </c>
      <c r="M162" s="73"/>
      <c r="N162" s="74">
        <v>2</v>
      </c>
      <c r="O162" s="83" t="str">
        <f>REPLACE(INDEX(GroupVertices[Group], MATCH(Edges[[#This Row],[Vertex 1]],GroupVertices[Vertex],0)),1,1,"")</f>
        <v>1</v>
      </c>
      <c r="P162" s="83" t="str">
        <f>REPLACE(INDEX(GroupVertices[Group], MATCH(Edges[[#This Row],[Vertex 2]],GroupVertices[Vertex],0)),1,1,"")</f>
        <v>1</v>
      </c>
    </row>
    <row r="163" spans="1:16" ht="14.25" customHeight="1" thickTop="1" thickBot="1" x14ac:dyDescent="0.3">
      <c r="A163" s="66" t="s">
        <v>334</v>
      </c>
      <c r="B163" s="66" t="s">
        <v>335</v>
      </c>
      <c r="C163" s="67"/>
      <c r="D163" s="68">
        <v>1</v>
      </c>
      <c r="E163" s="69"/>
      <c r="F163" s="70"/>
      <c r="G163" s="67"/>
      <c r="H163" s="71"/>
      <c r="I163" s="72"/>
      <c r="J163" s="72"/>
      <c r="K163" s="51"/>
      <c r="L163" s="73">
        <v>163</v>
      </c>
      <c r="M163" s="73"/>
      <c r="N163" s="74">
        <v>1</v>
      </c>
      <c r="O163" s="83" t="str">
        <f>REPLACE(INDEX(GroupVertices[Group], MATCH(Edges[[#This Row],[Vertex 1]],GroupVertices[Vertex],0)),1,1,"")</f>
        <v>1</v>
      </c>
      <c r="P163" s="83" t="str">
        <f>REPLACE(INDEX(GroupVertices[Group], MATCH(Edges[[#This Row],[Vertex 2]],GroupVertices[Vertex],0)),1,1,"")</f>
        <v>1</v>
      </c>
    </row>
    <row r="164" spans="1:16" ht="14.25" customHeight="1" thickTop="1" thickBot="1" x14ac:dyDescent="0.3">
      <c r="A164" s="66" t="s">
        <v>334</v>
      </c>
      <c r="B164" s="66" t="s">
        <v>242</v>
      </c>
      <c r="C164" s="67"/>
      <c r="D164" s="68">
        <v>1</v>
      </c>
      <c r="E164" s="69"/>
      <c r="F164" s="70"/>
      <c r="G164" s="67"/>
      <c r="H164" s="71"/>
      <c r="I164" s="72"/>
      <c r="J164" s="72"/>
      <c r="K164" s="51"/>
      <c r="L164" s="73">
        <v>164</v>
      </c>
      <c r="M164" s="73"/>
      <c r="N164" s="74">
        <v>1</v>
      </c>
      <c r="O164" s="83" t="str">
        <f>REPLACE(INDEX(GroupVertices[Group], MATCH(Edges[[#This Row],[Vertex 1]],GroupVertices[Vertex],0)),1,1,"")</f>
        <v>1</v>
      </c>
      <c r="P164" s="83" t="str">
        <f>REPLACE(INDEX(GroupVertices[Group], MATCH(Edges[[#This Row],[Vertex 2]],GroupVertices[Vertex],0)),1,1,"")</f>
        <v>1</v>
      </c>
    </row>
    <row r="165" spans="1:16" ht="14.25" customHeight="1" thickTop="1" thickBot="1" x14ac:dyDescent="0.3">
      <c r="A165" s="66" t="s">
        <v>334</v>
      </c>
      <c r="B165" s="66" t="s">
        <v>336</v>
      </c>
      <c r="C165" s="67"/>
      <c r="D165" s="68">
        <v>1</v>
      </c>
      <c r="E165" s="69"/>
      <c r="F165" s="70"/>
      <c r="G165" s="67"/>
      <c r="H165" s="71"/>
      <c r="I165" s="72"/>
      <c r="J165" s="72"/>
      <c r="K165" s="51"/>
      <c r="L165" s="73">
        <v>165</v>
      </c>
      <c r="M165" s="73"/>
      <c r="N165" s="74">
        <v>1</v>
      </c>
      <c r="O165" s="83" t="str">
        <f>REPLACE(INDEX(GroupVertices[Group], MATCH(Edges[[#This Row],[Vertex 1]],GroupVertices[Vertex],0)),1,1,"")</f>
        <v>1</v>
      </c>
      <c r="P165" s="83" t="str">
        <f>REPLACE(INDEX(GroupVertices[Group], MATCH(Edges[[#This Row],[Vertex 2]],GroupVertices[Vertex],0)),1,1,"")</f>
        <v>1</v>
      </c>
    </row>
    <row r="166" spans="1:16" ht="14.25" customHeight="1" thickTop="1" thickBot="1" x14ac:dyDescent="0.3">
      <c r="A166" s="66" t="s">
        <v>337</v>
      </c>
      <c r="B166" s="66" t="s">
        <v>338</v>
      </c>
      <c r="C166" s="67"/>
      <c r="D166" s="68">
        <v>1.1428571428571428</v>
      </c>
      <c r="E166" s="69"/>
      <c r="F166" s="70"/>
      <c r="G166" s="67"/>
      <c r="H166" s="71"/>
      <c r="I166" s="72"/>
      <c r="J166" s="72"/>
      <c r="K166" s="51"/>
      <c r="L166" s="73">
        <v>166</v>
      </c>
      <c r="M166" s="73"/>
      <c r="N166" s="74">
        <v>2</v>
      </c>
      <c r="O166" s="83" t="str">
        <f>REPLACE(INDEX(GroupVertices[Group], MATCH(Edges[[#This Row],[Vertex 1]],GroupVertices[Vertex],0)),1,1,"")</f>
        <v>1</v>
      </c>
      <c r="P166" s="83" t="str">
        <f>REPLACE(INDEX(GroupVertices[Group], MATCH(Edges[[#This Row],[Vertex 2]],GroupVertices[Vertex],0)),1,1,"")</f>
        <v>1</v>
      </c>
    </row>
    <row r="167" spans="1:16" ht="14.25" customHeight="1" thickTop="1" thickBot="1" x14ac:dyDescent="0.3">
      <c r="A167" s="66" t="s">
        <v>337</v>
      </c>
      <c r="B167" s="66" t="s">
        <v>328</v>
      </c>
      <c r="C167" s="67"/>
      <c r="D167" s="68">
        <v>1.1428571428571428</v>
      </c>
      <c r="E167" s="69"/>
      <c r="F167" s="70"/>
      <c r="G167" s="67"/>
      <c r="H167" s="71"/>
      <c r="I167" s="72"/>
      <c r="J167" s="72"/>
      <c r="K167" s="51"/>
      <c r="L167" s="73">
        <v>167</v>
      </c>
      <c r="M167" s="73"/>
      <c r="N167" s="74">
        <v>2</v>
      </c>
      <c r="O167" s="83" t="str">
        <f>REPLACE(INDEX(GroupVertices[Group], MATCH(Edges[[#This Row],[Vertex 1]],GroupVertices[Vertex],0)),1,1,"")</f>
        <v>1</v>
      </c>
      <c r="P167" s="83" t="str">
        <f>REPLACE(INDEX(GroupVertices[Group], MATCH(Edges[[#This Row],[Vertex 2]],GroupVertices[Vertex],0)),1,1,"")</f>
        <v>1</v>
      </c>
    </row>
    <row r="168" spans="1:16" ht="14.25" customHeight="1" thickTop="1" thickBot="1" x14ac:dyDescent="0.3">
      <c r="A168" s="66" t="s">
        <v>339</v>
      </c>
      <c r="B168" s="66" t="s">
        <v>195</v>
      </c>
      <c r="C168" s="67"/>
      <c r="D168" s="68">
        <v>1.7142857142857144</v>
      </c>
      <c r="E168" s="69"/>
      <c r="F168" s="70"/>
      <c r="G168" s="67"/>
      <c r="H168" s="71"/>
      <c r="I168" s="72"/>
      <c r="J168" s="72"/>
      <c r="K168" s="51"/>
      <c r="L168" s="73">
        <v>168</v>
      </c>
      <c r="M168" s="73"/>
      <c r="N168" s="74">
        <v>6</v>
      </c>
      <c r="O168" s="83" t="str">
        <f>REPLACE(INDEX(GroupVertices[Group], MATCH(Edges[[#This Row],[Vertex 1]],GroupVertices[Vertex],0)),1,1,"")</f>
        <v>1</v>
      </c>
      <c r="P168" s="83" t="str">
        <f>REPLACE(INDEX(GroupVertices[Group], MATCH(Edges[[#This Row],[Vertex 2]],GroupVertices[Vertex],0)),1,1,"")</f>
        <v>1</v>
      </c>
    </row>
    <row r="169" spans="1:16" ht="14.25" customHeight="1" thickTop="1" thickBot="1" x14ac:dyDescent="0.3">
      <c r="A169" s="66" t="s">
        <v>340</v>
      </c>
      <c r="B169" s="66" t="s">
        <v>341</v>
      </c>
      <c r="C169" s="67"/>
      <c r="D169" s="68">
        <v>1.7142857142857144</v>
      </c>
      <c r="E169" s="69"/>
      <c r="F169" s="70"/>
      <c r="G169" s="67"/>
      <c r="H169" s="71"/>
      <c r="I169" s="72"/>
      <c r="J169" s="72"/>
      <c r="K169" s="51"/>
      <c r="L169" s="73">
        <v>169</v>
      </c>
      <c r="M169" s="73"/>
      <c r="N169" s="74">
        <v>6</v>
      </c>
      <c r="O169" s="83" t="str">
        <f>REPLACE(INDEX(GroupVertices[Group], MATCH(Edges[[#This Row],[Vertex 1]],GroupVertices[Vertex],0)),1,1,"")</f>
        <v>1</v>
      </c>
      <c r="P169" s="83" t="str">
        <f>REPLACE(INDEX(GroupVertices[Group], MATCH(Edges[[#This Row],[Vertex 2]],GroupVertices[Vertex],0)),1,1,"")</f>
        <v>1</v>
      </c>
    </row>
    <row r="170" spans="1:16" ht="14.25" customHeight="1" thickTop="1" thickBot="1" x14ac:dyDescent="0.3">
      <c r="A170" s="66" t="s">
        <v>340</v>
      </c>
      <c r="B170" s="66" t="s">
        <v>195</v>
      </c>
      <c r="C170" s="67"/>
      <c r="D170" s="68">
        <v>1.4285714285714286</v>
      </c>
      <c r="E170" s="69"/>
      <c r="F170" s="70"/>
      <c r="G170" s="67"/>
      <c r="H170" s="71"/>
      <c r="I170" s="72"/>
      <c r="J170" s="72"/>
      <c r="K170" s="51"/>
      <c r="L170" s="73">
        <v>170</v>
      </c>
      <c r="M170" s="73"/>
      <c r="N170" s="74">
        <v>4</v>
      </c>
      <c r="O170" s="83" t="str">
        <f>REPLACE(INDEX(GroupVertices[Group], MATCH(Edges[[#This Row],[Vertex 1]],GroupVertices[Vertex],0)),1,1,"")</f>
        <v>1</v>
      </c>
      <c r="P170" s="83" t="str">
        <f>REPLACE(INDEX(GroupVertices[Group], MATCH(Edges[[#This Row],[Vertex 2]],GroupVertices[Vertex],0)),1,1,"")</f>
        <v>1</v>
      </c>
    </row>
    <row r="171" spans="1:16" ht="14.25" customHeight="1" thickTop="1" thickBot="1" x14ac:dyDescent="0.3">
      <c r="A171" s="66" t="s">
        <v>340</v>
      </c>
      <c r="B171" s="66" t="s">
        <v>342</v>
      </c>
      <c r="C171" s="67"/>
      <c r="D171" s="68">
        <v>1.1428571428571428</v>
      </c>
      <c r="E171" s="69"/>
      <c r="F171" s="70"/>
      <c r="G171" s="67"/>
      <c r="H171" s="71"/>
      <c r="I171" s="72"/>
      <c r="J171" s="72"/>
      <c r="K171" s="51"/>
      <c r="L171" s="73">
        <v>171</v>
      </c>
      <c r="M171" s="73"/>
      <c r="N171" s="74">
        <v>2</v>
      </c>
      <c r="O171" s="83" t="str">
        <f>REPLACE(INDEX(GroupVertices[Group], MATCH(Edges[[#This Row],[Vertex 1]],GroupVertices[Vertex],0)),1,1,"")</f>
        <v>1</v>
      </c>
      <c r="P171" s="83" t="str">
        <f>REPLACE(INDEX(GroupVertices[Group], MATCH(Edges[[#This Row],[Vertex 2]],GroupVertices[Vertex],0)),1,1,"")</f>
        <v>1</v>
      </c>
    </row>
    <row r="172" spans="1:16" ht="14.25" customHeight="1" thickTop="1" thickBot="1" x14ac:dyDescent="0.3">
      <c r="A172" s="66" t="s">
        <v>340</v>
      </c>
      <c r="B172" s="66" t="s">
        <v>336</v>
      </c>
      <c r="C172" s="67"/>
      <c r="D172" s="68">
        <v>1.5714285714285714</v>
      </c>
      <c r="E172" s="69"/>
      <c r="F172" s="70"/>
      <c r="G172" s="67"/>
      <c r="H172" s="71"/>
      <c r="I172" s="72"/>
      <c r="J172" s="72"/>
      <c r="K172" s="51"/>
      <c r="L172" s="73">
        <v>172</v>
      </c>
      <c r="M172" s="73"/>
      <c r="N172" s="74">
        <v>5</v>
      </c>
      <c r="O172" s="83" t="str">
        <f>REPLACE(INDEX(GroupVertices[Group], MATCH(Edges[[#This Row],[Vertex 1]],GroupVertices[Vertex],0)),1,1,"")</f>
        <v>1</v>
      </c>
      <c r="P172" s="83" t="str">
        <f>REPLACE(INDEX(GroupVertices[Group], MATCH(Edges[[#This Row],[Vertex 2]],GroupVertices[Vertex],0)),1,1,"")</f>
        <v>1</v>
      </c>
    </row>
    <row r="173" spans="1:16" ht="14.25" customHeight="1" thickTop="1" thickBot="1" x14ac:dyDescent="0.3">
      <c r="A173" s="66" t="s">
        <v>340</v>
      </c>
      <c r="B173" s="66" t="s">
        <v>311</v>
      </c>
      <c r="C173" s="67"/>
      <c r="D173" s="68">
        <v>1.7142857142857144</v>
      </c>
      <c r="E173" s="69"/>
      <c r="F173" s="70"/>
      <c r="G173" s="67"/>
      <c r="H173" s="71"/>
      <c r="I173" s="72"/>
      <c r="J173" s="72"/>
      <c r="K173" s="51"/>
      <c r="L173" s="73">
        <v>173</v>
      </c>
      <c r="M173" s="73"/>
      <c r="N173" s="74">
        <v>6</v>
      </c>
      <c r="O173" s="83" t="str">
        <f>REPLACE(INDEX(GroupVertices[Group], MATCH(Edges[[#This Row],[Vertex 1]],GroupVertices[Vertex],0)),1,1,"")</f>
        <v>1</v>
      </c>
      <c r="P173" s="83" t="str">
        <f>REPLACE(INDEX(GroupVertices[Group], MATCH(Edges[[#This Row],[Vertex 2]],GroupVertices[Vertex],0)),1,1,"")</f>
        <v>1</v>
      </c>
    </row>
    <row r="174" spans="1:16" ht="14.25" customHeight="1" thickTop="1" thickBot="1" x14ac:dyDescent="0.3">
      <c r="A174" s="66" t="s">
        <v>340</v>
      </c>
      <c r="B174" s="66" t="s">
        <v>343</v>
      </c>
      <c r="C174" s="67"/>
      <c r="D174" s="68">
        <v>1.5714285714285714</v>
      </c>
      <c r="E174" s="69"/>
      <c r="F174" s="70"/>
      <c r="G174" s="67"/>
      <c r="H174" s="71"/>
      <c r="I174" s="72"/>
      <c r="J174" s="72"/>
      <c r="K174" s="51"/>
      <c r="L174" s="73">
        <v>174</v>
      </c>
      <c r="M174" s="73"/>
      <c r="N174" s="74">
        <v>5</v>
      </c>
      <c r="O174" s="83" t="str">
        <f>REPLACE(INDEX(GroupVertices[Group], MATCH(Edges[[#This Row],[Vertex 1]],GroupVertices[Vertex],0)),1,1,"")</f>
        <v>1</v>
      </c>
      <c r="P174" s="83" t="str">
        <f>REPLACE(INDEX(GroupVertices[Group], MATCH(Edges[[#This Row],[Vertex 2]],GroupVertices[Vertex],0)),1,1,"")</f>
        <v>1</v>
      </c>
    </row>
    <row r="175" spans="1:16" ht="14.25" customHeight="1" thickTop="1" thickBot="1" x14ac:dyDescent="0.3">
      <c r="A175" s="66" t="s">
        <v>344</v>
      </c>
      <c r="B175" s="66" t="s">
        <v>345</v>
      </c>
      <c r="C175" s="67"/>
      <c r="D175" s="68">
        <v>1</v>
      </c>
      <c r="E175" s="69"/>
      <c r="F175" s="70"/>
      <c r="G175" s="67"/>
      <c r="H175" s="71"/>
      <c r="I175" s="72"/>
      <c r="J175" s="72"/>
      <c r="K175" s="51"/>
      <c r="L175" s="73">
        <v>175</v>
      </c>
      <c r="M175" s="73"/>
      <c r="N175" s="74">
        <v>1</v>
      </c>
      <c r="O175" s="83" t="str">
        <f>REPLACE(INDEX(GroupVertices[Group], MATCH(Edges[[#This Row],[Vertex 1]],GroupVertices[Vertex],0)),1,1,"")</f>
        <v>32</v>
      </c>
      <c r="P175" s="83" t="str">
        <f>REPLACE(INDEX(GroupVertices[Group], MATCH(Edges[[#This Row],[Vertex 2]],GroupVertices[Vertex],0)),1,1,"")</f>
        <v>32</v>
      </c>
    </row>
    <row r="176" spans="1:16" ht="14.25" customHeight="1" thickTop="1" thickBot="1" x14ac:dyDescent="0.3">
      <c r="A176" s="66" t="s">
        <v>346</v>
      </c>
      <c r="B176" s="66" t="s">
        <v>347</v>
      </c>
      <c r="C176" s="67"/>
      <c r="D176" s="68">
        <v>1</v>
      </c>
      <c r="E176" s="69"/>
      <c r="F176" s="70"/>
      <c r="G176" s="67"/>
      <c r="H176" s="71"/>
      <c r="I176" s="72"/>
      <c r="J176" s="72"/>
      <c r="K176" s="51"/>
      <c r="L176" s="73">
        <v>176</v>
      </c>
      <c r="M176" s="73"/>
      <c r="N176" s="74">
        <v>1</v>
      </c>
      <c r="O176" s="83" t="str">
        <f>REPLACE(INDEX(GroupVertices[Group], MATCH(Edges[[#This Row],[Vertex 1]],GroupVertices[Vertex],0)),1,1,"")</f>
        <v>1</v>
      </c>
      <c r="P176" s="83" t="str">
        <f>REPLACE(INDEX(GroupVertices[Group], MATCH(Edges[[#This Row],[Vertex 2]],GroupVertices[Vertex],0)),1,1,"")</f>
        <v>1</v>
      </c>
    </row>
    <row r="177" spans="1:16" ht="14.25" customHeight="1" thickTop="1" thickBot="1" x14ac:dyDescent="0.3">
      <c r="A177" s="66" t="s">
        <v>346</v>
      </c>
      <c r="B177" s="66" t="s">
        <v>331</v>
      </c>
      <c r="C177" s="67"/>
      <c r="D177" s="68">
        <v>1</v>
      </c>
      <c r="E177" s="69"/>
      <c r="F177" s="70"/>
      <c r="G177" s="67"/>
      <c r="H177" s="71"/>
      <c r="I177" s="72"/>
      <c r="J177" s="72"/>
      <c r="K177" s="51"/>
      <c r="L177" s="73">
        <v>177</v>
      </c>
      <c r="M177" s="73"/>
      <c r="N177" s="74">
        <v>1</v>
      </c>
      <c r="O177" s="83" t="str">
        <f>REPLACE(INDEX(GroupVertices[Group], MATCH(Edges[[#This Row],[Vertex 1]],GroupVertices[Vertex],0)),1,1,"")</f>
        <v>1</v>
      </c>
      <c r="P177" s="83" t="str">
        <f>REPLACE(INDEX(GroupVertices[Group], MATCH(Edges[[#This Row],[Vertex 2]],GroupVertices[Vertex],0)),1,1,"")</f>
        <v>1</v>
      </c>
    </row>
    <row r="178" spans="1:16" ht="14.25" customHeight="1" thickTop="1" thickBot="1" x14ac:dyDescent="0.3">
      <c r="A178" s="66" t="s">
        <v>348</v>
      </c>
      <c r="B178" s="66" t="s">
        <v>349</v>
      </c>
      <c r="C178" s="67"/>
      <c r="D178" s="68">
        <v>1.4285714285714286</v>
      </c>
      <c r="E178" s="69"/>
      <c r="F178" s="70"/>
      <c r="G178" s="67"/>
      <c r="H178" s="71"/>
      <c r="I178" s="72"/>
      <c r="J178" s="72"/>
      <c r="K178" s="51"/>
      <c r="L178" s="73">
        <v>178</v>
      </c>
      <c r="M178" s="73"/>
      <c r="N178" s="74">
        <v>4</v>
      </c>
      <c r="O178" s="83" t="str">
        <f>REPLACE(INDEX(GroupVertices[Group], MATCH(Edges[[#This Row],[Vertex 1]],GroupVertices[Vertex],0)),1,1,"")</f>
        <v>1</v>
      </c>
      <c r="P178" s="83" t="str">
        <f>REPLACE(INDEX(GroupVertices[Group], MATCH(Edges[[#This Row],[Vertex 2]],GroupVertices[Vertex],0)),1,1,"")</f>
        <v>1</v>
      </c>
    </row>
    <row r="179" spans="1:16" ht="14.25" customHeight="1" thickTop="1" thickBot="1" x14ac:dyDescent="0.3">
      <c r="A179" s="66" t="s">
        <v>350</v>
      </c>
      <c r="B179" s="66" t="s">
        <v>351</v>
      </c>
      <c r="C179" s="67"/>
      <c r="D179" s="68">
        <v>1</v>
      </c>
      <c r="E179" s="69"/>
      <c r="F179" s="70"/>
      <c r="G179" s="67"/>
      <c r="H179" s="71"/>
      <c r="I179" s="72"/>
      <c r="J179" s="72"/>
      <c r="K179" s="51"/>
      <c r="L179" s="73">
        <v>179</v>
      </c>
      <c r="M179" s="73"/>
      <c r="N179" s="74">
        <v>1</v>
      </c>
      <c r="O179" s="83" t="str">
        <f>REPLACE(INDEX(GroupVertices[Group], MATCH(Edges[[#This Row],[Vertex 1]],GroupVertices[Vertex],0)),1,1,"")</f>
        <v>25</v>
      </c>
      <c r="P179" s="83" t="str">
        <f>REPLACE(INDEX(GroupVertices[Group], MATCH(Edges[[#This Row],[Vertex 2]],GroupVertices[Vertex],0)),1,1,"")</f>
        <v>25</v>
      </c>
    </row>
    <row r="180" spans="1:16" ht="14.25" customHeight="1" thickTop="1" thickBot="1" x14ac:dyDescent="0.3">
      <c r="A180" s="66" t="s">
        <v>350</v>
      </c>
      <c r="B180" s="66" t="s">
        <v>352</v>
      </c>
      <c r="C180" s="67"/>
      <c r="D180" s="68">
        <v>1</v>
      </c>
      <c r="E180" s="69"/>
      <c r="F180" s="70"/>
      <c r="G180" s="67"/>
      <c r="H180" s="71"/>
      <c r="I180" s="72"/>
      <c r="J180" s="72"/>
      <c r="K180" s="51"/>
      <c r="L180" s="73">
        <v>180</v>
      </c>
      <c r="M180" s="73"/>
      <c r="N180" s="74">
        <v>1</v>
      </c>
      <c r="O180" s="83" t="str">
        <f>REPLACE(INDEX(GroupVertices[Group], MATCH(Edges[[#This Row],[Vertex 1]],GroupVertices[Vertex],0)),1,1,"")</f>
        <v>25</v>
      </c>
      <c r="P180" s="83" t="str">
        <f>REPLACE(INDEX(GroupVertices[Group], MATCH(Edges[[#This Row],[Vertex 2]],GroupVertices[Vertex],0)),1,1,"")</f>
        <v>25</v>
      </c>
    </row>
    <row r="181" spans="1:16" ht="14.25" customHeight="1" thickTop="1" thickBot="1" x14ac:dyDescent="0.3">
      <c r="A181" s="66" t="s">
        <v>353</v>
      </c>
      <c r="B181" s="66" t="s">
        <v>354</v>
      </c>
      <c r="C181" s="67"/>
      <c r="D181" s="68">
        <v>1.1428571428571428</v>
      </c>
      <c r="E181" s="69"/>
      <c r="F181" s="70"/>
      <c r="G181" s="67"/>
      <c r="H181" s="71"/>
      <c r="I181" s="72"/>
      <c r="J181" s="72"/>
      <c r="K181" s="51"/>
      <c r="L181" s="73">
        <v>181</v>
      </c>
      <c r="M181" s="73"/>
      <c r="N181" s="74">
        <v>2</v>
      </c>
      <c r="O181" s="83" t="str">
        <f>REPLACE(INDEX(GroupVertices[Group], MATCH(Edges[[#This Row],[Vertex 1]],GroupVertices[Vertex],0)),1,1,"")</f>
        <v>31</v>
      </c>
      <c r="P181" s="83" t="str">
        <f>REPLACE(INDEX(GroupVertices[Group], MATCH(Edges[[#This Row],[Vertex 2]],GroupVertices[Vertex],0)),1,1,"")</f>
        <v>31</v>
      </c>
    </row>
    <row r="182" spans="1:16" ht="14.25" customHeight="1" thickTop="1" thickBot="1" x14ac:dyDescent="0.3">
      <c r="A182" s="66" t="s">
        <v>355</v>
      </c>
      <c r="B182" s="66" t="s">
        <v>356</v>
      </c>
      <c r="C182" s="67"/>
      <c r="D182" s="68">
        <v>1.1428571428571428</v>
      </c>
      <c r="E182" s="69"/>
      <c r="F182" s="70"/>
      <c r="G182" s="67"/>
      <c r="H182" s="71"/>
      <c r="I182" s="72"/>
      <c r="J182" s="72"/>
      <c r="K182" s="51"/>
      <c r="L182" s="73">
        <v>182</v>
      </c>
      <c r="M182" s="73"/>
      <c r="N182" s="74">
        <v>2</v>
      </c>
      <c r="O182" s="83" t="str">
        <f>REPLACE(INDEX(GroupVertices[Group], MATCH(Edges[[#This Row],[Vertex 1]],GroupVertices[Vertex],0)),1,1,"")</f>
        <v>27</v>
      </c>
      <c r="P182" s="83" t="str">
        <f>REPLACE(INDEX(GroupVertices[Group], MATCH(Edges[[#This Row],[Vertex 2]],GroupVertices[Vertex],0)),1,1,"")</f>
        <v>27</v>
      </c>
    </row>
    <row r="183" spans="1:16" ht="14.25" customHeight="1" thickTop="1" thickBot="1" x14ac:dyDescent="0.3">
      <c r="A183" s="66" t="s">
        <v>357</v>
      </c>
      <c r="B183" s="66" t="s">
        <v>358</v>
      </c>
      <c r="C183" s="67"/>
      <c r="D183" s="68">
        <v>1</v>
      </c>
      <c r="E183" s="69"/>
      <c r="F183" s="70"/>
      <c r="G183" s="67"/>
      <c r="H183" s="71"/>
      <c r="I183" s="72"/>
      <c r="J183" s="72"/>
      <c r="K183" s="51"/>
      <c r="L183" s="73">
        <v>183</v>
      </c>
      <c r="M183" s="73"/>
      <c r="N183" s="74">
        <v>1</v>
      </c>
      <c r="O183" s="83" t="str">
        <f>REPLACE(INDEX(GroupVertices[Group], MATCH(Edges[[#This Row],[Vertex 1]],GroupVertices[Vertex],0)),1,1,"")</f>
        <v>1</v>
      </c>
      <c r="P183" s="83" t="str">
        <f>REPLACE(INDEX(GroupVertices[Group], MATCH(Edges[[#This Row],[Vertex 2]],GroupVertices[Vertex],0)),1,1,"")</f>
        <v>1</v>
      </c>
    </row>
    <row r="184" spans="1:16" ht="14.25" customHeight="1" thickTop="1" thickBot="1" x14ac:dyDescent="0.3">
      <c r="A184" s="66" t="s">
        <v>357</v>
      </c>
      <c r="B184" s="66" t="s">
        <v>359</v>
      </c>
      <c r="C184" s="67"/>
      <c r="D184" s="68">
        <v>1</v>
      </c>
      <c r="E184" s="69"/>
      <c r="F184" s="70"/>
      <c r="G184" s="67"/>
      <c r="H184" s="71"/>
      <c r="I184" s="72"/>
      <c r="J184" s="72"/>
      <c r="K184" s="51"/>
      <c r="L184" s="73">
        <v>184</v>
      </c>
      <c r="M184" s="73"/>
      <c r="N184" s="74">
        <v>1</v>
      </c>
      <c r="O184" s="83" t="str">
        <f>REPLACE(INDEX(GroupVertices[Group], MATCH(Edges[[#This Row],[Vertex 1]],GroupVertices[Vertex],0)),1,1,"")</f>
        <v>1</v>
      </c>
      <c r="P184" s="83" t="str">
        <f>REPLACE(INDEX(GroupVertices[Group], MATCH(Edges[[#This Row],[Vertex 2]],GroupVertices[Vertex],0)),1,1,"")</f>
        <v>1</v>
      </c>
    </row>
    <row r="185" spans="1:16" ht="14.25" customHeight="1" thickTop="1" thickBot="1" x14ac:dyDescent="0.3">
      <c r="A185" s="66" t="s">
        <v>357</v>
      </c>
      <c r="B185" s="66" t="s">
        <v>360</v>
      </c>
      <c r="C185" s="67"/>
      <c r="D185" s="68">
        <v>1</v>
      </c>
      <c r="E185" s="69"/>
      <c r="F185" s="70"/>
      <c r="G185" s="67"/>
      <c r="H185" s="71"/>
      <c r="I185" s="72"/>
      <c r="J185" s="72"/>
      <c r="K185" s="51"/>
      <c r="L185" s="73">
        <v>185</v>
      </c>
      <c r="M185" s="73"/>
      <c r="N185" s="74">
        <v>1</v>
      </c>
      <c r="O185" s="83" t="str">
        <f>REPLACE(INDEX(GroupVertices[Group], MATCH(Edges[[#This Row],[Vertex 1]],GroupVertices[Vertex],0)),1,1,"")</f>
        <v>1</v>
      </c>
      <c r="P185" s="83" t="str">
        <f>REPLACE(INDEX(GroupVertices[Group], MATCH(Edges[[#This Row],[Vertex 2]],GroupVertices[Vertex],0)),1,1,"")</f>
        <v>1</v>
      </c>
    </row>
    <row r="186" spans="1:16" ht="14.25" customHeight="1" thickTop="1" thickBot="1" x14ac:dyDescent="0.3">
      <c r="A186" s="66" t="s">
        <v>361</v>
      </c>
      <c r="B186" s="66" t="s">
        <v>362</v>
      </c>
      <c r="C186" s="67"/>
      <c r="D186" s="68">
        <v>1.1428571428571428</v>
      </c>
      <c r="E186" s="69"/>
      <c r="F186" s="70"/>
      <c r="G186" s="67"/>
      <c r="H186" s="71"/>
      <c r="I186" s="72"/>
      <c r="J186" s="72"/>
      <c r="K186" s="51"/>
      <c r="L186" s="73">
        <v>186</v>
      </c>
      <c r="M186" s="73"/>
      <c r="N186" s="74">
        <v>2</v>
      </c>
      <c r="O186" s="83" t="str">
        <f>REPLACE(INDEX(GroupVertices[Group], MATCH(Edges[[#This Row],[Vertex 1]],GroupVertices[Vertex],0)),1,1,"")</f>
        <v>1</v>
      </c>
      <c r="P186" s="83" t="str">
        <f>REPLACE(INDEX(GroupVertices[Group], MATCH(Edges[[#This Row],[Vertex 2]],GroupVertices[Vertex],0)),1,1,"")</f>
        <v>1</v>
      </c>
    </row>
    <row r="187" spans="1:16" ht="14.25" customHeight="1" thickTop="1" thickBot="1" x14ac:dyDescent="0.3">
      <c r="A187" s="66" t="s">
        <v>209</v>
      </c>
      <c r="B187" s="66" t="s">
        <v>210</v>
      </c>
      <c r="C187" s="67"/>
      <c r="D187" s="68">
        <v>1</v>
      </c>
      <c r="E187" s="69"/>
      <c r="F187" s="70"/>
      <c r="G187" s="67"/>
      <c r="H187" s="71"/>
      <c r="I187" s="72"/>
      <c r="J187" s="72"/>
      <c r="K187" s="51"/>
      <c r="L187" s="73">
        <v>187</v>
      </c>
      <c r="M187" s="73"/>
      <c r="N187" s="74">
        <v>1</v>
      </c>
      <c r="O187" s="83" t="str">
        <f>REPLACE(INDEX(GroupVertices[Group], MATCH(Edges[[#This Row],[Vertex 1]],GroupVertices[Vertex],0)),1,1,"")</f>
        <v>1</v>
      </c>
      <c r="P187" s="83" t="str">
        <f>REPLACE(INDEX(GroupVertices[Group], MATCH(Edges[[#This Row],[Vertex 2]],GroupVertices[Vertex],0)),1,1,"")</f>
        <v>1</v>
      </c>
    </row>
    <row r="188" spans="1:16" ht="14.25" customHeight="1" thickTop="1" thickBot="1" x14ac:dyDescent="0.3">
      <c r="A188" s="66" t="s">
        <v>209</v>
      </c>
      <c r="B188" s="66" t="s">
        <v>211</v>
      </c>
      <c r="C188" s="67"/>
      <c r="D188" s="68">
        <v>1.4285714285714286</v>
      </c>
      <c r="E188" s="69"/>
      <c r="F188" s="70"/>
      <c r="G188" s="67"/>
      <c r="H188" s="71"/>
      <c r="I188" s="72"/>
      <c r="J188" s="72"/>
      <c r="K188" s="51"/>
      <c r="L188" s="73">
        <v>188</v>
      </c>
      <c r="M188" s="73"/>
      <c r="N188" s="74">
        <v>4</v>
      </c>
      <c r="O188" s="83" t="str">
        <f>REPLACE(INDEX(GroupVertices[Group], MATCH(Edges[[#This Row],[Vertex 1]],GroupVertices[Vertex],0)),1,1,"")</f>
        <v>1</v>
      </c>
      <c r="P188" s="83" t="str">
        <f>REPLACE(INDEX(GroupVertices[Group], MATCH(Edges[[#This Row],[Vertex 2]],GroupVertices[Vertex],0)),1,1,"")</f>
        <v>1</v>
      </c>
    </row>
    <row r="189" spans="1:16" ht="14.25" customHeight="1" thickTop="1" thickBot="1" x14ac:dyDescent="0.3">
      <c r="A189" s="66" t="s">
        <v>209</v>
      </c>
      <c r="B189" s="66" t="s">
        <v>212</v>
      </c>
      <c r="C189" s="67"/>
      <c r="D189" s="68">
        <v>1</v>
      </c>
      <c r="E189" s="69"/>
      <c r="F189" s="70"/>
      <c r="G189" s="67"/>
      <c r="H189" s="71"/>
      <c r="I189" s="72"/>
      <c r="J189" s="72"/>
      <c r="K189" s="51"/>
      <c r="L189" s="73">
        <v>189</v>
      </c>
      <c r="M189" s="73"/>
      <c r="N189" s="74">
        <v>1</v>
      </c>
      <c r="O189" s="83" t="str">
        <f>REPLACE(INDEX(GroupVertices[Group], MATCH(Edges[[#This Row],[Vertex 1]],GroupVertices[Vertex],0)),1,1,"")</f>
        <v>1</v>
      </c>
      <c r="P189" s="83" t="str">
        <f>REPLACE(INDEX(GroupVertices[Group], MATCH(Edges[[#This Row],[Vertex 2]],GroupVertices[Vertex],0)),1,1,"")</f>
        <v>1</v>
      </c>
    </row>
    <row r="190" spans="1:16" ht="14.25" customHeight="1" thickTop="1" thickBot="1" x14ac:dyDescent="0.3">
      <c r="A190" s="66" t="s">
        <v>209</v>
      </c>
      <c r="B190" s="66" t="s">
        <v>213</v>
      </c>
      <c r="C190" s="67"/>
      <c r="D190" s="68">
        <v>1</v>
      </c>
      <c r="E190" s="69"/>
      <c r="F190" s="70"/>
      <c r="G190" s="67"/>
      <c r="H190" s="71"/>
      <c r="I190" s="72"/>
      <c r="J190" s="72"/>
      <c r="K190" s="51"/>
      <c r="L190" s="73">
        <v>190</v>
      </c>
      <c r="M190" s="73"/>
      <c r="N190" s="74">
        <v>1</v>
      </c>
      <c r="O190" s="83" t="str">
        <f>REPLACE(INDEX(GroupVertices[Group], MATCH(Edges[[#This Row],[Vertex 1]],GroupVertices[Vertex],0)),1,1,"")</f>
        <v>1</v>
      </c>
      <c r="P190" s="83" t="str">
        <f>REPLACE(INDEX(GroupVertices[Group], MATCH(Edges[[#This Row],[Vertex 2]],GroupVertices[Vertex],0)),1,1,"")</f>
        <v>1</v>
      </c>
    </row>
    <row r="191" spans="1:16" ht="14.25" customHeight="1" thickTop="1" thickBot="1" x14ac:dyDescent="0.3">
      <c r="A191" s="66" t="s">
        <v>363</v>
      </c>
      <c r="B191" s="66" t="s">
        <v>364</v>
      </c>
      <c r="C191" s="67"/>
      <c r="D191" s="68">
        <v>1</v>
      </c>
      <c r="E191" s="69"/>
      <c r="F191" s="70"/>
      <c r="G191" s="67"/>
      <c r="H191" s="71"/>
      <c r="I191" s="72"/>
      <c r="J191" s="72"/>
      <c r="K191" s="51"/>
      <c r="L191" s="73">
        <v>191</v>
      </c>
      <c r="M191" s="73"/>
      <c r="N191" s="74">
        <v>1</v>
      </c>
      <c r="O191" s="83" t="str">
        <f>REPLACE(INDEX(GroupVertices[Group], MATCH(Edges[[#This Row],[Vertex 1]],GroupVertices[Vertex],0)),1,1,"")</f>
        <v>62</v>
      </c>
      <c r="P191" s="83" t="str">
        <f>REPLACE(INDEX(GroupVertices[Group], MATCH(Edges[[#This Row],[Vertex 2]],GroupVertices[Vertex],0)),1,1,"")</f>
        <v>62</v>
      </c>
    </row>
    <row r="192" spans="1:16" ht="14.25" customHeight="1" thickTop="1" thickBot="1" x14ac:dyDescent="0.3">
      <c r="A192" s="66" t="s">
        <v>251</v>
      </c>
      <c r="B192" s="66" t="s">
        <v>252</v>
      </c>
      <c r="C192" s="67"/>
      <c r="D192" s="68">
        <v>1.4285714285714286</v>
      </c>
      <c r="E192" s="69"/>
      <c r="F192" s="70"/>
      <c r="G192" s="67"/>
      <c r="H192" s="71"/>
      <c r="I192" s="72"/>
      <c r="J192" s="72"/>
      <c r="K192" s="51"/>
      <c r="L192" s="73">
        <v>192</v>
      </c>
      <c r="M192" s="73"/>
      <c r="N192" s="74">
        <v>4</v>
      </c>
      <c r="O192" s="83" t="str">
        <f>REPLACE(INDEX(GroupVertices[Group], MATCH(Edges[[#This Row],[Vertex 1]],GroupVertices[Vertex],0)),1,1,"")</f>
        <v>1</v>
      </c>
      <c r="P192" s="83" t="str">
        <f>REPLACE(INDEX(GroupVertices[Group], MATCH(Edges[[#This Row],[Vertex 2]],GroupVertices[Vertex],0)),1,1,"")</f>
        <v>1</v>
      </c>
    </row>
    <row r="193" spans="1:16" ht="14.25" customHeight="1" thickTop="1" thickBot="1" x14ac:dyDescent="0.3">
      <c r="A193" s="66" t="s">
        <v>251</v>
      </c>
      <c r="B193" s="66" t="s">
        <v>239</v>
      </c>
      <c r="C193" s="67"/>
      <c r="D193" s="68">
        <v>1.4285714285714286</v>
      </c>
      <c r="E193" s="69"/>
      <c r="F193" s="70"/>
      <c r="G193" s="67"/>
      <c r="H193" s="71"/>
      <c r="I193" s="72"/>
      <c r="J193" s="72"/>
      <c r="K193" s="51"/>
      <c r="L193" s="73">
        <v>193</v>
      </c>
      <c r="M193" s="73"/>
      <c r="N193" s="74">
        <v>4</v>
      </c>
      <c r="O193" s="83" t="str">
        <f>REPLACE(INDEX(GroupVertices[Group], MATCH(Edges[[#This Row],[Vertex 1]],GroupVertices[Vertex],0)),1,1,"")</f>
        <v>1</v>
      </c>
      <c r="P193" s="83" t="str">
        <f>REPLACE(INDEX(GroupVertices[Group], MATCH(Edges[[#This Row],[Vertex 2]],GroupVertices[Vertex],0)),1,1,"")</f>
        <v>1</v>
      </c>
    </row>
    <row r="194" spans="1:16" ht="14.25" customHeight="1" thickTop="1" thickBot="1" x14ac:dyDescent="0.3">
      <c r="A194" s="66" t="s">
        <v>251</v>
      </c>
      <c r="B194" s="66" t="s">
        <v>253</v>
      </c>
      <c r="C194" s="67"/>
      <c r="D194" s="68">
        <v>1.4285714285714286</v>
      </c>
      <c r="E194" s="69"/>
      <c r="F194" s="70"/>
      <c r="G194" s="67"/>
      <c r="H194" s="71"/>
      <c r="I194" s="72"/>
      <c r="J194" s="72"/>
      <c r="K194" s="51"/>
      <c r="L194" s="73">
        <v>194</v>
      </c>
      <c r="M194" s="73"/>
      <c r="N194" s="74">
        <v>4</v>
      </c>
      <c r="O194" s="83" t="str">
        <f>REPLACE(INDEX(GroupVertices[Group], MATCH(Edges[[#This Row],[Vertex 1]],GroupVertices[Vertex],0)),1,1,"")</f>
        <v>1</v>
      </c>
      <c r="P194" s="83" t="str">
        <f>REPLACE(INDEX(GroupVertices[Group], MATCH(Edges[[#This Row],[Vertex 2]],GroupVertices[Vertex],0)),1,1,"")</f>
        <v>1</v>
      </c>
    </row>
    <row r="195" spans="1:16" ht="14.25" customHeight="1" thickTop="1" thickBot="1" x14ac:dyDescent="0.3">
      <c r="A195" s="66" t="s">
        <v>251</v>
      </c>
      <c r="B195" s="66" t="s">
        <v>254</v>
      </c>
      <c r="C195" s="67"/>
      <c r="D195" s="68">
        <v>1.1428571428571428</v>
      </c>
      <c r="E195" s="69"/>
      <c r="F195" s="70"/>
      <c r="G195" s="67"/>
      <c r="H195" s="71"/>
      <c r="I195" s="72"/>
      <c r="J195" s="72"/>
      <c r="K195" s="51"/>
      <c r="L195" s="73">
        <v>195</v>
      </c>
      <c r="M195" s="73"/>
      <c r="N195" s="74">
        <v>2</v>
      </c>
      <c r="O195" s="83" t="str">
        <f>REPLACE(INDEX(GroupVertices[Group], MATCH(Edges[[#This Row],[Vertex 1]],GroupVertices[Vertex],0)),1,1,"")</f>
        <v>1</v>
      </c>
      <c r="P195" s="83" t="str">
        <f>REPLACE(INDEX(GroupVertices[Group], MATCH(Edges[[#This Row],[Vertex 2]],GroupVertices[Vertex],0)),1,1,"")</f>
        <v>1</v>
      </c>
    </row>
    <row r="196" spans="1:16" ht="14.25" customHeight="1" thickTop="1" thickBot="1" x14ac:dyDescent="0.3">
      <c r="A196" s="66" t="s">
        <v>251</v>
      </c>
      <c r="B196" s="66" t="s">
        <v>255</v>
      </c>
      <c r="C196" s="67"/>
      <c r="D196" s="68">
        <v>1.4285714285714286</v>
      </c>
      <c r="E196" s="69"/>
      <c r="F196" s="70"/>
      <c r="G196" s="67"/>
      <c r="H196" s="71"/>
      <c r="I196" s="72"/>
      <c r="J196" s="72"/>
      <c r="K196" s="51"/>
      <c r="L196" s="73">
        <v>196</v>
      </c>
      <c r="M196" s="73"/>
      <c r="N196" s="74">
        <v>4</v>
      </c>
      <c r="O196" s="83" t="str">
        <f>REPLACE(INDEX(GroupVertices[Group], MATCH(Edges[[#This Row],[Vertex 1]],GroupVertices[Vertex],0)),1,1,"")</f>
        <v>1</v>
      </c>
      <c r="P196" s="83" t="str">
        <f>REPLACE(INDEX(GroupVertices[Group], MATCH(Edges[[#This Row],[Vertex 2]],GroupVertices[Vertex],0)),1,1,"")</f>
        <v>1</v>
      </c>
    </row>
    <row r="197" spans="1:16" ht="14.25" customHeight="1" thickTop="1" thickBot="1" x14ac:dyDescent="0.3">
      <c r="A197" s="66" t="s">
        <v>251</v>
      </c>
      <c r="B197" s="66" t="s">
        <v>256</v>
      </c>
      <c r="C197" s="67"/>
      <c r="D197" s="68">
        <v>1.1428571428571428</v>
      </c>
      <c r="E197" s="69"/>
      <c r="F197" s="70"/>
      <c r="G197" s="67"/>
      <c r="H197" s="71"/>
      <c r="I197" s="72"/>
      <c r="J197" s="72"/>
      <c r="K197" s="51"/>
      <c r="L197" s="73">
        <v>197</v>
      </c>
      <c r="M197" s="73"/>
      <c r="N197" s="74">
        <v>2</v>
      </c>
      <c r="O197" s="83" t="str">
        <f>REPLACE(INDEX(GroupVertices[Group], MATCH(Edges[[#This Row],[Vertex 1]],GroupVertices[Vertex],0)),1,1,"")</f>
        <v>1</v>
      </c>
      <c r="P197" s="83" t="str">
        <f>REPLACE(INDEX(GroupVertices[Group], MATCH(Edges[[#This Row],[Vertex 2]],GroupVertices[Vertex],0)),1,1,"")</f>
        <v>1</v>
      </c>
    </row>
    <row r="198" spans="1:16" ht="14.25" customHeight="1" thickTop="1" thickBot="1" x14ac:dyDescent="0.3">
      <c r="A198" s="66" t="s">
        <v>251</v>
      </c>
      <c r="B198" s="66" t="s">
        <v>257</v>
      </c>
      <c r="C198" s="67"/>
      <c r="D198" s="68">
        <v>1.4285714285714286</v>
      </c>
      <c r="E198" s="69"/>
      <c r="F198" s="70"/>
      <c r="G198" s="67"/>
      <c r="H198" s="71"/>
      <c r="I198" s="72"/>
      <c r="J198" s="72"/>
      <c r="K198" s="51"/>
      <c r="L198" s="73">
        <v>198</v>
      </c>
      <c r="M198" s="73"/>
      <c r="N198" s="74">
        <v>4</v>
      </c>
      <c r="O198" s="83" t="str">
        <f>REPLACE(INDEX(GroupVertices[Group], MATCH(Edges[[#This Row],[Vertex 1]],GroupVertices[Vertex],0)),1,1,"")</f>
        <v>1</v>
      </c>
      <c r="P198" s="83" t="str">
        <f>REPLACE(INDEX(GroupVertices[Group], MATCH(Edges[[#This Row],[Vertex 2]],GroupVertices[Vertex],0)),1,1,"")</f>
        <v>1</v>
      </c>
    </row>
    <row r="199" spans="1:16" ht="14.25" customHeight="1" thickTop="1" thickBot="1" x14ac:dyDescent="0.3">
      <c r="A199" s="66" t="s">
        <v>251</v>
      </c>
      <c r="B199" s="66" t="s">
        <v>258</v>
      </c>
      <c r="C199" s="67"/>
      <c r="D199" s="68">
        <v>1.1428571428571428</v>
      </c>
      <c r="E199" s="69"/>
      <c r="F199" s="70"/>
      <c r="G199" s="67"/>
      <c r="H199" s="71"/>
      <c r="I199" s="72"/>
      <c r="J199" s="72"/>
      <c r="K199" s="51"/>
      <c r="L199" s="73">
        <v>199</v>
      </c>
      <c r="M199" s="73"/>
      <c r="N199" s="74">
        <v>2</v>
      </c>
      <c r="O199" s="83" t="str">
        <f>REPLACE(INDEX(GroupVertices[Group], MATCH(Edges[[#This Row],[Vertex 1]],GroupVertices[Vertex],0)),1,1,"")</f>
        <v>1</v>
      </c>
      <c r="P199" s="83" t="str">
        <f>REPLACE(INDEX(GroupVertices[Group], MATCH(Edges[[#This Row],[Vertex 2]],GroupVertices[Vertex],0)),1,1,"")</f>
        <v>1</v>
      </c>
    </row>
    <row r="200" spans="1:16" ht="14.25" customHeight="1" thickTop="1" thickBot="1" x14ac:dyDescent="0.3">
      <c r="A200" s="66" t="s">
        <v>251</v>
      </c>
      <c r="B200" s="66" t="s">
        <v>259</v>
      </c>
      <c r="C200" s="67"/>
      <c r="D200" s="68">
        <v>2</v>
      </c>
      <c r="E200" s="69"/>
      <c r="F200" s="70"/>
      <c r="G200" s="67"/>
      <c r="H200" s="71"/>
      <c r="I200" s="72"/>
      <c r="J200" s="72"/>
      <c r="K200" s="51"/>
      <c r="L200" s="73">
        <v>200</v>
      </c>
      <c r="M200" s="73"/>
      <c r="N200" s="74">
        <v>8</v>
      </c>
      <c r="O200" s="83" t="str">
        <f>REPLACE(INDEX(GroupVertices[Group], MATCH(Edges[[#This Row],[Vertex 1]],GroupVertices[Vertex],0)),1,1,"")</f>
        <v>1</v>
      </c>
      <c r="P200" s="83" t="str">
        <f>REPLACE(INDEX(GroupVertices[Group], MATCH(Edges[[#This Row],[Vertex 2]],GroupVertices[Vertex],0)),1,1,"")</f>
        <v>1</v>
      </c>
    </row>
    <row r="201" spans="1:16" ht="14.25" customHeight="1" thickTop="1" thickBot="1" x14ac:dyDescent="0.3">
      <c r="A201" s="66" t="s">
        <v>251</v>
      </c>
      <c r="B201" s="66" t="s">
        <v>260</v>
      </c>
      <c r="C201" s="67"/>
      <c r="D201" s="68">
        <v>1.1428571428571428</v>
      </c>
      <c r="E201" s="69"/>
      <c r="F201" s="70"/>
      <c r="G201" s="67"/>
      <c r="H201" s="71"/>
      <c r="I201" s="72"/>
      <c r="J201" s="72"/>
      <c r="K201" s="51"/>
      <c r="L201" s="73">
        <v>201</v>
      </c>
      <c r="M201" s="73"/>
      <c r="N201" s="74">
        <v>2</v>
      </c>
      <c r="O201" s="83" t="str">
        <f>REPLACE(INDEX(GroupVertices[Group], MATCH(Edges[[#This Row],[Vertex 1]],GroupVertices[Vertex],0)),1,1,"")</f>
        <v>1</v>
      </c>
      <c r="P201" s="83" t="str">
        <f>REPLACE(INDEX(GroupVertices[Group], MATCH(Edges[[#This Row],[Vertex 2]],GroupVertices[Vertex],0)),1,1,"")</f>
        <v>1</v>
      </c>
    </row>
    <row r="202" spans="1:16" ht="14.25" customHeight="1" thickTop="1" thickBot="1" x14ac:dyDescent="0.3">
      <c r="A202" s="66" t="s">
        <v>251</v>
      </c>
      <c r="B202" s="66" t="s">
        <v>261</v>
      </c>
      <c r="C202" s="67"/>
      <c r="D202" s="68">
        <v>1.1428571428571428</v>
      </c>
      <c r="E202" s="69"/>
      <c r="F202" s="70"/>
      <c r="G202" s="67"/>
      <c r="H202" s="71"/>
      <c r="I202" s="72"/>
      <c r="J202" s="72"/>
      <c r="K202" s="51"/>
      <c r="L202" s="73">
        <v>202</v>
      </c>
      <c r="M202" s="73"/>
      <c r="N202" s="74">
        <v>2</v>
      </c>
      <c r="O202" s="83" t="str">
        <f>REPLACE(INDEX(GroupVertices[Group], MATCH(Edges[[#This Row],[Vertex 1]],GroupVertices[Vertex],0)),1,1,"")</f>
        <v>1</v>
      </c>
      <c r="P202" s="83" t="str">
        <f>REPLACE(INDEX(GroupVertices[Group], MATCH(Edges[[#This Row],[Vertex 2]],GroupVertices[Vertex],0)),1,1,"")</f>
        <v>1</v>
      </c>
    </row>
    <row r="203" spans="1:16" ht="14.25" customHeight="1" thickTop="1" thickBot="1" x14ac:dyDescent="0.3">
      <c r="A203" s="66" t="s">
        <v>251</v>
      </c>
      <c r="B203" s="66" t="s">
        <v>262</v>
      </c>
      <c r="C203" s="67"/>
      <c r="D203" s="68">
        <v>1.1428571428571428</v>
      </c>
      <c r="E203" s="69"/>
      <c r="F203" s="70"/>
      <c r="G203" s="67"/>
      <c r="H203" s="71"/>
      <c r="I203" s="72"/>
      <c r="J203" s="72"/>
      <c r="K203" s="51"/>
      <c r="L203" s="73">
        <v>203</v>
      </c>
      <c r="M203" s="73"/>
      <c r="N203" s="74">
        <v>2</v>
      </c>
      <c r="O203" s="83" t="str">
        <f>REPLACE(INDEX(GroupVertices[Group], MATCH(Edges[[#This Row],[Vertex 1]],GroupVertices[Vertex],0)),1,1,"")</f>
        <v>1</v>
      </c>
      <c r="P203" s="83" t="str">
        <f>REPLACE(INDEX(GroupVertices[Group], MATCH(Edges[[#This Row],[Vertex 2]],GroupVertices[Vertex],0)),1,1,"")</f>
        <v>1</v>
      </c>
    </row>
    <row r="204" spans="1:16" ht="14.25" customHeight="1" thickTop="1" thickBot="1" x14ac:dyDescent="0.3">
      <c r="A204" s="66" t="s">
        <v>251</v>
      </c>
      <c r="B204" s="66" t="s">
        <v>180</v>
      </c>
      <c r="C204" s="67"/>
      <c r="D204" s="68">
        <v>1.1428571428571428</v>
      </c>
      <c r="E204" s="69"/>
      <c r="F204" s="70"/>
      <c r="G204" s="67"/>
      <c r="H204" s="71"/>
      <c r="I204" s="72"/>
      <c r="J204" s="72"/>
      <c r="K204" s="51"/>
      <c r="L204" s="73">
        <v>204</v>
      </c>
      <c r="M204" s="73"/>
      <c r="N204" s="74">
        <v>2</v>
      </c>
      <c r="O204" s="83" t="str">
        <f>REPLACE(INDEX(GroupVertices[Group], MATCH(Edges[[#This Row],[Vertex 1]],GroupVertices[Vertex],0)),1,1,"")</f>
        <v>1</v>
      </c>
      <c r="P204" s="83" t="str">
        <f>REPLACE(INDEX(GroupVertices[Group], MATCH(Edges[[#This Row],[Vertex 2]],GroupVertices[Vertex],0)),1,1,"")</f>
        <v>1</v>
      </c>
    </row>
    <row r="205" spans="1:16" ht="14.25" customHeight="1" thickTop="1" thickBot="1" x14ac:dyDescent="0.3">
      <c r="A205" s="66" t="s">
        <v>365</v>
      </c>
      <c r="B205" s="66" t="s">
        <v>366</v>
      </c>
      <c r="C205" s="67"/>
      <c r="D205" s="68">
        <v>1</v>
      </c>
      <c r="E205" s="69"/>
      <c r="F205" s="70"/>
      <c r="G205" s="67"/>
      <c r="H205" s="71"/>
      <c r="I205" s="72"/>
      <c r="J205" s="72"/>
      <c r="K205" s="51"/>
      <c r="L205" s="73">
        <v>205</v>
      </c>
      <c r="M205" s="73"/>
      <c r="N205" s="74">
        <v>1</v>
      </c>
      <c r="O205" s="83" t="str">
        <f>REPLACE(INDEX(GroupVertices[Group], MATCH(Edges[[#This Row],[Vertex 1]],GroupVertices[Vertex],0)),1,1,"")</f>
        <v>1</v>
      </c>
      <c r="P205" s="83" t="str">
        <f>REPLACE(INDEX(GroupVertices[Group], MATCH(Edges[[#This Row],[Vertex 2]],GroupVertices[Vertex],0)),1,1,"")</f>
        <v>1</v>
      </c>
    </row>
    <row r="206" spans="1:16" ht="14.25" customHeight="1" thickTop="1" thickBot="1" x14ac:dyDescent="0.3">
      <c r="A206" s="66" t="s">
        <v>365</v>
      </c>
      <c r="B206" s="66" t="s">
        <v>367</v>
      </c>
      <c r="C206" s="67"/>
      <c r="D206" s="68">
        <v>1</v>
      </c>
      <c r="E206" s="69"/>
      <c r="F206" s="70"/>
      <c r="G206" s="67"/>
      <c r="H206" s="71"/>
      <c r="I206" s="72"/>
      <c r="J206" s="72"/>
      <c r="K206" s="51"/>
      <c r="L206" s="73">
        <v>206</v>
      </c>
      <c r="M206" s="73"/>
      <c r="N206" s="74">
        <v>1</v>
      </c>
      <c r="O206" s="83" t="str">
        <f>REPLACE(INDEX(GroupVertices[Group], MATCH(Edges[[#This Row],[Vertex 1]],GroupVertices[Vertex],0)),1,1,"")</f>
        <v>1</v>
      </c>
      <c r="P206" s="83" t="str">
        <f>REPLACE(INDEX(GroupVertices[Group], MATCH(Edges[[#This Row],[Vertex 2]],GroupVertices[Vertex],0)),1,1,"")</f>
        <v>1</v>
      </c>
    </row>
    <row r="207" spans="1:16" ht="14.25" customHeight="1" thickTop="1" thickBot="1" x14ac:dyDescent="0.3">
      <c r="A207" s="66" t="s">
        <v>368</v>
      </c>
      <c r="B207" s="66" t="s">
        <v>369</v>
      </c>
      <c r="C207" s="67"/>
      <c r="D207" s="68">
        <v>1</v>
      </c>
      <c r="E207" s="69"/>
      <c r="F207" s="70"/>
      <c r="G207" s="67"/>
      <c r="H207" s="71"/>
      <c r="I207" s="72"/>
      <c r="J207" s="72"/>
      <c r="K207" s="51"/>
      <c r="L207" s="73">
        <v>207</v>
      </c>
      <c r="M207" s="73"/>
      <c r="N207" s="74">
        <v>1</v>
      </c>
      <c r="O207" s="83" t="str">
        <f>REPLACE(INDEX(GroupVertices[Group], MATCH(Edges[[#This Row],[Vertex 1]],GroupVertices[Vertex],0)),1,1,"")</f>
        <v>1</v>
      </c>
      <c r="P207" s="83" t="str">
        <f>REPLACE(INDEX(GroupVertices[Group], MATCH(Edges[[#This Row],[Vertex 2]],GroupVertices[Vertex],0)),1,1,"")</f>
        <v>1</v>
      </c>
    </row>
    <row r="208" spans="1:16" ht="14.25" customHeight="1" thickTop="1" thickBot="1" x14ac:dyDescent="0.3">
      <c r="A208" s="66" t="s">
        <v>368</v>
      </c>
      <c r="B208" s="66" t="s">
        <v>370</v>
      </c>
      <c r="C208" s="67"/>
      <c r="D208" s="68">
        <v>1</v>
      </c>
      <c r="E208" s="69"/>
      <c r="F208" s="70"/>
      <c r="G208" s="67"/>
      <c r="H208" s="71"/>
      <c r="I208" s="72"/>
      <c r="J208" s="72"/>
      <c r="K208" s="51"/>
      <c r="L208" s="73">
        <v>208</v>
      </c>
      <c r="M208" s="73"/>
      <c r="N208" s="74">
        <v>1</v>
      </c>
      <c r="O208" s="83" t="str">
        <f>REPLACE(INDEX(GroupVertices[Group], MATCH(Edges[[#This Row],[Vertex 1]],GroupVertices[Vertex],0)),1,1,"")</f>
        <v>1</v>
      </c>
      <c r="P208" s="83" t="str">
        <f>REPLACE(INDEX(GroupVertices[Group], MATCH(Edges[[#This Row],[Vertex 2]],GroupVertices[Vertex],0)),1,1,"")</f>
        <v>1</v>
      </c>
    </row>
    <row r="209" spans="1:16" ht="14.25" customHeight="1" thickTop="1" thickBot="1" x14ac:dyDescent="0.3">
      <c r="A209" s="66" t="s">
        <v>371</v>
      </c>
      <c r="B209" s="66" t="s">
        <v>372</v>
      </c>
      <c r="C209" s="67"/>
      <c r="D209" s="68">
        <v>1</v>
      </c>
      <c r="E209" s="69"/>
      <c r="F209" s="70"/>
      <c r="G209" s="67"/>
      <c r="H209" s="71"/>
      <c r="I209" s="72"/>
      <c r="J209" s="72"/>
      <c r="K209" s="51"/>
      <c r="L209" s="73">
        <v>209</v>
      </c>
      <c r="M209" s="73"/>
      <c r="N209" s="74">
        <v>1</v>
      </c>
      <c r="O209" s="83" t="str">
        <f>REPLACE(INDEX(GroupVertices[Group], MATCH(Edges[[#This Row],[Vertex 1]],GroupVertices[Vertex],0)),1,1,"")</f>
        <v>1</v>
      </c>
      <c r="P209" s="83" t="str">
        <f>REPLACE(INDEX(GroupVertices[Group], MATCH(Edges[[#This Row],[Vertex 2]],GroupVertices[Vertex],0)),1,1,"")</f>
        <v>1</v>
      </c>
    </row>
    <row r="210" spans="1:16" ht="14.25" customHeight="1" thickTop="1" thickBot="1" x14ac:dyDescent="0.3">
      <c r="A210" s="66" t="s">
        <v>371</v>
      </c>
      <c r="B210" s="66" t="s">
        <v>373</v>
      </c>
      <c r="C210" s="67"/>
      <c r="D210" s="68">
        <v>1</v>
      </c>
      <c r="E210" s="69"/>
      <c r="F210" s="70"/>
      <c r="G210" s="67"/>
      <c r="H210" s="71"/>
      <c r="I210" s="72"/>
      <c r="J210" s="72"/>
      <c r="K210" s="51"/>
      <c r="L210" s="73">
        <v>210</v>
      </c>
      <c r="M210" s="73"/>
      <c r="N210" s="74">
        <v>1</v>
      </c>
      <c r="O210" s="83" t="str">
        <f>REPLACE(INDEX(GroupVertices[Group], MATCH(Edges[[#This Row],[Vertex 1]],GroupVertices[Vertex],0)),1,1,"")</f>
        <v>1</v>
      </c>
      <c r="P210" s="83" t="str">
        <f>REPLACE(INDEX(GroupVertices[Group], MATCH(Edges[[#This Row],[Vertex 2]],GroupVertices[Vertex],0)),1,1,"")</f>
        <v>1</v>
      </c>
    </row>
    <row r="211" spans="1:16" ht="14.25" customHeight="1" thickTop="1" thickBot="1" x14ac:dyDescent="0.3">
      <c r="A211" s="66" t="s">
        <v>374</v>
      </c>
      <c r="B211" s="66" t="s">
        <v>375</v>
      </c>
      <c r="C211" s="67"/>
      <c r="D211" s="68">
        <v>1.1428571428571428</v>
      </c>
      <c r="E211" s="69"/>
      <c r="F211" s="70"/>
      <c r="G211" s="67"/>
      <c r="H211" s="71"/>
      <c r="I211" s="72"/>
      <c r="J211" s="72"/>
      <c r="K211" s="51"/>
      <c r="L211" s="73">
        <v>211</v>
      </c>
      <c r="M211" s="73"/>
      <c r="N211" s="74">
        <v>2</v>
      </c>
      <c r="O211" s="83" t="str">
        <f>REPLACE(INDEX(GroupVertices[Group], MATCH(Edges[[#This Row],[Vertex 1]],GroupVertices[Vertex],0)),1,1,"")</f>
        <v>1</v>
      </c>
      <c r="P211" s="83" t="str">
        <f>REPLACE(INDEX(GroupVertices[Group], MATCH(Edges[[#This Row],[Vertex 2]],GroupVertices[Vertex],0)),1,1,"")</f>
        <v>1</v>
      </c>
    </row>
    <row r="212" spans="1:16" ht="14.25" customHeight="1" thickTop="1" thickBot="1" x14ac:dyDescent="0.3">
      <c r="A212" s="66" t="s">
        <v>185</v>
      </c>
      <c r="B212" s="66" t="s">
        <v>275</v>
      </c>
      <c r="C212" s="67"/>
      <c r="D212" s="68">
        <v>2.5714285714285712</v>
      </c>
      <c r="E212" s="69"/>
      <c r="F212" s="70"/>
      <c r="G212" s="67"/>
      <c r="H212" s="71"/>
      <c r="I212" s="72"/>
      <c r="J212" s="72"/>
      <c r="K212" s="51"/>
      <c r="L212" s="73">
        <v>212</v>
      </c>
      <c r="M212" s="73"/>
      <c r="N212" s="74">
        <v>12</v>
      </c>
      <c r="O212" s="83" t="str">
        <f>REPLACE(INDEX(GroupVertices[Group], MATCH(Edges[[#This Row],[Vertex 1]],GroupVertices[Vertex],0)),1,1,"")</f>
        <v>1</v>
      </c>
      <c r="P212" s="83" t="str">
        <f>REPLACE(INDEX(GroupVertices[Group], MATCH(Edges[[#This Row],[Vertex 2]],GroupVertices[Vertex],0)),1,1,"")</f>
        <v>1</v>
      </c>
    </row>
    <row r="213" spans="1:16" ht="14.25" customHeight="1" thickTop="1" thickBot="1" x14ac:dyDescent="0.3">
      <c r="A213" s="66" t="s">
        <v>185</v>
      </c>
      <c r="B213" s="66" t="s">
        <v>376</v>
      </c>
      <c r="C213" s="67"/>
      <c r="D213" s="68">
        <v>1</v>
      </c>
      <c r="E213" s="69"/>
      <c r="F213" s="70"/>
      <c r="G213" s="67"/>
      <c r="H213" s="71"/>
      <c r="I213" s="72"/>
      <c r="J213" s="72"/>
      <c r="K213" s="51"/>
      <c r="L213" s="73">
        <v>213</v>
      </c>
      <c r="M213" s="73"/>
      <c r="N213" s="74">
        <v>1</v>
      </c>
      <c r="O213" s="83" t="str">
        <f>REPLACE(INDEX(GroupVertices[Group], MATCH(Edges[[#This Row],[Vertex 1]],GroupVertices[Vertex],0)),1,1,"")</f>
        <v>1</v>
      </c>
      <c r="P213" s="83" t="str">
        <f>REPLACE(INDEX(GroupVertices[Group], MATCH(Edges[[#This Row],[Vertex 2]],GroupVertices[Vertex],0)),1,1,"")</f>
        <v>1</v>
      </c>
    </row>
    <row r="214" spans="1:16" ht="14.25" customHeight="1" thickTop="1" thickBot="1" x14ac:dyDescent="0.3">
      <c r="A214" s="66" t="s">
        <v>185</v>
      </c>
      <c r="B214" s="66" t="s">
        <v>276</v>
      </c>
      <c r="C214" s="67"/>
      <c r="D214" s="68">
        <v>1.4285714285714286</v>
      </c>
      <c r="E214" s="69"/>
      <c r="F214" s="70"/>
      <c r="G214" s="67"/>
      <c r="H214" s="71"/>
      <c r="I214" s="72"/>
      <c r="J214" s="72"/>
      <c r="K214" s="51"/>
      <c r="L214" s="73">
        <v>214</v>
      </c>
      <c r="M214" s="73"/>
      <c r="N214" s="74">
        <v>4</v>
      </c>
      <c r="O214" s="83" t="str">
        <f>REPLACE(INDEX(GroupVertices[Group], MATCH(Edges[[#This Row],[Vertex 1]],GroupVertices[Vertex],0)),1,1,"")</f>
        <v>1</v>
      </c>
      <c r="P214" s="83" t="str">
        <f>REPLACE(INDEX(GroupVertices[Group], MATCH(Edges[[#This Row],[Vertex 2]],GroupVertices[Vertex],0)),1,1,"")</f>
        <v>1</v>
      </c>
    </row>
    <row r="215" spans="1:16" ht="14.25" customHeight="1" thickTop="1" thickBot="1" x14ac:dyDescent="0.3">
      <c r="A215" s="66" t="s">
        <v>185</v>
      </c>
      <c r="B215" s="66" t="s">
        <v>277</v>
      </c>
      <c r="C215" s="67"/>
      <c r="D215" s="68">
        <v>1.4285714285714286</v>
      </c>
      <c r="E215" s="69"/>
      <c r="F215" s="70"/>
      <c r="G215" s="67"/>
      <c r="H215" s="71"/>
      <c r="I215" s="72"/>
      <c r="J215" s="72"/>
      <c r="K215" s="51"/>
      <c r="L215" s="73">
        <v>215</v>
      </c>
      <c r="M215" s="73"/>
      <c r="N215" s="74">
        <v>4</v>
      </c>
      <c r="O215" s="83" t="str">
        <f>REPLACE(INDEX(GroupVertices[Group], MATCH(Edges[[#This Row],[Vertex 1]],GroupVertices[Vertex],0)),1,1,"")</f>
        <v>1</v>
      </c>
      <c r="P215" s="83" t="str">
        <f>REPLACE(INDEX(GroupVertices[Group], MATCH(Edges[[#This Row],[Vertex 2]],GroupVertices[Vertex],0)),1,1,"")</f>
        <v>1</v>
      </c>
    </row>
    <row r="216" spans="1:16" ht="14.25" customHeight="1" thickTop="1" thickBot="1" x14ac:dyDescent="0.3">
      <c r="A216" s="66" t="s">
        <v>185</v>
      </c>
      <c r="B216" s="66" t="s">
        <v>259</v>
      </c>
      <c r="C216" s="67"/>
      <c r="D216" s="68">
        <v>5.5714285714285712</v>
      </c>
      <c r="E216" s="69"/>
      <c r="F216" s="70"/>
      <c r="G216" s="67"/>
      <c r="H216" s="71"/>
      <c r="I216" s="72"/>
      <c r="J216" s="72"/>
      <c r="K216" s="51"/>
      <c r="L216" s="73">
        <v>216</v>
      </c>
      <c r="M216" s="73"/>
      <c r="N216" s="74">
        <v>33</v>
      </c>
      <c r="O216" s="83" t="str">
        <f>REPLACE(INDEX(GroupVertices[Group], MATCH(Edges[[#This Row],[Vertex 1]],GroupVertices[Vertex],0)),1,1,"")</f>
        <v>1</v>
      </c>
      <c r="P216" s="83" t="str">
        <f>REPLACE(INDEX(GroupVertices[Group], MATCH(Edges[[#This Row],[Vertex 2]],GroupVertices[Vertex],0)),1,1,"")</f>
        <v>1</v>
      </c>
    </row>
    <row r="217" spans="1:16" ht="14.25" customHeight="1" thickTop="1" thickBot="1" x14ac:dyDescent="0.3">
      <c r="A217" s="66" t="s">
        <v>185</v>
      </c>
      <c r="B217" s="66" t="s">
        <v>377</v>
      </c>
      <c r="C217" s="67"/>
      <c r="D217" s="68">
        <v>1.1428571428571428</v>
      </c>
      <c r="E217" s="69"/>
      <c r="F217" s="70"/>
      <c r="G217" s="67"/>
      <c r="H217" s="71"/>
      <c r="I217" s="72"/>
      <c r="J217" s="72"/>
      <c r="K217" s="51"/>
      <c r="L217" s="73">
        <v>217</v>
      </c>
      <c r="M217" s="73"/>
      <c r="N217" s="74">
        <v>2</v>
      </c>
      <c r="O217" s="83" t="str">
        <f>REPLACE(INDEX(GroupVertices[Group], MATCH(Edges[[#This Row],[Vertex 1]],GroupVertices[Vertex],0)),1,1,"")</f>
        <v>1</v>
      </c>
      <c r="P217" s="83" t="str">
        <f>REPLACE(INDEX(GroupVertices[Group], MATCH(Edges[[#This Row],[Vertex 2]],GroupVertices[Vertex],0)),1,1,"")</f>
        <v>1</v>
      </c>
    </row>
    <row r="218" spans="1:16" ht="14.25" customHeight="1" thickTop="1" thickBot="1" x14ac:dyDescent="0.3">
      <c r="A218" s="66" t="s">
        <v>185</v>
      </c>
      <c r="B218" s="66" t="s">
        <v>378</v>
      </c>
      <c r="C218" s="67"/>
      <c r="D218" s="68">
        <v>1</v>
      </c>
      <c r="E218" s="69"/>
      <c r="F218" s="70"/>
      <c r="G218" s="67"/>
      <c r="H218" s="71"/>
      <c r="I218" s="72"/>
      <c r="J218" s="72"/>
      <c r="K218" s="51"/>
      <c r="L218" s="73">
        <v>218</v>
      </c>
      <c r="M218" s="73"/>
      <c r="N218" s="74">
        <v>1</v>
      </c>
      <c r="O218" s="83" t="str">
        <f>REPLACE(INDEX(GroupVertices[Group], MATCH(Edges[[#This Row],[Vertex 1]],GroupVertices[Vertex],0)),1,1,"")</f>
        <v>1</v>
      </c>
      <c r="P218" s="83" t="str">
        <f>REPLACE(INDEX(GroupVertices[Group], MATCH(Edges[[#This Row],[Vertex 2]],GroupVertices[Vertex],0)),1,1,"")</f>
        <v>1</v>
      </c>
    </row>
    <row r="219" spans="1:16" ht="14.25" customHeight="1" thickTop="1" thickBot="1" x14ac:dyDescent="0.3">
      <c r="A219" s="66" t="s">
        <v>185</v>
      </c>
      <c r="B219" s="66" t="s">
        <v>279</v>
      </c>
      <c r="C219" s="67"/>
      <c r="D219" s="68">
        <v>3.7142857142857144</v>
      </c>
      <c r="E219" s="69"/>
      <c r="F219" s="70"/>
      <c r="G219" s="67"/>
      <c r="H219" s="71"/>
      <c r="I219" s="72"/>
      <c r="J219" s="72"/>
      <c r="K219" s="51"/>
      <c r="L219" s="73">
        <v>219</v>
      </c>
      <c r="M219" s="73"/>
      <c r="N219" s="74">
        <v>20</v>
      </c>
      <c r="O219" s="83" t="str">
        <f>REPLACE(INDEX(GroupVertices[Group], MATCH(Edges[[#This Row],[Vertex 1]],GroupVertices[Vertex],0)),1,1,"")</f>
        <v>1</v>
      </c>
      <c r="P219" s="83" t="str">
        <f>REPLACE(INDEX(GroupVertices[Group], MATCH(Edges[[#This Row],[Vertex 2]],GroupVertices[Vertex],0)),1,1,"")</f>
        <v>1</v>
      </c>
    </row>
    <row r="220" spans="1:16" ht="14.25" customHeight="1" thickTop="1" thickBot="1" x14ac:dyDescent="0.3">
      <c r="A220" s="66" t="s">
        <v>185</v>
      </c>
      <c r="B220" s="66" t="s">
        <v>280</v>
      </c>
      <c r="C220" s="67"/>
      <c r="D220" s="68">
        <v>2.5714285714285712</v>
      </c>
      <c r="E220" s="69"/>
      <c r="F220" s="70"/>
      <c r="G220" s="67"/>
      <c r="H220" s="71"/>
      <c r="I220" s="72"/>
      <c r="J220" s="72"/>
      <c r="K220" s="51"/>
      <c r="L220" s="73">
        <v>220</v>
      </c>
      <c r="M220" s="73"/>
      <c r="N220" s="74">
        <v>12</v>
      </c>
      <c r="O220" s="83" t="str">
        <f>REPLACE(INDEX(GroupVertices[Group], MATCH(Edges[[#This Row],[Vertex 1]],GroupVertices[Vertex],0)),1,1,"")</f>
        <v>1</v>
      </c>
      <c r="P220" s="83" t="str">
        <f>REPLACE(INDEX(GroupVertices[Group], MATCH(Edges[[#This Row],[Vertex 2]],GroupVertices[Vertex],0)),1,1,"")</f>
        <v>1</v>
      </c>
    </row>
    <row r="221" spans="1:16" ht="14.25" customHeight="1" thickTop="1" thickBot="1" x14ac:dyDescent="0.3">
      <c r="A221" s="66" t="s">
        <v>379</v>
      </c>
      <c r="B221" s="66" t="s">
        <v>380</v>
      </c>
      <c r="C221" s="67"/>
      <c r="D221" s="68">
        <v>1.2857142857142856</v>
      </c>
      <c r="E221" s="69"/>
      <c r="F221" s="70"/>
      <c r="G221" s="67"/>
      <c r="H221" s="71"/>
      <c r="I221" s="72"/>
      <c r="J221" s="72"/>
      <c r="K221" s="51"/>
      <c r="L221" s="73">
        <v>221</v>
      </c>
      <c r="M221" s="73"/>
      <c r="N221" s="74">
        <v>3</v>
      </c>
      <c r="O221" s="83" t="str">
        <f>REPLACE(INDEX(GroupVertices[Group], MATCH(Edges[[#This Row],[Vertex 1]],GroupVertices[Vertex],0)),1,1,"")</f>
        <v>1</v>
      </c>
      <c r="P221" s="83" t="str">
        <f>REPLACE(INDEX(GroupVertices[Group], MATCH(Edges[[#This Row],[Vertex 2]],GroupVertices[Vertex],0)),1,1,"")</f>
        <v>1</v>
      </c>
    </row>
    <row r="222" spans="1:16" ht="14.25" customHeight="1" thickTop="1" thickBot="1" x14ac:dyDescent="0.3">
      <c r="A222" s="66" t="s">
        <v>379</v>
      </c>
      <c r="B222" s="66" t="s">
        <v>381</v>
      </c>
      <c r="C222" s="67"/>
      <c r="D222" s="68">
        <v>1</v>
      </c>
      <c r="E222" s="69"/>
      <c r="F222" s="70"/>
      <c r="G222" s="67"/>
      <c r="H222" s="71"/>
      <c r="I222" s="72"/>
      <c r="J222" s="72"/>
      <c r="K222" s="51"/>
      <c r="L222" s="73">
        <v>222</v>
      </c>
      <c r="M222" s="73"/>
      <c r="N222" s="74">
        <v>1</v>
      </c>
      <c r="O222" s="83" t="str">
        <f>REPLACE(INDEX(GroupVertices[Group], MATCH(Edges[[#This Row],[Vertex 1]],GroupVertices[Vertex],0)),1,1,"")</f>
        <v>1</v>
      </c>
      <c r="P222" s="83" t="str">
        <f>REPLACE(INDEX(GroupVertices[Group], MATCH(Edges[[#This Row],[Vertex 2]],GroupVertices[Vertex],0)),1,1,"")</f>
        <v>1</v>
      </c>
    </row>
    <row r="223" spans="1:16" ht="14.25" customHeight="1" thickTop="1" thickBot="1" x14ac:dyDescent="0.3">
      <c r="A223" s="66" t="s">
        <v>379</v>
      </c>
      <c r="B223" s="66" t="s">
        <v>382</v>
      </c>
      <c r="C223" s="67"/>
      <c r="D223" s="68">
        <v>1</v>
      </c>
      <c r="E223" s="69"/>
      <c r="F223" s="70"/>
      <c r="G223" s="67"/>
      <c r="H223" s="71"/>
      <c r="I223" s="72"/>
      <c r="J223" s="72"/>
      <c r="K223" s="51"/>
      <c r="L223" s="73">
        <v>223</v>
      </c>
      <c r="M223" s="73"/>
      <c r="N223" s="74">
        <v>1</v>
      </c>
      <c r="O223" s="83" t="str">
        <f>REPLACE(INDEX(GroupVertices[Group], MATCH(Edges[[#This Row],[Vertex 1]],GroupVertices[Vertex],0)),1,1,"")</f>
        <v>1</v>
      </c>
      <c r="P223" s="83" t="str">
        <f>REPLACE(INDEX(GroupVertices[Group], MATCH(Edges[[#This Row],[Vertex 2]],GroupVertices[Vertex],0)),1,1,"")</f>
        <v>1</v>
      </c>
    </row>
    <row r="224" spans="1:16" ht="14.25" customHeight="1" thickTop="1" thickBot="1" x14ac:dyDescent="0.3">
      <c r="A224" s="66" t="s">
        <v>379</v>
      </c>
      <c r="B224" s="66" t="s">
        <v>383</v>
      </c>
      <c r="C224" s="67"/>
      <c r="D224" s="68">
        <v>1.2857142857142856</v>
      </c>
      <c r="E224" s="69"/>
      <c r="F224" s="70"/>
      <c r="G224" s="67"/>
      <c r="H224" s="71"/>
      <c r="I224" s="72"/>
      <c r="J224" s="72"/>
      <c r="K224" s="51"/>
      <c r="L224" s="73">
        <v>224</v>
      </c>
      <c r="M224" s="73"/>
      <c r="N224" s="74">
        <v>3</v>
      </c>
      <c r="O224" s="83" t="str">
        <f>REPLACE(INDEX(GroupVertices[Group], MATCH(Edges[[#This Row],[Vertex 1]],GroupVertices[Vertex],0)),1,1,"")</f>
        <v>1</v>
      </c>
      <c r="P224" s="83" t="str">
        <f>REPLACE(INDEX(GroupVertices[Group], MATCH(Edges[[#This Row],[Vertex 2]],GroupVertices[Vertex],0)),1,1,"")</f>
        <v>1</v>
      </c>
    </row>
    <row r="225" spans="1:16" ht="14.25" customHeight="1" thickTop="1" thickBot="1" x14ac:dyDescent="0.3">
      <c r="A225" s="66" t="s">
        <v>379</v>
      </c>
      <c r="B225" s="66" t="s">
        <v>295</v>
      </c>
      <c r="C225" s="67"/>
      <c r="D225" s="68">
        <v>1.5714285714285714</v>
      </c>
      <c r="E225" s="69"/>
      <c r="F225" s="70"/>
      <c r="G225" s="67"/>
      <c r="H225" s="71"/>
      <c r="I225" s="72"/>
      <c r="J225" s="72"/>
      <c r="K225" s="51"/>
      <c r="L225" s="73">
        <v>225</v>
      </c>
      <c r="M225" s="73"/>
      <c r="N225" s="74">
        <v>5</v>
      </c>
      <c r="O225" s="83" t="str">
        <f>REPLACE(INDEX(GroupVertices[Group], MATCH(Edges[[#This Row],[Vertex 1]],GroupVertices[Vertex],0)),1,1,"")</f>
        <v>1</v>
      </c>
      <c r="P225" s="83" t="str">
        <f>REPLACE(INDEX(GroupVertices[Group], MATCH(Edges[[#This Row],[Vertex 2]],GroupVertices[Vertex],0)),1,1,"")</f>
        <v>1</v>
      </c>
    </row>
    <row r="226" spans="1:16" ht="14.25" customHeight="1" thickTop="1" thickBot="1" x14ac:dyDescent="0.3">
      <c r="A226" s="66" t="s">
        <v>384</v>
      </c>
      <c r="B226" s="66" t="s">
        <v>385</v>
      </c>
      <c r="C226" s="67"/>
      <c r="D226" s="68">
        <v>1.1428571428571428</v>
      </c>
      <c r="E226" s="69"/>
      <c r="F226" s="70"/>
      <c r="G226" s="67"/>
      <c r="H226" s="71"/>
      <c r="I226" s="72"/>
      <c r="J226" s="72"/>
      <c r="K226" s="51"/>
      <c r="L226" s="73">
        <v>226</v>
      </c>
      <c r="M226" s="73"/>
      <c r="N226" s="74">
        <v>2</v>
      </c>
      <c r="O226" s="83" t="str">
        <f>REPLACE(INDEX(GroupVertices[Group], MATCH(Edges[[#This Row],[Vertex 1]],GroupVertices[Vertex],0)),1,1,"")</f>
        <v>1</v>
      </c>
      <c r="P226" s="83" t="str">
        <f>REPLACE(INDEX(GroupVertices[Group], MATCH(Edges[[#This Row],[Vertex 2]],GroupVertices[Vertex],0)),1,1,"")</f>
        <v>1</v>
      </c>
    </row>
    <row r="227" spans="1:16" ht="14.25" customHeight="1" thickTop="1" thickBot="1" x14ac:dyDescent="0.3">
      <c r="A227" s="66" t="s">
        <v>384</v>
      </c>
      <c r="B227" s="66" t="s">
        <v>248</v>
      </c>
      <c r="C227" s="67"/>
      <c r="D227" s="68">
        <v>1.5714285714285714</v>
      </c>
      <c r="E227" s="69"/>
      <c r="F227" s="70"/>
      <c r="G227" s="67"/>
      <c r="H227" s="71"/>
      <c r="I227" s="72"/>
      <c r="J227" s="72"/>
      <c r="K227" s="51"/>
      <c r="L227" s="73">
        <v>227</v>
      </c>
      <c r="M227" s="73"/>
      <c r="N227" s="74">
        <v>5</v>
      </c>
      <c r="O227" s="83" t="str">
        <f>REPLACE(INDEX(GroupVertices[Group], MATCH(Edges[[#This Row],[Vertex 1]],GroupVertices[Vertex],0)),1,1,"")</f>
        <v>1</v>
      </c>
      <c r="P227" s="83" t="str">
        <f>REPLACE(INDEX(GroupVertices[Group], MATCH(Edges[[#This Row],[Vertex 2]],GroupVertices[Vertex],0)),1,1,"")</f>
        <v>1</v>
      </c>
    </row>
    <row r="228" spans="1:16" ht="14.25" customHeight="1" thickTop="1" thickBot="1" x14ac:dyDescent="0.3">
      <c r="A228" s="66" t="s">
        <v>386</v>
      </c>
      <c r="B228" s="66" t="s">
        <v>387</v>
      </c>
      <c r="C228" s="67"/>
      <c r="D228" s="68">
        <v>1</v>
      </c>
      <c r="E228" s="69"/>
      <c r="F228" s="70"/>
      <c r="G228" s="67"/>
      <c r="H228" s="71"/>
      <c r="I228" s="72"/>
      <c r="J228" s="72"/>
      <c r="K228" s="51"/>
      <c r="L228" s="73">
        <v>228</v>
      </c>
      <c r="M228" s="73"/>
      <c r="N228" s="74">
        <v>1</v>
      </c>
      <c r="O228" s="83" t="str">
        <f>REPLACE(INDEX(GroupVertices[Group], MATCH(Edges[[#This Row],[Vertex 1]],GroupVertices[Vertex],0)),1,1,"")</f>
        <v>1</v>
      </c>
      <c r="P228" s="83" t="str">
        <f>REPLACE(INDEX(GroupVertices[Group], MATCH(Edges[[#This Row],[Vertex 2]],GroupVertices[Vertex],0)),1,1,"")</f>
        <v>1</v>
      </c>
    </row>
    <row r="229" spans="1:16" ht="14.25" customHeight="1" thickTop="1" thickBot="1" x14ac:dyDescent="0.3">
      <c r="A229" s="66" t="s">
        <v>224</v>
      </c>
      <c r="B229" s="66" t="s">
        <v>225</v>
      </c>
      <c r="C229" s="67"/>
      <c r="D229" s="68">
        <v>1.4285714285714286</v>
      </c>
      <c r="E229" s="69"/>
      <c r="F229" s="70"/>
      <c r="G229" s="67"/>
      <c r="H229" s="71"/>
      <c r="I229" s="72"/>
      <c r="J229" s="72"/>
      <c r="K229" s="51"/>
      <c r="L229" s="73">
        <v>229</v>
      </c>
      <c r="M229" s="73"/>
      <c r="N229" s="74">
        <v>4</v>
      </c>
      <c r="O229" s="83" t="str">
        <f>REPLACE(INDEX(GroupVertices[Group], MATCH(Edges[[#This Row],[Vertex 1]],GroupVertices[Vertex],0)),1,1,"")</f>
        <v>1</v>
      </c>
      <c r="P229" s="83" t="str">
        <f>REPLACE(INDEX(GroupVertices[Group], MATCH(Edges[[#This Row],[Vertex 2]],GroupVertices[Vertex],0)),1,1,"")</f>
        <v>1</v>
      </c>
    </row>
    <row r="230" spans="1:16" ht="14.25" customHeight="1" thickTop="1" thickBot="1" x14ac:dyDescent="0.3">
      <c r="A230" s="66" t="s">
        <v>224</v>
      </c>
      <c r="B230" s="66" t="s">
        <v>226</v>
      </c>
      <c r="C230" s="67"/>
      <c r="D230" s="68">
        <v>1</v>
      </c>
      <c r="E230" s="69"/>
      <c r="F230" s="70"/>
      <c r="G230" s="67"/>
      <c r="H230" s="71"/>
      <c r="I230" s="72"/>
      <c r="J230" s="72"/>
      <c r="K230" s="51"/>
      <c r="L230" s="73">
        <v>230</v>
      </c>
      <c r="M230" s="73"/>
      <c r="N230" s="74">
        <v>1</v>
      </c>
      <c r="O230" s="83" t="str">
        <f>REPLACE(INDEX(GroupVertices[Group], MATCH(Edges[[#This Row],[Vertex 1]],GroupVertices[Vertex],0)),1,1,"")</f>
        <v>1</v>
      </c>
      <c r="P230" s="83" t="str">
        <f>REPLACE(INDEX(GroupVertices[Group], MATCH(Edges[[#This Row],[Vertex 2]],GroupVertices[Vertex],0)),1,1,"")</f>
        <v>1</v>
      </c>
    </row>
    <row r="231" spans="1:16" ht="14.25" customHeight="1" thickTop="1" thickBot="1" x14ac:dyDescent="0.3">
      <c r="A231" s="66" t="s">
        <v>224</v>
      </c>
      <c r="B231" s="66" t="s">
        <v>227</v>
      </c>
      <c r="C231" s="67"/>
      <c r="D231" s="68">
        <v>1.1428571428571428</v>
      </c>
      <c r="E231" s="69"/>
      <c r="F231" s="70"/>
      <c r="G231" s="67"/>
      <c r="H231" s="71"/>
      <c r="I231" s="72"/>
      <c r="J231" s="72"/>
      <c r="K231" s="51"/>
      <c r="L231" s="73">
        <v>231</v>
      </c>
      <c r="M231" s="73"/>
      <c r="N231" s="74">
        <v>2</v>
      </c>
      <c r="O231" s="83" t="str">
        <f>REPLACE(INDEX(GroupVertices[Group], MATCH(Edges[[#This Row],[Vertex 1]],GroupVertices[Vertex],0)),1,1,"")</f>
        <v>1</v>
      </c>
      <c r="P231" s="83" t="str">
        <f>REPLACE(INDEX(GroupVertices[Group], MATCH(Edges[[#This Row],[Vertex 2]],GroupVertices[Vertex],0)),1,1,"")</f>
        <v>1</v>
      </c>
    </row>
    <row r="232" spans="1:16" ht="14.25" customHeight="1" thickTop="1" thickBot="1" x14ac:dyDescent="0.3">
      <c r="A232" s="66" t="s">
        <v>224</v>
      </c>
      <c r="B232" s="66" t="s">
        <v>228</v>
      </c>
      <c r="C232" s="67"/>
      <c r="D232" s="68">
        <v>1.1428571428571428</v>
      </c>
      <c r="E232" s="69"/>
      <c r="F232" s="70"/>
      <c r="G232" s="67"/>
      <c r="H232" s="71"/>
      <c r="I232" s="72"/>
      <c r="J232" s="72"/>
      <c r="K232" s="51"/>
      <c r="L232" s="73">
        <v>232</v>
      </c>
      <c r="M232" s="73"/>
      <c r="N232" s="74">
        <v>2</v>
      </c>
      <c r="O232" s="83" t="str">
        <f>REPLACE(INDEX(GroupVertices[Group], MATCH(Edges[[#This Row],[Vertex 1]],GroupVertices[Vertex],0)),1,1,"")</f>
        <v>1</v>
      </c>
      <c r="P232" s="83" t="str">
        <f>REPLACE(INDEX(GroupVertices[Group], MATCH(Edges[[#This Row],[Vertex 2]],GroupVertices[Vertex],0)),1,1,"")</f>
        <v>1</v>
      </c>
    </row>
    <row r="233" spans="1:16" ht="14.25" customHeight="1" thickTop="1" thickBot="1" x14ac:dyDescent="0.3">
      <c r="A233" s="66" t="s">
        <v>224</v>
      </c>
      <c r="B233" s="66" t="s">
        <v>190</v>
      </c>
      <c r="C233" s="67"/>
      <c r="D233" s="68">
        <v>1.2857142857142856</v>
      </c>
      <c r="E233" s="69"/>
      <c r="F233" s="70"/>
      <c r="G233" s="67"/>
      <c r="H233" s="71"/>
      <c r="I233" s="72"/>
      <c r="J233" s="72"/>
      <c r="K233" s="51"/>
      <c r="L233" s="73">
        <v>233</v>
      </c>
      <c r="M233" s="73"/>
      <c r="N233" s="74">
        <v>3</v>
      </c>
      <c r="O233" s="83" t="str">
        <f>REPLACE(INDEX(GroupVertices[Group], MATCH(Edges[[#This Row],[Vertex 1]],GroupVertices[Vertex],0)),1,1,"")</f>
        <v>1</v>
      </c>
      <c r="P233" s="83" t="str">
        <f>REPLACE(INDEX(GroupVertices[Group], MATCH(Edges[[#This Row],[Vertex 2]],GroupVertices[Vertex],0)),1,1,"")</f>
        <v>1</v>
      </c>
    </row>
    <row r="234" spans="1:16" ht="14.25" customHeight="1" thickTop="1" thickBot="1" x14ac:dyDescent="0.3">
      <c r="A234" s="66" t="s">
        <v>224</v>
      </c>
      <c r="B234" s="66" t="s">
        <v>388</v>
      </c>
      <c r="C234" s="67"/>
      <c r="D234" s="68">
        <v>1</v>
      </c>
      <c r="E234" s="69"/>
      <c r="F234" s="70"/>
      <c r="G234" s="67"/>
      <c r="H234" s="71"/>
      <c r="I234" s="72"/>
      <c r="J234" s="72"/>
      <c r="K234" s="51"/>
      <c r="L234" s="73">
        <v>234</v>
      </c>
      <c r="M234" s="73"/>
      <c r="N234" s="74">
        <v>1</v>
      </c>
      <c r="O234" s="83" t="str">
        <f>REPLACE(INDEX(GroupVertices[Group], MATCH(Edges[[#This Row],[Vertex 1]],GroupVertices[Vertex],0)),1,1,"")</f>
        <v>1</v>
      </c>
      <c r="P234" s="83" t="str">
        <f>REPLACE(INDEX(GroupVertices[Group], MATCH(Edges[[#This Row],[Vertex 2]],GroupVertices[Vertex],0)),1,1,"")</f>
        <v>1</v>
      </c>
    </row>
    <row r="235" spans="1:16" ht="14.25" customHeight="1" thickTop="1" thickBot="1" x14ac:dyDescent="0.3">
      <c r="A235" s="66" t="s">
        <v>224</v>
      </c>
      <c r="B235" s="66" t="s">
        <v>389</v>
      </c>
      <c r="C235" s="67"/>
      <c r="D235" s="68">
        <v>1</v>
      </c>
      <c r="E235" s="69"/>
      <c r="F235" s="70"/>
      <c r="G235" s="67"/>
      <c r="H235" s="71"/>
      <c r="I235" s="72"/>
      <c r="J235" s="72"/>
      <c r="K235" s="51"/>
      <c r="L235" s="73">
        <v>235</v>
      </c>
      <c r="M235" s="73"/>
      <c r="N235" s="74">
        <v>1</v>
      </c>
      <c r="O235" s="83" t="str">
        <f>REPLACE(INDEX(GroupVertices[Group], MATCH(Edges[[#This Row],[Vertex 1]],GroupVertices[Vertex],0)),1,1,"")</f>
        <v>1</v>
      </c>
      <c r="P235" s="83" t="str">
        <f>REPLACE(INDEX(GroupVertices[Group], MATCH(Edges[[#This Row],[Vertex 2]],GroupVertices[Vertex],0)),1,1,"")</f>
        <v>1</v>
      </c>
    </row>
    <row r="236" spans="1:16" ht="14.25" customHeight="1" thickTop="1" thickBot="1" x14ac:dyDescent="0.3">
      <c r="A236" s="66" t="s">
        <v>390</v>
      </c>
      <c r="B236" s="66" t="s">
        <v>217</v>
      </c>
      <c r="C236" s="67"/>
      <c r="D236" s="68">
        <v>1</v>
      </c>
      <c r="E236" s="69"/>
      <c r="F236" s="70"/>
      <c r="G236" s="67"/>
      <c r="H236" s="71"/>
      <c r="I236" s="72"/>
      <c r="J236" s="72"/>
      <c r="K236" s="51"/>
      <c r="L236" s="73">
        <v>236</v>
      </c>
      <c r="M236" s="73"/>
      <c r="N236" s="74">
        <v>1</v>
      </c>
      <c r="O236" s="83" t="str">
        <f>REPLACE(INDEX(GroupVertices[Group], MATCH(Edges[[#This Row],[Vertex 1]],GroupVertices[Vertex],0)),1,1,"")</f>
        <v>1</v>
      </c>
      <c r="P236" s="83" t="str">
        <f>REPLACE(INDEX(GroupVertices[Group], MATCH(Edges[[#This Row],[Vertex 2]],GroupVertices[Vertex],0)),1,1,"")</f>
        <v>1</v>
      </c>
    </row>
    <row r="237" spans="1:16" ht="14.25" customHeight="1" thickTop="1" thickBot="1" x14ac:dyDescent="0.3">
      <c r="A237" s="66" t="s">
        <v>390</v>
      </c>
      <c r="B237" s="66" t="s">
        <v>391</v>
      </c>
      <c r="C237" s="67"/>
      <c r="D237" s="68">
        <v>1</v>
      </c>
      <c r="E237" s="69"/>
      <c r="F237" s="70"/>
      <c r="G237" s="67"/>
      <c r="H237" s="71"/>
      <c r="I237" s="72"/>
      <c r="J237" s="72"/>
      <c r="K237" s="51"/>
      <c r="L237" s="73">
        <v>237</v>
      </c>
      <c r="M237" s="73"/>
      <c r="N237" s="74">
        <v>1</v>
      </c>
      <c r="O237" s="83" t="str">
        <f>REPLACE(INDEX(GroupVertices[Group], MATCH(Edges[[#This Row],[Vertex 1]],GroupVertices[Vertex],0)),1,1,"")</f>
        <v>1</v>
      </c>
      <c r="P237" s="83" t="str">
        <f>REPLACE(INDEX(GroupVertices[Group], MATCH(Edges[[#This Row],[Vertex 2]],GroupVertices[Vertex],0)),1,1,"")</f>
        <v>1</v>
      </c>
    </row>
    <row r="238" spans="1:16" ht="14.25" customHeight="1" thickTop="1" thickBot="1" x14ac:dyDescent="0.3">
      <c r="A238" s="66" t="s">
        <v>392</v>
      </c>
      <c r="B238" s="66" t="s">
        <v>393</v>
      </c>
      <c r="C238" s="67"/>
      <c r="D238" s="68">
        <v>1.2857142857142856</v>
      </c>
      <c r="E238" s="69"/>
      <c r="F238" s="70"/>
      <c r="G238" s="67"/>
      <c r="H238" s="71"/>
      <c r="I238" s="72"/>
      <c r="J238" s="72"/>
      <c r="K238" s="51"/>
      <c r="L238" s="73">
        <v>238</v>
      </c>
      <c r="M238" s="73"/>
      <c r="N238" s="74">
        <v>3</v>
      </c>
      <c r="O238" s="83" t="str">
        <f>REPLACE(INDEX(GroupVertices[Group], MATCH(Edges[[#This Row],[Vertex 1]],GroupVertices[Vertex],0)),1,1,"")</f>
        <v>1</v>
      </c>
      <c r="P238" s="83" t="str">
        <f>REPLACE(INDEX(GroupVertices[Group], MATCH(Edges[[#This Row],[Vertex 2]],GroupVertices[Vertex],0)),1,1,"")</f>
        <v>1</v>
      </c>
    </row>
    <row r="239" spans="1:16" ht="14.25" customHeight="1" thickTop="1" thickBot="1" x14ac:dyDescent="0.3">
      <c r="A239" s="66" t="s">
        <v>274</v>
      </c>
      <c r="B239" s="66" t="s">
        <v>394</v>
      </c>
      <c r="C239" s="67"/>
      <c r="D239" s="68">
        <v>1.2857142857142856</v>
      </c>
      <c r="E239" s="69"/>
      <c r="F239" s="70"/>
      <c r="G239" s="67"/>
      <c r="H239" s="71"/>
      <c r="I239" s="72"/>
      <c r="J239" s="72"/>
      <c r="K239" s="51"/>
      <c r="L239" s="73">
        <v>239</v>
      </c>
      <c r="M239" s="73"/>
      <c r="N239" s="74">
        <v>3</v>
      </c>
      <c r="O239" s="83" t="str">
        <f>REPLACE(INDEX(GroupVertices[Group], MATCH(Edges[[#This Row],[Vertex 1]],GroupVertices[Vertex],0)),1,1,"")</f>
        <v>1</v>
      </c>
      <c r="P239" s="83" t="str">
        <f>REPLACE(INDEX(GroupVertices[Group], MATCH(Edges[[#This Row],[Vertex 2]],GroupVertices[Vertex],0)),1,1,"")</f>
        <v>1</v>
      </c>
    </row>
    <row r="240" spans="1:16" ht="14.25" customHeight="1" thickTop="1" thickBot="1" x14ac:dyDescent="0.3">
      <c r="A240" s="66" t="s">
        <v>274</v>
      </c>
      <c r="B240" s="66" t="s">
        <v>395</v>
      </c>
      <c r="C240" s="67"/>
      <c r="D240" s="68">
        <v>1.2857142857142856</v>
      </c>
      <c r="E240" s="69"/>
      <c r="F240" s="70"/>
      <c r="G240" s="67"/>
      <c r="H240" s="71"/>
      <c r="I240" s="72"/>
      <c r="J240" s="72"/>
      <c r="K240" s="51"/>
      <c r="L240" s="73">
        <v>240</v>
      </c>
      <c r="M240" s="73"/>
      <c r="N240" s="74">
        <v>3</v>
      </c>
      <c r="O240" s="83" t="str">
        <f>REPLACE(INDEX(GroupVertices[Group], MATCH(Edges[[#This Row],[Vertex 1]],GroupVertices[Vertex],0)),1,1,"")</f>
        <v>1</v>
      </c>
      <c r="P240" s="83" t="str">
        <f>REPLACE(INDEX(GroupVertices[Group], MATCH(Edges[[#This Row],[Vertex 2]],GroupVertices[Vertex],0)),1,1,"")</f>
        <v>1</v>
      </c>
    </row>
    <row r="241" spans="1:16" ht="14.25" customHeight="1" thickTop="1" thickBot="1" x14ac:dyDescent="0.3">
      <c r="A241" s="66" t="s">
        <v>274</v>
      </c>
      <c r="B241" s="66" t="s">
        <v>286</v>
      </c>
      <c r="C241" s="67"/>
      <c r="D241" s="68">
        <v>1</v>
      </c>
      <c r="E241" s="69"/>
      <c r="F241" s="70"/>
      <c r="G241" s="67"/>
      <c r="H241" s="71"/>
      <c r="I241" s="72"/>
      <c r="J241" s="72"/>
      <c r="K241" s="51"/>
      <c r="L241" s="73">
        <v>241</v>
      </c>
      <c r="M241" s="73"/>
      <c r="N241" s="74">
        <v>1</v>
      </c>
      <c r="O241" s="83" t="str">
        <f>REPLACE(INDEX(GroupVertices[Group], MATCH(Edges[[#This Row],[Vertex 1]],GroupVertices[Vertex],0)),1,1,"")</f>
        <v>1</v>
      </c>
      <c r="P241" s="83" t="str">
        <f>REPLACE(INDEX(GroupVertices[Group], MATCH(Edges[[#This Row],[Vertex 2]],GroupVertices[Vertex],0)),1,1,"")</f>
        <v>1</v>
      </c>
    </row>
    <row r="242" spans="1:16" ht="14.25" customHeight="1" thickTop="1" thickBot="1" x14ac:dyDescent="0.3">
      <c r="A242" s="66" t="s">
        <v>274</v>
      </c>
      <c r="B242" s="66" t="s">
        <v>195</v>
      </c>
      <c r="C242" s="67"/>
      <c r="D242" s="68">
        <v>1.5714285714285714</v>
      </c>
      <c r="E242" s="69"/>
      <c r="F242" s="70"/>
      <c r="G242" s="67"/>
      <c r="H242" s="71"/>
      <c r="I242" s="72"/>
      <c r="J242" s="72"/>
      <c r="K242" s="51"/>
      <c r="L242" s="73">
        <v>242</v>
      </c>
      <c r="M242" s="73"/>
      <c r="N242" s="74">
        <v>5</v>
      </c>
      <c r="O242" s="83" t="str">
        <f>REPLACE(INDEX(GroupVertices[Group], MATCH(Edges[[#This Row],[Vertex 1]],GroupVertices[Vertex],0)),1,1,"")</f>
        <v>1</v>
      </c>
      <c r="P242" s="83" t="str">
        <f>REPLACE(INDEX(GroupVertices[Group], MATCH(Edges[[#This Row],[Vertex 2]],GroupVertices[Vertex],0)),1,1,"")</f>
        <v>1</v>
      </c>
    </row>
    <row r="243" spans="1:16" ht="14.25" customHeight="1" thickTop="1" thickBot="1" x14ac:dyDescent="0.3">
      <c r="A243" s="66" t="s">
        <v>274</v>
      </c>
      <c r="B243" s="66" t="s">
        <v>254</v>
      </c>
      <c r="C243" s="67"/>
      <c r="D243" s="68">
        <v>1.4285714285714286</v>
      </c>
      <c r="E243" s="69"/>
      <c r="F243" s="70"/>
      <c r="G243" s="67"/>
      <c r="H243" s="71"/>
      <c r="I243" s="72"/>
      <c r="J243" s="72"/>
      <c r="K243" s="51"/>
      <c r="L243" s="73">
        <v>243</v>
      </c>
      <c r="M243" s="73"/>
      <c r="N243" s="74">
        <v>4</v>
      </c>
      <c r="O243" s="83" t="str">
        <f>REPLACE(INDEX(GroupVertices[Group], MATCH(Edges[[#This Row],[Vertex 1]],GroupVertices[Vertex],0)),1,1,"")</f>
        <v>1</v>
      </c>
      <c r="P243" s="83" t="str">
        <f>REPLACE(INDEX(GroupVertices[Group], MATCH(Edges[[#This Row],[Vertex 2]],GroupVertices[Vertex],0)),1,1,"")</f>
        <v>1</v>
      </c>
    </row>
    <row r="244" spans="1:16" ht="14.25" customHeight="1" thickTop="1" thickBot="1" x14ac:dyDescent="0.3">
      <c r="A244" s="66" t="s">
        <v>274</v>
      </c>
      <c r="B244" s="66" t="s">
        <v>601</v>
      </c>
      <c r="C244" s="67"/>
      <c r="D244" s="68">
        <v>1.1428571428571428</v>
      </c>
      <c r="E244" s="69"/>
      <c r="F244" s="70"/>
      <c r="G244" s="67"/>
      <c r="H244" s="71"/>
      <c r="I244" s="72"/>
      <c r="J244" s="72"/>
      <c r="K244" s="51"/>
      <c r="L244" s="73">
        <v>244</v>
      </c>
      <c r="M244" s="73"/>
      <c r="N244" s="74">
        <v>2</v>
      </c>
      <c r="O244" s="83" t="str">
        <f>REPLACE(INDEX(GroupVertices[Group], MATCH(Edges[[#This Row],[Vertex 1]],GroupVertices[Vertex],0)),1,1,"")</f>
        <v>1</v>
      </c>
      <c r="P244" s="83" t="str">
        <f>REPLACE(INDEX(GroupVertices[Group], MATCH(Edges[[#This Row],[Vertex 2]],GroupVertices[Vertex],0)),1,1,"")</f>
        <v>1</v>
      </c>
    </row>
    <row r="245" spans="1:16" ht="14.25" customHeight="1" thickTop="1" thickBot="1" x14ac:dyDescent="0.3">
      <c r="A245" s="66" t="s">
        <v>274</v>
      </c>
      <c r="B245" s="66" t="s">
        <v>375</v>
      </c>
      <c r="C245" s="67"/>
      <c r="D245" s="68">
        <v>1.4285714285714286</v>
      </c>
      <c r="E245" s="69"/>
      <c r="F245" s="70"/>
      <c r="G245" s="67"/>
      <c r="H245" s="71"/>
      <c r="I245" s="72"/>
      <c r="J245" s="72"/>
      <c r="K245" s="51"/>
      <c r="L245" s="73">
        <v>245</v>
      </c>
      <c r="M245" s="73"/>
      <c r="N245" s="74">
        <v>4</v>
      </c>
      <c r="O245" s="83" t="str">
        <f>REPLACE(INDEX(GroupVertices[Group], MATCH(Edges[[#This Row],[Vertex 1]],GroupVertices[Vertex],0)),1,1,"")</f>
        <v>1</v>
      </c>
      <c r="P245" s="83" t="str">
        <f>REPLACE(INDEX(GroupVertices[Group], MATCH(Edges[[#This Row],[Vertex 2]],GroupVertices[Vertex],0)),1,1,"")</f>
        <v>1</v>
      </c>
    </row>
    <row r="246" spans="1:16" ht="14.25" customHeight="1" thickTop="1" thickBot="1" x14ac:dyDescent="0.3">
      <c r="A246" s="66" t="s">
        <v>274</v>
      </c>
      <c r="B246" s="66" t="s">
        <v>396</v>
      </c>
      <c r="C246" s="67"/>
      <c r="D246" s="68">
        <v>1</v>
      </c>
      <c r="E246" s="69"/>
      <c r="F246" s="70"/>
      <c r="G246" s="67"/>
      <c r="H246" s="71"/>
      <c r="I246" s="72"/>
      <c r="J246" s="72"/>
      <c r="K246" s="51"/>
      <c r="L246" s="73">
        <v>246</v>
      </c>
      <c r="M246" s="73"/>
      <c r="N246" s="74">
        <v>1</v>
      </c>
      <c r="O246" s="83" t="str">
        <f>REPLACE(INDEX(GroupVertices[Group], MATCH(Edges[[#This Row],[Vertex 1]],GroupVertices[Vertex],0)),1,1,"")</f>
        <v>1</v>
      </c>
      <c r="P246" s="83" t="str">
        <f>REPLACE(INDEX(GroupVertices[Group], MATCH(Edges[[#This Row],[Vertex 2]],GroupVertices[Vertex],0)),1,1,"")</f>
        <v>1</v>
      </c>
    </row>
    <row r="247" spans="1:16" ht="14.25" customHeight="1" thickTop="1" thickBot="1" x14ac:dyDescent="0.3">
      <c r="A247" s="66" t="s">
        <v>274</v>
      </c>
      <c r="B247" s="66" t="s">
        <v>397</v>
      </c>
      <c r="C247" s="67"/>
      <c r="D247" s="68">
        <v>1</v>
      </c>
      <c r="E247" s="69"/>
      <c r="F247" s="70"/>
      <c r="G247" s="67"/>
      <c r="H247" s="71"/>
      <c r="I247" s="72"/>
      <c r="J247" s="72"/>
      <c r="K247" s="51"/>
      <c r="L247" s="73">
        <v>247</v>
      </c>
      <c r="M247" s="73"/>
      <c r="N247" s="74">
        <v>1</v>
      </c>
      <c r="O247" s="83" t="str">
        <f>REPLACE(INDEX(GroupVertices[Group], MATCH(Edges[[#This Row],[Vertex 1]],GroupVertices[Vertex],0)),1,1,"")</f>
        <v>1</v>
      </c>
      <c r="P247" s="83" t="str">
        <f>REPLACE(INDEX(GroupVertices[Group], MATCH(Edges[[#This Row],[Vertex 2]],GroupVertices[Vertex],0)),1,1,"")</f>
        <v>1</v>
      </c>
    </row>
    <row r="248" spans="1:16" ht="14.25" customHeight="1" thickTop="1" thickBot="1" x14ac:dyDescent="0.3">
      <c r="A248" s="66" t="s">
        <v>274</v>
      </c>
      <c r="B248" s="66" t="s">
        <v>398</v>
      </c>
      <c r="C248" s="67"/>
      <c r="D248" s="68">
        <v>1.2857142857142856</v>
      </c>
      <c r="E248" s="69"/>
      <c r="F248" s="70"/>
      <c r="G248" s="67"/>
      <c r="H248" s="71"/>
      <c r="I248" s="72"/>
      <c r="J248" s="72"/>
      <c r="K248" s="51"/>
      <c r="L248" s="73">
        <v>248</v>
      </c>
      <c r="M248" s="73"/>
      <c r="N248" s="74">
        <v>3</v>
      </c>
      <c r="O248" s="83" t="str">
        <f>REPLACE(INDEX(GroupVertices[Group], MATCH(Edges[[#This Row],[Vertex 1]],GroupVertices[Vertex],0)),1,1,"")</f>
        <v>1</v>
      </c>
      <c r="P248" s="83" t="str">
        <f>REPLACE(INDEX(GroupVertices[Group], MATCH(Edges[[#This Row],[Vertex 2]],GroupVertices[Vertex],0)),1,1,"")</f>
        <v>1</v>
      </c>
    </row>
    <row r="249" spans="1:16" ht="14.25" customHeight="1" thickTop="1" thickBot="1" x14ac:dyDescent="0.3">
      <c r="A249" s="66" t="s">
        <v>274</v>
      </c>
      <c r="B249" s="66" t="s">
        <v>399</v>
      </c>
      <c r="C249" s="67"/>
      <c r="D249" s="68">
        <v>1</v>
      </c>
      <c r="E249" s="69"/>
      <c r="F249" s="70"/>
      <c r="G249" s="67"/>
      <c r="H249" s="71"/>
      <c r="I249" s="72"/>
      <c r="J249" s="72"/>
      <c r="K249" s="51"/>
      <c r="L249" s="73">
        <v>249</v>
      </c>
      <c r="M249" s="73"/>
      <c r="N249" s="74">
        <v>1</v>
      </c>
      <c r="O249" s="83" t="str">
        <f>REPLACE(INDEX(GroupVertices[Group], MATCH(Edges[[#This Row],[Vertex 1]],GroupVertices[Vertex],0)),1,1,"")</f>
        <v>1</v>
      </c>
      <c r="P249" s="83" t="str">
        <f>REPLACE(INDEX(GroupVertices[Group], MATCH(Edges[[#This Row],[Vertex 2]],GroupVertices[Vertex],0)),1,1,"")</f>
        <v>1</v>
      </c>
    </row>
    <row r="250" spans="1:16" ht="14.25" customHeight="1" thickTop="1" thickBot="1" x14ac:dyDescent="0.3">
      <c r="A250" s="66" t="s">
        <v>274</v>
      </c>
      <c r="B250" s="66" t="s">
        <v>400</v>
      </c>
      <c r="C250" s="67"/>
      <c r="D250" s="68">
        <v>1.1428571428571428</v>
      </c>
      <c r="E250" s="69"/>
      <c r="F250" s="70"/>
      <c r="G250" s="67"/>
      <c r="H250" s="71"/>
      <c r="I250" s="72"/>
      <c r="J250" s="72"/>
      <c r="K250" s="51"/>
      <c r="L250" s="73">
        <v>250</v>
      </c>
      <c r="M250" s="73"/>
      <c r="N250" s="74">
        <v>2</v>
      </c>
      <c r="O250" s="83" t="str">
        <f>REPLACE(INDEX(GroupVertices[Group], MATCH(Edges[[#This Row],[Vertex 1]],GroupVertices[Vertex],0)),1,1,"")</f>
        <v>1</v>
      </c>
      <c r="P250" s="83" t="str">
        <f>REPLACE(INDEX(GroupVertices[Group], MATCH(Edges[[#This Row],[Vertex 2]],GroupVertices[Vertex],0)),1,1,"")</f>
        <v>1</v>
      </c>
    </row>
    <row r="251" spans="1:16" ht="14.25" customHeight="1" thickTop="1" thickBot="1" x14ac:dyDescent="0.3">
      <c r="A251" s="66" t="s">
        <v>274</v>
      </c>
      <c r="B251" s="66" t="s">
        <v>401</v>
      </c>
      <c r="C251" s="67"/>
      <c r="D251" s="68">
        <v>1</v>
      </c>
      <c r="E251" s="69"/>
      <c r="F251" s="70"/>
      <c r="G251" s="67"/>
      <c r="H251" s="71"/>
      <c r="I251" s="72"/>
      <c r="J251" s="72"/>
      <c r="K251" s="51"/>
      <c r="L251" s="73">
        <v>251</v>
      </c>
      <c r="M251" s="73"/>
      <c r="N251" s="74">
        <v>1</v>
      </c>
      <c r="O251" s="83" t="str">
        <f>REPLACE(INDEX(GroupVertices[Group], MATCH(Edges[[#This Row],[Vertex 1]],GroupVertices[Vertex],0)),1,1,"")</f>
        <v>1</v>
      </c>
      <c r="P251" s="83" t="str">
        <f>REPLACE(INDEX(GroupVertices[Group], MATCH(Edges[[#This Row],[Vertex 2]],GroupVertices[Vertex],0)),1,1,"")</f>
        <v>1</v>
      </c>
    </row>
    <row r="252" spans="1:16" ht="14.25" customHeight="1" thickTop="1" thickBot="1" x14ac:dyDescent="0.3">
      <c r="A252" s="66" t="s">
        <v>274</v>
      </c>
      <c r="B252" s="66" t="s">
        <v>402</v>
      </c>
      <c r="C252" s="67"/>
      <c r="D252" s="68">
        <v>1.2857142857142856</v>
      </c>
      <c r="E252" s="69"/>
      <c r="F252" s="70"/>
      <c r="G252" s="67"/>
      <c r="H252" s="71"/>
      <c r="I252" s="72"/>
      <c r="J252" s="72"/>
      <c r="K252" s="51"/>
      <c r="L252" s="73">
        <v>252</v>
      </c>
      <c r="M252" s="73"/>
      <c r="N252" s="74">
        <v>3</v>
      </c>
      <c r="O252" s="83" t="str">
        <f>REPLACE(INDEX(GroupVertices[Group], MATCH(Edges[[#This Row],[Vertex 1]],GroupVertices[Vertex],0)),1,1,"")</f>
        <v>1</v>
      </c>
      <c r="P252" s="83" t="str">
        <f>REPLACE(INDEX(GroupVertices[Group], MATCH(Edges[[#This Row],[Vertex 2]],GroupVertices[Vertex],0)),1,1,"")</f>
        <v>1</v>
      </c>
    </row>
    <row r="253" spans="1:16" ht="14.25" customHeight="1" thickTop="1" thickBot="1" x14ac:dyDescent="0.3">
      <c r="A253" s="66" t="s">
        <v>274</v>
      </c>
      <c r="B253" s="66" t="s">
        <v>343</v>
      </c>
      <c r="C253" s="67"/>
      <c r="D253" s="68">
        <v>1.5714285714285714</v>
      </c>
      <c r="E253" s="69"/>
      <c r="F253" s="70"/>
      <c r="G253" s="67"/>
      <c r="H253" s="71"/>
      <c r="I253" s="72"/>
      <c r="J253" s="72"/>
      <c r="K253" s="51"/>
      <c r="L253" s="73">
        <v>253</v>
      </c>
      <c r="M253" s="73"/>
      <c r="N253" s="74">
        <v>5</v>
      </c>
      <c r="O253" s="83" t="str">
        <f>REPLACE(INDEX(GroupVertices[Group], MATCH(Edges[[#This Row],[Vertex 1]],GroupVertices[Vertex],0)),1,1,"")</f>
        <v>1</v>
      </c>
      <c r="P253" s="83" t="str">
        <f>REPLACE(INDEX(GroupVertices[Group], MATCH(Edges[[#This Row],[Vertex 2]],GroupVertices[Vertex],0)),1,1,"")</f>
        <v>1</v>
      </c>
    </row>
    <row r="254" spans="1:16" ht="14.25" customHeight="1" thickTop="1" thickBot="1" x14ac:dyDescent="0.3">
      <c r="A254" s="66" t="s">
        <v>274</v>
      </c>
      <c r="B254" s="66" t="s">
        <v>403</v>
      </c>
      <c r="C254" s="67"/>
      <c r="D254" s="68">
        <v>1.2857142857142856</v>
      </c>
      <c r="E254" s="69"/>
      <c r="F254" s="70"/>
      <c r="G254" s="67"/>
      <c r="H254" s="71"/>
      <c r="I254" s="72"/>
      <c r="J254" s="72"/>
      <c r="K254" s="51"/>
      <c r="L254" s="73">
        <v>254</v>
      </c>
      <c r="M254" s="73"/>
      <c r="N254" s="74">
        <v>3</v>
      </c>
      <c r="O254" s="83" t="str">
        <f>REPLACE(INDEX(GroupVertices[Group], MATCH(Edges[[#This Row],[Vertex 1]],GroupVertices[Vertex],0)),1,1,"")</f>
        <v>1</v>
      </c>
      <c r="P254" s="83" t="str">
        <f>REPLACE(INDEX(GroupVertices[Group], MATCH(Edges[[#This Row],[Vertex 2]],GroupVertices[Vertex],0)),1,1,"")</f>
        <v>1</v>
      </c>
    </row>
    <row r="255" spans="1:16" ht="14.25" customHeight="1" thickTop="1" thickBot="1" x14ac:dyDescent="0.3">
      <c r="A255" s="66" t="s">
        <v>274</v>
      </c>
      <c r="B255" s="66" t="s">
        <v>404</v>
      </c>
      <c r="C255" s="67"/>
      <c r="D255" s="68">
        <v>1.2857142857142856</v>
      </c>
      <c r="E255" s="69"/>
      <c r="F255" s="70"/>
      <c r="G255" s="67"/>
      <c r="H255" s="71"/>
      <c r="I255" s="72"/>
      <c r="J255" s="72"/>
      <c r="K255" s="51"/>
      <c r="L255" s="73">
        <v>255</v>
      </c>
      <c r="M255" s="73"/>
      <c r="N255" s="74">
        <v>3</v>
      </c>
      <c r="O255" s="83" t="str">
        <f>REPLACE(INDEX(GroupVertices[Group], MATCH(Edges[[#This Row],[Vertex 1]],GroupVertices[Vertex],0)),1,1,"")</f>
        <v>1</v>
      </c>
      <c r="P255" s="83" t="str">
        <f>REPLACE(INDEX(GroupVertices[Group], MATCH(Edges[[#This Row],[Vertex 2]],GroupVertices[Vertex],0)),1,1,"")</f>
        <v>1</v>
      </c>
    </row>
    <row r="256" spans="1:16" ht="14.25" customHeight="1" thickTop="1" thickBot="1" x14ac:dyDescent="0.3">
      <c r="A256" s="66" t="s">
        <v>274</v>
      </c>
      <c r="B256" s="66" t="s">
        <v>405</v>
      </c>
      <c r="C256" s="67"/>
      <c r="D256" s="68">
        <v>1</v>
      </c>
      <c r="E256" s="69"/>
      <c r="F256" s="70"/>
      <c r="G256" s="67"/>
      <c r="H256" s="71"/>
      <c r="I256" s="72"/>
      <c r="J256" s="72"/>
      <c r="K256" s="51"/>
      <c r="L256" s="73">
        <v>256</v>
      </c>
      <c r="M256" s="73"/>
      <c r="N256" s="74">
        <v>1</v>
      </c>
      <c r="O256" s="83" t="str">
        <f>REPLACE(INDEX(GroupVertices[Group], MATCH(Edges[[#This Row],[Vertex 1]],GroupVertices[Vertex],0)),1,1,"")</f>
        <v>1</v>
      </c>
      <c r="P256" s="83" t="str">
        <f>REPLACE(INDEX(GroupVertices[Group], MATCH(Edges[[#This Row],[Vertex 2]],GroupVertices[Vertex],0)),1,1,"")</f>
        <v>1</v>
      </c>
    </row>
    <row r="257" spans="1:16" ht="14.25" customHeight="1" thickTop="1" thickBot="1" x14ac:dyDescent="0.3">
      <c r="A257" s="66" t="s">
        <v>274</v>
      </c>
      <c r="B257" s="66" t="s">
        <v>406</v>
      </c>
      <c r="C257" s="67"/>
      <c r="D257" s="68">
        <v>1.4285714285714286</v>
      </c>
      <c r="E257" s="69"/>
      <c r="F257" s="70"/>
      <c r="G257" s="67"/>
      <c r="H257" s="71"/>
      <c r="I257" s="72"/>
      <c r="J257" s="72"/>
      <c r="K257" s="51"/>
      <c r="L257" s="73">
        <v>257</v>
      </c>
      <c r="M257" s="73"/>
      <c r="N257" s="74">
        <v>4</v>
      </c>
      <c r="O257" s="83" t="str">
        <f>REPLACE(INDEX(GroupVertices[Group], MATCH(Edges[[#This Row],[Vertex 1]],GroupVertices[Vertex],0)),1,1,"")</f>
        <v>1</v>
      </c>
      <c r="P257" s="83" t="str">
        <f>REPLACE(INDEX(GroupVertices[Group], MATCH(Edges[[#This Row],[Vertex 2]],GroupVertices[Vertex],0)),1,1,"")</f>
        <v>1</v>
      </c>
    </row>
    <row r="258" spans="1:16" ht="14.25" customHeight="1" thickTop="1" thickBot="1" x14ac:dyDescent="0.3">
      <c r="A258" s="66" t="s">
        <v>274</v>
      </c>
      <c r="B258" s="66" t="s">
        <v>407</v>
      </c>
      <c r="C258" s="67"/>
      <c r="D258" s="68">
        <v>1</v>
      </c>
      <c r="E258" s="69"/>
      <c r="F258" s="70"/>
      <c r="G258" s="67"/>
      <c r="H258" s="71"/>
      <c r="I258" s="72"/>
      <c r="J258" s="72"/>
      <c r="K258" s="51"/>
      <c r="L258" s="73">
        <v>258</v>
      </c>
      <c r="M258" s="73"/>
      <c r="N258" s="74">
        <v>1</v>
      </c>
      <c r="O258" s="83" t="str">
        <f>REPLACE(INDEX(GroupVertices[Group], MATCH(Edges[[#This Row],[Vertex 1]],GroupVertices[Vertex],0)),1,1,"")</f>
        <v>1</v>
      </c>
      <c r="P258" s="83" t="str">
        <f>REPLACE(INDEX(GroupVertices[Group], MATCH(Edges[[#This Row],[Vertex 2]],GroupVertices[Vertex],0)),1,1,"")</f>
        <v>1</v>
      </c>
    </row>
    <row r="259" spans="1:16" ht="14.25" customHeight="1" thickTop="1" thickBot="1" x14ac:dyDescent="0.3">
      <c r="A259" s="66" t="s">
        <v>274</v>
      </c>
      <c r="B259" s="66" t="s">
        <v>294</v>
      </c>
      <c r="C259" s="67"/>
      <c r="D259" s="68">
        <v>1.2857142857142856</v>
      </c>
      <c r="E259" s="69"/>
      <c r="F259" s="70"/>
      <c r="G259" s="67"/>
      <c r="H259" s="71"/>
      <c r="I259" s="72"/>
      <c r="J259" s="72"/>
      <c r="K259" s="51"/>
      <c r="L259" s="73">
        <v>259</v>
      </c>
      <c r="M259" s="73"/>
      <c r="N259" s="74">
        <v>3</v>
      </c>
      <c r="O259" s="83" t="str">
        <f>REPLACE(INDEX(GroupVertices[Group], MATCH(Edges[[#This Row],[Vertex 1]],GroupVertices[Vertex],0)),1,1,"")</f>
        <v>1</v>
      </c>
      <c r="P259" s="83" t="str">
        <f>REPLACE(INDEX(GroupVertices[Group], MATCH(Edges[[#This Row],[Vertex 2]],GroupVertices[Vertex],0)),1,1,"")</f>
        <v>1</v>
      </c>
    </row>
    <row r="260" spans="1:16" ht="14.25" customHeight="1" thickTop="1" thickBot="1" x14ac:dyDescent="0.3">
      <c r="A260" s="66" t="s">
        <v>274</v>
      </c>
      <c r="B260" s="66" t="s">
        <v>408</v>
      </c>
      <c r="C260" s="67"/>
      <c r="D260" s="68">
        <v>1.4285714285714286</v>
      </c>
      <c r="E260" s="69"/>
      <c r="F260" s="70"/>
      <c r="G260" s="67"/>
      <c r="H260" s="71"/>
      <c r="I260" s="72"/>
      <c r="J260" s="72"/>
      <c r="K260" s="51"/>
      <c r="L260" s="73">
        <v>260</v>
      </c>
      <c r="M260" s="73"/>
      <c r="N260" s="74">
        <v>4</v>
      </c>
      <c r="O260" s="83" t="str">
        <f>REPLACE(INDEX(GroupVertices[Group], MATCH(Edges[[#This Row],[Vertex 1]],GroupVertices[Vertex],0)),1,1,"")</f>
        <v>1</v>
      </c>
      <c r="P260" s="83" t="str">
        <f>REPLACE(INDEX(GroupVertices[Group], MATCH(Edges[[#This Row],[Vertex 2]],GroupVertices[Vertex],0)),1,1,"")</f>
        <v>1</v>
      </c>
    </row>
    <row r="261" spans="1:16" ht="14.25" customHeight="1" thickTop="1" thickBot="1" x14ac:dyDescent="0.3">
      <c r="A261" s="66" t="s">
        <v>274</v>
      </c>
      <c r="B261" s="66" t="s">
        <v>179</v>
      </c>
      <c r="C261" s="67"/>
      <c r="D261" s="68">
        <v>1.1428571428571428</v>
      </c>
      <c r="E261" s="69"/>
      <c r="F261" s="70"/>
      <c r="G261" s="67"/>
      <c r="H261" s="71"/>
      <c r="I261" s="72"/>
      <c r="J261" s="72"/>
      <c r="K261" s="51"/>
      <c r="L261" s="73">
        <v>261</v>
      </c>
      <c r="M261" s="73"/>
      <c r="N261" s="74">
        <v>2</v>
      </c>
      <c r="O261" s="83" t="str">
        <f>REPLACE(INDEX(GroupVertices[Group], MATCH(Edges[[#This Row],[Vertex 1]],GroupVertices[Vertex],0)),1,1,"")</f>
        <v>1</v>
      </c>
      <c r="P261" s="83" t="str">
        <f>REPLACE(INDEX(GroupVertices[Group], MATCH(Edges[[#This Row],[Vertex 2]],GroupVertices[Vertex],0)),1,1,"")</f>
        <v>1</v>
      </c>
    </row>
    <row r="262" spans="1:16" ht="14.25" customHeight="1" thickTop="1" thickBot="1" x14ac:dyDescent="0.3">
      <c r="A262" s="66" t="s">
        <v>274</v>
      </c>
      <c r="B262" s="66" t="s">
        <v>303</v>
      </c>
      <c r="C262" s="67"/>
      <c r="D262" s="68">
        <v>1</v>
      </c>
      <c r="E262" s="69"/>
      <c r="F262" s="70"/>
      <c r="G262" s="67"/>
      <c r="H262" s="71"/>
      <c r="I262" s="72"/>
      <c r="J262" s="72"/>
      <c r="K262" s="51"/>
      <c r="L262" s="73">
        <v>262</v>
      </c>
      <c r="M262" s="73"/>
      <c r="N262" s="74">
        <v>1</v>
      </c>
      <c r="O262" s="83" t="str">
        <f>REPLACE(INDEX(GroupVertices[Group], MATCH(Edges[[#This Row],[Vertex 1]],GroupVertices[Vertex],0)),1,1,"")</f>
        <v>1</v>
      </c>
      <c r="P262" s="83" t="str">
        <f>REPLACE(INDEX(GroupVertices[Group], MATCH(Edges[[#This Row],[Vertex 2]],GroupVertices[Vertex],0)),1,1,"")</f>
        <v>1</v>
      </c>
    </row>
    <row r="263" spans="1:16" ht="14.25" customHeight="1" thickTop="1" thickBot="1" x14ac:dyDescent="0.3">
      <c r="A263" s="66" t="s">
        <v>274</v>
      </c>
      <c r="B263" s="66" t="s">
        <v>409</v>
      </c>
      <c r="C263" s="67"/>
      <c r="D263" s="68">
        <v>1</v>
      </c>
      <c r="E263" s="69"/>
      <c r="F263" s="70"/>
      <c r="G263" s="67"/>
      <c r="H263" s="71"/>
      <c r="I263" s="72"/>
      <c r="J263" s="72"/>
      <c r="K263" s="51"/>
      <c r="L263" s="73">
        <v>263</v>
      </c>
      <c r="M263" s="73"/>
      <c r="N263" s="74">
        <v>1</v>
      </c>
      <c r="O263" s="83" t="str">
        <f>REPLACE(INDEX(GroupVertices[Group], MATCH(Edges[[#This Row],[Vertex 1]],GroupVertices[Vertex],0)),1,1,"")</f>
        <v>1</v>
      </c>
      <c r="P263" s="83" t="str">
        <f>REPLACE(INDEX(GroupVertices[Group], MATCH(Edges[[#This Row],[Vertex 2]],GroupVertices[Vertex],0)),1,1,"")</f>
        <v>1</v>
      </c>
    </row>
    <row r="264" spans="1:16" ht="14.25" customHeight="1" thickTop="1" thickBot="1" x14ac:dyDescent="0.3">
      <c r="A264" s="66" t="s">
        <v>410</v>
      </c>
      <c r="B264" s="66" t="s">
        <v>411</v>
      </c>
      <c r="C264" s="67"/>
      <c r="D264" s="68">
        <v>1</v>
      </c>
      <c r="E264" s="69"/>
      <c r="F264" s="70"/>
      <c r="G264" s="67"/>
      <c r="H264" s="71"/>
      <c r="I264" s="72"/>
      <c r="J264" s="72"/>
      <c r="K264" s="51"/>
      <c r="L264" s="73">
        <v>264</v>
      </c>
      <c r="M264" s="73"/>
      <c r="N264" s="74">
        <v>1</v>
      </c>
      <c r="O264" s="83" t="str">
        <f>REPLACE(INDEX(GroupVertices[Group], MATCH(Edges[[#This Row],[Vertex 1]],GroupVertices[Vertex],0)),1,1,"")</f>
        <v>1</v>
      </c>
      <c r="P264" s="83" t="str">
        <f>REPLACE(INDEX(GroupVertices[Group], MATCH(Edges[[#This Row],[Vertex 2]],GroupVertices[Vertex],0)),1,1,"")</f>
        <v>1</v>
      </c>
    </row>
    <row r="265" spans="1:16" ht="14.25" customHeight="1" thickTop="1" thickBot="1" x14ac:dyDescent="0.3">
      <c r="A265" s="66" t="s">
        <v>412</v>
      </c>
      <c r="B265" s="66" t="s">
        <v>413</v>
      </c>
      <c r="C265" s="67"/>
      <c r="D265" s="68">
        <v>2.5714285714285712</v>
      </c>
      <c r="E265" s="69"/>
      <c r="F265" s="70"/>
      <c r="G265" s="67"/>
      <c r="H265" s="71"/>
      <c r="I265" s="72"/>
      <c r="J265" s="72"/>
      <c r="K265" s="51"/>
      <c r="L265" s="73">
        <v>265</v>
      </c>
      <c r="M265" s="73"/>
      <c r="N265" s="74">
        <v>12</v>
      </c>
      <c r="O265" s="83" t="str">
        <f>REPLACE(INDEX(GroupVertices[Group], MATCH(Edges[[#This Row],[Vertex 1]],GroupVertices[Vertex],0)),1,1,"")</f>
        <v>1</v>
      </c>
      <c r="P265" s="83" t="str">
        <f>REPLACE(INDEX(GroupVertices[Group], MATCH(Edges[[#This Row],[Vertex 2]],GroupVertices[Vertex],0)),1,1,"")</f>
        <v>1</v>
      </c>
    </row>
    <row r="266" spans="1:16" ht="14.25" customHeight="1" thickTop="1" thickBot="1" x14ac:dyDescent="0.3">
      <c r="A266" s="66" t="s">
        <v>215</v>
      </c>
      <c r="B266" s="66" t="s">
        <v>216</v>
      </c>
      <c r="C266" s="67"/>
      <c r="D266" s="68">
        <v>1</v>
      </c>
      <c r="E266" s="69"/>
      <c r="F266" s="70"/>
      <c r="G266" s="67"/>
      <c r="H266" s="71"/>
      <c r="I266" s="72"/>
      <c r="J266" s="72"/>
      <c r="K266" s="51"/>
      <c r="L266" s="73">
        <v>266</v>
      </c>
      <c r="M266" s="73"/>
      <c r="N266" s="74">
        <v>1</v>
      </c>
      <c r="O266" s="83" t="str">
        <f>REPLACE(INDEX(GroupVertices[Group], MATCH(Edges[[#This Row],[Vertex 1]],GroupVertices[Vertex],0)),1,1,"")</f>
        <v>1</v>
      </c>
      <c r="P266" s="83" t="str">
        <f>REPLACE(INDEX(GroupVertices[Group], MATCH(Edges[[#This Row],[Vertex 2]],GroupVertices[Vertex],0)),1,1,"")</f>
        <v>1</v>
      </c>
    </row>
    <row r="267" spans="1:16" ht="14.25" customHeight="1" thickTop="1" thickBot="1" x14ac:dyDescent="0.3">
      <c r="A267" s="66" t="s">
        <v>215</v>
      </c>
      <c r="B267" s="66" t="s">
        <v>414</v>
      </c>
      <c r="C267" s="67"/>
      <c r="D267" s="68">
        <v>1.2857142857142856</v>
      </c>
      <c r="E267" s="69"/>
      <c r="F267" s="70"/>
      <c r="G267" s="67"/>
      <c r="H267" s="71"/>
      <c r="I267" s="72"/>
      <c r="J267" s="72"/>
      <c r="K267" s="51"/>
      <c r="L267" s="73">
        <v>267</v>
      </c>
      <c r="M267" s="73"/>
      <c r="N267" s="74">
        <v>3</v>
      </c>
      <c r="O267" s="83" t="str">
        <f>REPLACE(INDEX(GroupVertices[Group], MATCH(Edges[[#This Row],[Vertex 1]],GroupVertices[Vertex],0)),1,1,"")</f>
        <v>1</v>
      </c>
      <c r="P267" s="83" t="str">
        <f>REPLACE(INDEX(GroupVertices[Group], MATCH(Edges[[#This Row],[Vertex 2]],GroupVertices[Vertex],0)),1,1,"")</f>
        <v>1</v>
      </c>
    </row>
    <row r="268" spans="1:16" ht="14.25" customHeight="1" thickTop="1" thickBot="1" x14ac:dyDescent="0.3">
      <c r="A268" s="66" t="s">
        <v>215</v>
      </c>
      <c r="B268" s="66" t="s">
        <v>415</v>
      </c>
      <c r="C268" s="67"/>
      <c r="D268" s="68">
        <v>1.5714285714285714</v>
      </c>
      <c r="E268" s="69"/>
      <c r="F268" s="70"/>
      <c r="G268" s="67"/>
      <c r="H268" s="71"/>
      <c r="I268" s="72"/>
      <c r="J268" s="72"/>
      <c r="K268" s="51"/>
      <c r="L268" s="73">
        <v>268</v>
      </c>
      <c r="M268" s="73"/>
      <c r="N268" s="74">
        <v>5</v>
      </c>
      <c r="O268" s="83" t="str">
        <f>REPLACE(INDEX(GroupVertices[Group], MATCH(Edges[[#This Row],[Vertex 1]],GroupVertices[Vertex],0)),1,1,"")</f>
        <v>1</v>
      </c>
      <c r="P268" s="83" t="str">
        <f>REPLACE(INDEX(GroupVertices[Group], MATCH(Edges[[#This Row],[Vertex 2]],GroupVertices[Vertex],0)),1,1,"")</f>
        <v>1</v>
      </c>
    </row>
    <row r="269" spans="1:16" ht="14.25" customHeight="1" thickTop="1" thickBot="1" x14ac:dyDescent="0.3">
      <c r="A269" s="66" t="s">
        <v>215</v>
      </c>
      <c r="B269" s="66" t="s">
        <v>217</v>
      </c>
      <c r="C269" s="67"/>
      <c r="D269" s="68">
        <v>1.1428571428571428</v>
      </c>
      <c r="E269" s="69"/>
      <c r="F269" s="70"/>
      <c r="G269" s="67"/>
      <c r="H269" s="71"/>
      <c r="I269" s="72"/>
      <c r="J269" s="72"/>
      <c r="K269" s="51"/>
      <c r="L269" s="73">
        <v>269</v>
      </c>
      <c r="M269" s="73"/>
      <c r="N269" s="74">
        <v>2</v>
      </c>
      <c r="O269" s="83" t="str">
        <f>REPLACE(INDEX(GroupVertices[Group], MATCH(Edges[[#This Row],[Vertex 1]],GroupVertices[Vertex],0)),1,1,"")</f>
        <v>1</v>
      </c>
      <c r="P269" s="83" t="str">
        <f>REPLACE(INDEX(GroupVertices[Group], MATCH(Edges[[#This Row],[Vertex 2]],GroupVertices[Vertex],0)),1,1,"")</f>
        <v>1</v>
      </c>
    </row>
    <row r="270" spans="1:16" ht="14.25" customHeight="1" thickTop="1" thickBot="1" x14ac:dyDescent="0.3">
      <c r="A270" s="66" t="s">
        <v>215</v>
      </c>
      <c r="B270" s="66" t="s">
        <v>218</v>
      </c>
      <c r="C270" s="67"/>
      <c r="D270" s="68">
        <v>1</v>
      </c>
      <c r="E270" s="69"/>
      <c r="F270" s="70"/>
      <c r="G270" s="67"/>
      <c r="H270" s="71"/>
      <c r="I270" s="72"/>
      <c r="J270" s="72"/>
      <c r="K270" s="51"/>
      <c r="L270" s="73">
        <v>270</v>
      </c>
      <c r="M270" s="73"/>
      <c r="N270" s="74">
        <v>1</v>
      </c>
      <c r="O270" s="83" t="str">
        <f>REPLACE(INDEX(GroupVertices[Group], MATCH(Edges[[#This Row],[Vertex 1]],GroupVertices[Vertex],0)),1,1,"")</f>
        <v>1</v>
      </c>
      <c r="P270" s="83" t="str">
        <f>REPLACE(INDEX(GroupVertices[Group], MATCH(Edges[[#This Row],[Vertex 2]],GroupVertices[Vertex],0)),1,1,"")</f>
        <v>1</v>
      </c>
    </row>
    <row r="271" spans="1:16" ht="14.25" customHeight="1" thickTop="1" thickBot="1" x14ac:dyDescent="0.3">
      <c r="A271" s="66" t="s">
        <v>416</v>
      </c>
      <c r="B271" s="66" t="s">
        <v>417</v>
      </c>
      <c r="C271" s="67"/>
      <c r="D271" s="68">
        <v>1.4285714285714286</v>
      </c>
      <c r="E271" s="69"/>
      <c r="F271" s="70"/>
      <c r="G271" s="67"/>
      <c r="H271" s="71"/>
      <c r="I271" s="72"/>
      <c r="J271" s="72"/>
      <c r="K271" s="51"/>
      <c r="L271" s="73">
        <v>271</v>
      </c>
      <c r="M271" s="73"/>
      <c r="N271" s="74">
        <v>4</v>
      </c>
      <c r="O271" s="83" t="str">
        <f>REPLACE(INDEX(GroupVertices[Group], MATCH(Edges[[#This Row],[Vertex 1]],GroupVertices[Vertex],0)),1,1,"")</f>
        <v>1</v>
      </c>
      <c r="P271" s="83" t="str">
        <f>REPLACE(INDEX(GroupVertices[Group], MATCH(Edges[[#This Row],[Vertex 2]],GroupVertices[Vertex],0)),1,1,"")</f>
        <v>1</v>
      </c>
    </row>
    <row r="272" spans="1:16" ht="14.25" customHeight="1" thickTop="1" thickBot="1" x14ac:dyDescent="0.3">
      <c r="A272" s="66" t="s">
        <v>418</v>
      </c>
      <c r="B272" s="66" t="s">
        <v>179</v>
      </c>
      <c r="C272" s="67"/>
      <c r="D272" s="68">
        <v>1</v>
      </c>
      <c r="E272" s="69"/>
      <c r="F272" s="70"/>
      <c r="G272" s="67"/>
      <c r="H272" s="71"/>
      <c r="I272" s="72"/>
      <c r="J272" s="72"/>
      <c r="K272" s="51"/>
      <c r="L272" s="73">
        <v>272</v>
      </c>
      <c r="M272" s="73"/>
      <c r="N272" s="74">
        <v>1</v>
      </c>
      <c r="O272" s="83" t="str">
        <f>REPLACE(INDEX(GroupVertices[Group], MATCH(Edges[[#This Row],[Vertex 1]],GroupVertices[Vertex],0)),1,1,"")</f>
        <v>1</v>
      </c>
      <c r="P272" s="83" t="str">
        <f>REPLACE(INDEX(GroupVertices[Group], MATCH(Edges[[#This Row],[Vertex 2]],GroupVertices[Vertex],0)),1,1,"")</f>
        <v>1</v>
      </c>
    </row>
    <row r="273" spans="1:16" ht="14.25" customHeight="1" thickTop="1" thickBot="1" x14ac:dyDescent="0.3">
      <c r="A273" s="66" t="s">
        <v>418</v>
      </c>
      <c r="B273" s="66" t="s">
        <v>295</v>
      </c>
      <c r="C273" s="67"/>
      <c r="D273" s="68">
        <v>1.4285714285714286</v>
      </c>
      <c r="E273" s="69"/>
      <c r="F273" s="70"/>
      <c r="G273" s="67"/>
      <c r="H273" s="71"/>
      <c r="I273" s="72"/>
      <c r="J273" s="72"/>
      <c r="K273" s="51"/>
      <c r="L273" s="73">
        <v>273</v>
      </c>
      <c r="M273" s="73"/>
      <c r="N273" s="74">
        <v>4</v>
      </c>
      <c r="O273" s="83" t="str">
        <f>REPLACE(INDEX(GroupVertices[Group], MATCH(Edges[[#This Row],[Vertex 1]],GroupVertices[Vertex],0)),1,1,"")</f>
        <v>1</v>
      </c>
      <c r="P273" s="83" t="str">
        <f>REPLACE(INDEX(GroupVertices[Group], MATCH(Edges[[#This Row],[Vertex 2]],GroupVertices[Vertex],0)),1,1,"")</f>
        <v>1</v>
      </c>
    </row>
    <row r="274" spans="1:16" ht="14.25" customHeight="1" thickTop="1" thickBot="1" x14ac:dyDescent="0.3">
      <c r="A274" s="66" t="s">
        <v>419</v>
      </c>
      <c r="B274" s="66" t="s">
        <v>420</v>
      </c>
      <c r="C274" s="67"/>
      <c r="D274" s="68">
        <v>1.1428571428571428</v>
      </c>
      <c r="E274" s="69"/>
      <c r="F274" s="70"/>
      <c r="G274" s="67"/>
      <c r="H274" s="71"/>
      <c r="I274" s="72"/>
      <c r="J274" s="72"/>
      <c r="K274" s="51"/>
      <c r="L274" s="73">
        <v>274</v>
      </c>
      <c r="M274" s="73"/>
      <c r="N274" s="74">
        <v>2</v>
      </c>
      <c r="O274" s="83" t="str">
        <f>REPLACE(INDEX(GroupVertices[Group], MATCH(Edges[[#This Row],[Vertex 1]],GroupVertices[Vertex],0)),1,1,"")</f>
        <v>1</v>
      </c>
      <c r="P274" s="83" t="str">
        <f>REPLACE(INDEX(GroupVertices[Group], MATCH(Edges[[#This Row],[Vertex 2]],GroupVertices[Vertex],0)),1,1,"")</f>
        <v>1</v>
      </c>
    </row>
    <row r="275" spans="1:16" ht="14.25" customHeight="1" thickTop="1" thickBot="1" x14ac:dyDescent="0.3">
      <c r="A275" s="66" t="s">
        <v>421</v>
      </c>
      <c r="B275" s="66" t="s">
        <v>422</v>
      </c>
      <c r="C275" s="67"/>
      <c r="D275" s="68">
        <v>1</v>
      </c>
      <c r="E275" s="69"/>
      <c r="F275" s="70"/>
      <c r="G275" s="67"/>
      <c r="H275" s="71"/>
      <c r="I275" s="72"/>
      <c r="J275" s="72"/>
      <c r="K275" s="51"/>
      <c r="L275" s="73">
        <v>275</v>
      </c>
      <c r="M275" s="73"/>
      <c r="N275" s="74">
        <v>1</v>
      </c>
      <c r="O275" s="83" t="str">
        <f>REPLACE(INDEX(GroupVertices[Group], MATCH(Edges[[#This Row],[Vertex 1]],GroupVertices[Vertex],0)),1,1,"")</f>
        <v>1</v>
      </c>
      <c r="P275" s="83" t="str">
        <f>REPLACE(INDEX(GroupVertices[Group], MATCH(Edges[[#This Row],[Vertex 2]],GroupVertices[Vertex],0)),1,1,"")</f>
        <v>1</v>
      </c>
    </row>
    <row r="276" spans="1:16" ht="14.25" customHeight="1" thickTop="1" thickBot="1" x14ac:dyDescent="0.3">
      <c r="A276" s="66" t="s">
        <v>421</v>
      </c>
      <c r="B276" s="66" t="s">
        <v>423</v>
      </c>
      <c r="C276" s="67"/>
      <c r="D276" s="68">
        <v>1.2857142857142856</v>
      </c>
      <c r="E276" s="69"/>
      <c r="F276" s="70"/>
      <c r="G276" s="67"/>
      <c r="H276" s="71"/>
      <c r="I276" s="72"/>
      <c r="J276" s="72"/>
      <c r="K276" s="51"/>
      <c r="L276" s="73">
        <v>276</v>
      </c>
      <c r="M276" s="73"/>
      <c r="N276" s="74">
        <v>3</v>
      </c>
      <c r="O276" s="83" t="str">
        <f>REPLACE(INDEX(GroupVertices[Group], MATCH(Edges[[#This Row],[Vertex 1]],GroupVertices[Vertex],0)),1,1,"")</f>
        <v>1</v>
      </c>
      <c r="P276" s="83" t="str">
        <f>REPLACE(INDEX(GroupVertices[Group], MATCH(Edges[[#This Row],[Vertex 2]],GroupVertices[Vertex],0)),1,1,"")</f>
        <v>1</v>
      </c>
    </row>
    <row r="277" spans="1:16" ht="14.25" customHeight="1" thickTop="1" thickBot="1" x14ac:dyDescent="0.3">
      <c r="A277" s="66" t="s">
        <v>424</v>
      </c>
      <c r="B277" s="66" t="s">
        <v>425</v>
      </c>
      <c r="C277" s="67"/>
      <c r="D277" s="68">
        <v>1</v>
      </c>
      <c r="E277" s="69"/>
      <c r="F277" s="70"/>
      <c r="G277" s="67"/>
      <c r="H277" s="71"/>
      <c r="I277" s="72"/>
      <c r="J277" s="72"/>
      <c r="K277" s="51"/>
      <c r="L277" s="73">
        <v>277</v>
      </c>
      <c r="M277" s="73"/>
      <c r="N277" s="74">
        <v>1</v>
      </c>
      <c r="O277" s="83" t="str">
        <f>REPLACE(INDEX(GroupVertices[Group], MATCH(Edges[[#This Row],[Vertex 1]],GroupVertices[Vertex],0)),1,1,"")</f>
        <v>1</v>
      </c>
      <c r="P277" s="83" t="str">
        <f>REPLACE(INDEX(GroupVertices[Group], MATCH(Edges[[#This Row],[Vertex 2]],GroupVertices[Vertex],0)),1,1,"")</f>
        <v>1</v>
      </c>
    </row>
    <row r="278" spans="1:16" ht="14.25" customHeight="1" thickTop="1" thickBot="1" x14ac:dyDescent="0.3">
      <c r="A278" s="66" t="s">
        <v>424</v>
      </c>
      <c r="B278" s="66" t="s">
        <v>426</v>
      </c>
      <c r="C278" s="67"/>
      <c r="D278" s="68">
        <v>1</v>
      </c>
      <c r="E278" s="69"/>
      <c r="F278" s="70"/>
      <c r="G278" s="67"/>
      <c r="H278" s="71"/>
      <c r="I278" s="72"/>
      <c r="J278" s="72"/>
      <c r="K278" s="51"/>
      <c r="L278" s="73">
        <v>278</v>
      </c>
      <c r="M278" s="73"/>
      <c r="N278" s="74">
        <v>1</v>
      </c>
      <c r="O278" s="83" t="str">
        <f>REPLACE(INDEX(GroupVertices[Group], MATCH(Edges[[#This Row],[Vertex 1]],GroupVertices[Vertex],0)),1,1,"")</f>
        <v>1</v>
      </c>
      <c r="P278" s="83" t="str">
        <f>REPLACE(INDEX(GroupVertices[Group], MATCH(Edges[[#This Row],[Vertex 2]],GroupVertices[Vertex],0)),1,1,"")</f>
        <v>1</v>
      </c>
    </row>
    <row r="279" spans="1:16" ht="14.25" customHeight="1" thickTop="1" thickBot="1" x14ac:dyDescent="0.3">
      <c r="A279" s="66" t="s">
        <v>424</v>
      </c>
      <c r="B279" s="66" t="s">
        <v>427</v>
      </c>
      <c r="C279" s="67"/>
      <c r="D279" s="68">
        <v>1</v>
      </c>
      <c r="E279" s="69"/>
      <c r="F279" s="70"/>
      <c r="G279" s="67"/>
      <c r="H279" s="71"/>
      <c r="I279" s="72"/>
      <c r="J279" s="72"/>
      <c r="K279" s="51"/>
      <c r="L279" s="73">
        <v>279</v>
      </c>
      <c r="M279" s="73"/>
      <c r="N279" s="74">
        <v>1</v>
      </c>
      <c r="O279" s="83" t="str">
        <f>REPLACE(INDEX(GroupVertices[Group], MATCH(Edges[[#This Row],[Vertex 1]],GroupVertices[Vertex],0)),1,1,"")</f>
        <v>1</v>
      </c>
      <c r="P279" s="83" t="str">
        <f>REPLACE(INDEX(GroupVertices[Group], MATCH(Edges[[#This Row],[Vertex 2]],GroupVertices[Vertex],0)),1,1,"")</f>
        <v>1</v>
      </c>
    </row>
    <row r="280" spans="1:16" ht="14.25" customHeight="1" thickTop="1" thickBot="1" x14ac:dyDescent="0.3">
      <c r="A280" s="66" t="s">
        <v>424</v>
      </c>
      <c r="B280" s="66" t="s">
        <v>428</v>
      </c>
      <c r="C280" s="67"/>
      <c r="D280" s="68">
        <v>1</v>
      </c>
      <c r="E280" s="69"/>
      <c r="F280" s="70"/>
      <c r="G280" s="67"/>
      <c r="H280" s="71"/>
      <c r="I280" s="72"/>
      <c r="J280" s="72"/>
      <c r="K280" s="51"/>
      <c r="L280" s="73">
        <v>280</v>
      </c>
      <c r="M280" s="73"/>
      <c r="N280" s="74">
        <v>1</v>
      </c>
      <c r="O280" s="83" t="str">
        <f>REPLACE(INDEX(GroupVertices[Group], MATCH(Edges[[#This Row],[Vertex 1]],GroupVertices[Vertex],0)),1,1,"")</f>
        <v>1</v>
      </c>
      <c r="P280" s="83" t="str">
        <f>REPLACE(INDEX(GroupVertices[Group], MATCH(Edges[[#This Row],[Vertex 2]],GroupVertices[Vertex],0)),1,1,"")</f>
        <v>1</v>
      </c>
    </row>
    <row r="281" spans="1:16" ht="14.25" customHeight="1" thickTop="1" thickBot="1" x14ac:dyDescent="0.3">
      <c r="A281" s="66" t="s">
        <v>429</v>
      </c>
      <c r="B281" s="66" t="s">
        <v>430</v>
      </c>
      <c r="C281" s="67"/>
      <c r="D281" s="68">
        <v>1</v>
      </c>
      <c r="E281" s="69"/>
      <c r="F281" s="70"/>
      <c r="G281" s="67"/>
      <c r="H281" s="71"/>
      <c r="I281" s="72"/>
      <c r="J281" s="72"/>
      <c r="K281" s="51"/>
      <c r="L281" s="73">
        <v>281</v>
      </c>
      <c r="M281" s="73"/>
      <c r="N281" s="74">
        <v>1</v>
      </c>
      <c r="O281" s="83" t="str">
        <f>REPLACE(INDEX(GroupVertices[Group], MATCH(Edges[[#This Row],[Vertex 1]],GroupVertices[Vertex],0)),1,1,"")</f>
        <v>1</v>
      </c>
      <c r="P281" s="83" t="str">
        <f>REPLACE(INDEX(GroupVertices[Group], MATCH(Edges[[#This Row],[Vertex 2]],GroupVertices[Vertex],0)),1,1,"")</f>
        <v>1</v>
      </c>
    </row>
    <row r="282" spans="1:16" ht="14.25" customHeight="1" thickTop="1" thickBot="1" x14ac:dyDescent="0.3">
      <c r="A282" s="66" t="s">
        <v>429</v>
      </c>
      <c r="B282" s="66" t="s">
        <v>431</v>
      </c>
      <c r="C282" s="67"/>
      <c r="D282" s="68">
        <v>1</v>
      </c>
      <c r="E282" s="69"/>
      <c r="F282" s="70"/>
      <c r="G282" s="67"/>
      <c r="H282" s="71"/>
      <c r="I282" s="72"/>
      <c r="J282" s="72"/>
      <c r="K282" s="51"/>
      <c r="L282" s="73">
        <v>282</v>
      </c>
      <c r="M282" s="73"/>
      <c r="N282" s="74">
        <v>1</v>
      </c>
      <c r="O282" s="83" t="str">
        <f>REPLACE(INDEX(GroupVertices[Group], MATCH(Edges[[#This Row],[Vertex 1]],GroupVertices[Vertex],0)),1,1,"")</f>
        <v>1</v>
      </c>
      <c r="P282" s="83" t="str">
        <f>REPLACE(INDEX(GroupVertices[Group], MATCH(Edges[[#This Row],[Vertex 2]],GroupVertices[Vertex],0)),1,1,"")</f>
        <v>1</v>
      </c>
    </row>
    <row r="283" spans="1:16" ht="14.25" customHeight="1" thickTop="1" thickBot="1" x14ac:dyDescent="0.3">
      <c r="A283" s="66" t="s">
        <v>429</v>
      </c>
      <c r="B283" s="66" t="s">
        <v>432</v>
      </c>
      <c r="C283" s="67"/>
      <c r="D283" s="68">
        <v>1.1428571428571428</v>
      </c>
      <c r="E283" s="69"/>
      <c r="F283" s="70"/>
      <c r="G283" s="67"/>
      <c r="H283" s="71"/>
      <c r="I283" s="72"/>
      <c r="J283" s="72"/>
      <c r="K283" s="51"/>
      <c r="L283" s="73">
        <v>283</v>
      </c>
      <c r="M283" s="73"/>
      <c r="N283" s="74">
        <v>2</v>
      </c>
      <c r="O283" s="83" t="str">
        <f>REPLACE(INDEX(GroupVertices[Group], MATCH(Edges[[#This Row],[Vertex 1]],GroupVertices[Vertex],0)),1,1,"")</f>
        <v>1</v>
      </c>
      <c r="P283" s="83" t="str">
        <f>REPLACE(INDEX(GroupVertices[Group], MATCH(Edges[[#This Row],[Vertex 2]],GroupVertices[Vertex],0)),1,1,"")</f>
        <v>1</v>
      </c>
    </row>
    <row r="284" spans="1:16" ht="14.25" customHeight="1" thickTop="1" thickBot="1" x14ac:dyDescent="0.3">
      <c r="A284" s="66" t="s">
        <v>433</v>
      </c>
      <c r="B284" s="66" t="s">
        <v>244</v>
      </c>
      <c r="C284" s="67"/>
      <c r="D284" s="68">
        <v>1.1428571428571428</v>
      </c>
      <c r="E284" s="69"/>
      <c r="F284" s="70"/>
      <c r="G284" s="67"/>
      <c r="H284" s="71"/>
      <c r="I284" s="72"/>
      <c r="J284" s="72"/>
      <c r="K284" s="51"/>
      <c r="L284" s="73">
        <v>284</v>
      </c>
      <c r="M284" s="73"/>
      <c r="N284" s="74">
        <v>2</v>
      </c>
      <c r="O284" s="83" t="str">
        <f>REPLACE(INDEX(GroupVertices[Group], MATCH(Edges[[#This Row],[Vertex 1]],GroupVertices[Vertex],0)),1,1,"")</f>
        <v>1</v>
      </c>
      <c r="P284" s="83" t="str">
        <f>REPLACE(INDEX(GroupVertices[Group], MATCH(Edges[[#This Row],[Vertex 2]],GroupVertices[Vertex],0)),1,1,"")</f>
        <v>1</v>
      </c>
    </row>
    <row r="285" spans="1:16" ht="14.25" customHeight="1" thickTop="1" thickBot="1" x14ac:dyDescent="0.3">
      <c r="A285" s="66" t="s">
        <v>434</v>
      </c>
      <c r="B285" s="66" t="s">
        <v>435</v>
      </c>
      <c r="C285" s="67"/>
      <c r="D285" s="68">
        <v>1.2857142857142856</v>
      </c>
      <c r="E285" s="69"/>
      <c r="F285" s="70"/>
      <c r="G285" s="67"/>
      <c r="H285" s="71"/>
      <c r="I285" s="72"/>
      <c r="J285" s="72"/>
      <c r="K285" s="51"/>
      <c r="L285" s="73">
        <v>285</v>
      </c>
      <c r="M285" s="73"/>
      <c r="N285" s="74">
        <v>3</v>
      </c>
      <c r="O285" s="83" t="str">
        <f>REPLACE(INDEX(GroupVertices[Group], MATCH(Edges[[#This Row],[Vertex 1]],GroupVertices[Vertex],0)),1,1,"")</f>
        <v>4</v>
      </c>
      <c r="P285" s="83" t="str">
        <f>REPLACE(INDEX(GroupVertices[Group], MATCH(Edges[[#This Row],[Vertex 2]],GroupVertices[Vertex],0)),1,1,"")</f>
        <v>4</v>
      </c>
    </row>
    <row r="286" spans="1:16" ht="14.25" customHeight="1" thickTop="1" thickBot="1" x14ac:dyDescent="0.3">
      <c r="A286" s="66" t="s">
        <v>434</v>
      </c>
      <c r="B286" s="66" t="s">
        <v>436</v>
      </c>
      <c r="C286" s="67"/>
      <c r="D286" s="68">
        <v>1</v>
      </c>
      <c r="E286" s="69"/>
      <c r="F286" s="70"/>
      <c r="G286" s="67"/>
      <c r="H286" s="71"/>
      <c r="I286" s="72"/>
      <c r="J286" s="72"/>
      <c r="K286" s="51"/>
      <c r="L286" s="73">
        <v>286</v>
      </c>
      <c r="M286" s="73"/>
      <c r="N286" s="74">
        <v>1</v>
      </c>
      <c r="O286" s="83" t="str">
        <f>REPLACE(INDEX(GroupVertices[Group], MATCH(Edges[[#This Row],[Vertex 1]],GroupVertices[Vertex],0)),1,1,"")</f>
        <v>4</v>
      </c>
      <c r="P286" s="83" t="str">
        <f>REPLACE(INDEX(GroupVertices[Group], MATCH(Edges[[#This Row],[Vertex 2]],GroupVertices[Vertex],0)),1,1,"")</f>
        <v>4</v>
      </c>
    </row>
    <row r="287" spans="1:16" ht="14.25" customHeight="1" thickTop="1" thickBot="1" x14ac:dyDescent="0.3">
      <c r="A287" s="66" t="s">
        <v>434</v>
      </c>
      <c r="B287" s="66" t="s">
        <v>437</v>
      </c>
      <c r="C287" s="67"/>
      <c r="D287" s="68">
        <v>1</v>
      </c>
      <c r="E287" s="69"/>
      <c r="F287" s="70"/>
      <c r="G287" s="67"/>
      <c r="H287" s="71"/>
      <c r="I287" s="72"/>
      <c r="J287" s="72"/>
      <c r="K287" s="51"/>
      <c r="L287" s="73">
        <v>287</v>
      </c>
      <c r="M287" s="73"/>
      <c r="N287" s="74">
        <v>1</v>
      </c>
      <c r="O287" s="83" t="str">
        <f>REPLACE(INDEX(GroupVertices[Group], MATCH(Edges[[#This Row],[Vertex 1]],GroupVertices[Vertex],0)),1,1,"")</f>
        <v>4</v>
      </c>
      <c r="P287" s="83" t="str">
        <f>REPLACE(INDEX(GroupVertices[Group], MATCH(Edges[[#This Row],[Vertex 2]],GroupVertices[Vertex],0)),1,1,"")</f>
        <v>4</v>
      </c>
    </row>
    <row r="288" spans="1:16" ht="14.25" customHeight="1" thickTop="1" thickBot="1" x14ac:dyDescent="0.3">
      <c r="A288" s="66" t="s">
        <v>434</v>
      </c>
      <c r="B288" s="66" t="s">
        <v>438</v>
      </c>
      <c r="C288" s="67"/>
      <c r="D288" s="68">
        <v>1</v>
      </c>
      <c r="E288" s="69"/>
      <c r="F288" s="70"/>
      <c r="G288" s="67"/>
      <c r="H288" s="71"/>
      <c r="I288" s="72"/>
      <c r="J288" s="72"/>
      <c r="K288" s="51"/>
      <c r="L288" s="73">
        <v>288</v>
      </c>
      <c r="M288" s="73"/>
      <c r="N288" s="74">
        <v>1</v>
      </c>
      <c r="O288" s="83" t="str">
        <f>REPLACE(INDEX(GroupVertices[Group], MATCH(Edges[[#This Row],[Vertex 1]],GroupVertices[Vertex],0)),1,1,"")</f>
        <v>4</v>
      </c>
      <c r="P288" s="83" t="str">
        <f>REPLACE(INDEX(GroupVertices[Group], MATCH(Edges[[#This Row],[Vertex 2]],GroupVertices[Vertex],0)),1,1,"")</f>
        <v>4</v>
      </c>
    </row>
    <row r="289" spans="1:16" ht="14.25" customHeight="1" thickTop="1" thickBot="1" x14ac:dyDescent="0.3">
      <c r="A289" s="66" t="s">
        <v>439</v>
      </c>
      <c r="B289" s="66" t="s">
        <v>440</v>
      </c>
      <c r="C289" s="67"/>
      <c r="D289" s="68">
        <v>1.1428571428571428</v>
      </c>
      <c r="E289" s="69"/>
      <c r="F289" s="70"/>
      <c r="G289" s="67"/>
      <c r="H289" s="71"/>
      <c r="I289" s="72"/>
      <c r="J289" s="72"/>
      <c r="K289" s="51"/>
      <c r="L289" s="73">
        <v>289</v>
      </c>
      <c r="M289" s="73"/>
      <c r="N289" s="74">
        <v>2</v>
      </c>
      <c r="O289" s="83" t="str">
        <f>REPLACE(INDEX(GroupVertices[Group], MATCH(Edges[[#This Row],[Vertex 1]],GroupVertices[Vertex],0)),1,1,"")</f>
        <v>1</v>
      </c>
      <c r="P289" s="83" t="str">
        <f>REPLACE(INDEX(GroupVertices[Group], MATCH(Edges[[#This Row],[Vertex 2]],GroupVertices[Vertex],0)),1,1,"")</f>
        <v>1</v>
      </c>
    </row>
    <row r="290" spans="1:16" ht="14.25" customHeight="1" thickTop="1" thickBot="1" x14ac:dyDescent="0.3">
      <c r="A290" s="66" t="s">
        <v>439</v>
      </c>
      <c r="B290" s="66" t="s">
        <v>259</v>
      </c>
      <c r="C290" s="67"/>
      <c r="D290" s="68">
        <v>1</v>
      </c>
      <c r="E290" s="69"/>
      <c r="F290" s="70"/>
      <c r="G290" s="67"/>
      <c r="H290" s="71"/>
      <c r="I290" s="72"/>
      <c r="J290" s="72"/>
      <c r="K290" s="51"/>
      <c r="L290" s="73">
        <v>290</v>
      </c>
      <c r="M290" s="73"/>
      <c r="N290" s="74">
        <v>1</v>
      </c>
      <c r="O290" s="83" t="str">
        <f>REPLACE(INDEX(GroupVertices[Group], MATCH(Edges[[#This Row],[Vertex 1]],GroupVertices[Vertex],0)),1,1,"")</f>
        <v>1</v>
      </c>
      <c r="P290" s="83" t="str">
        <f>REPLACE(INDEX(GroupVertices[Group], MATCH(Edges[[#This Row],[Vertex 2]],GroupVertices[Vertex],0)),1,1,"")</f>
        <v>1</v>
      </c>
    </row>
    <row r="291" spans="1:16" ht="14.25" customHeight="1" thickTop="1" thickBot="1" x14ac:dyDescent="0.3">
      <c r="A291" s="66" t="s">
        <v>439</v>
      </c>
      <c r="B291" s="66" t="s">
        <v>441</v>
      </c>
      <c r="C291" s="67"/>
      <c r="D291" s="68">
        <v>1.1428571428571428</v>
      </c>
      <c r="E291" s="69"/>
      <c r="F291" s="70"/>
      <c r="G291" s="67"/>
      <c r="H291" s="71"/>
      <c r="I291" s="72"/>
      <c r="J291" s="72"/>
      <c r="K291" s="51"/>
      <c r="L291" s="73">
        <v>291</v>
      </c>
      <c r="M291" s="73"/>
      <c r="N291" s="74">
        <v>2</v>
      </c>
      <c r="O291" s="83" t="str">
        <f>REPLACE(INDEX(GroupVertices[Group], MATCH(Edges[[#This Row],[Vertex 1]],GroupVertices[Vertex],0)),1,1,"")</f>
        <v>1</v>
      </c>
      <c r="P291" s="83" t="str">
        <f>REPLACE(INDEX(GroupVertices[Group], MATCH(Edges[[#This Row],[Vertex 2]],GroupVertices[Vertex],0)),1,1,"")</f>
        <v>1</v>
      </c>
    </row>
    <row r="292" spans="1:16" ht="14.25" customHeight="1" thickTop="1" thickBot="1" x14ac:dyDescent="0.3">
      <c r="A292" s="66" t="s">
        <v>439</v>
      </c>
      <c r="B292" s="66" t="s">
        <v>442</v>
      </c>
      <c r="C292" s="67"/>
      <c r="D292" s="68">
        <v>1.2857142857142856</v>
      </c>
      <c r="E292" s="69"/>
      <c r="F292" s="70"/>
      <c r="G292" s="67"/>
      <c r="H292" s="71"/>
      <c r="I292" s="72"/>
      <c r="J292" s="72"/>
      <c r="K292" s="51"/>
      <c r="L292" s="73">
        <v>292</v>
      </c>
      <c r="M292" s="73"/>
      <c r="N292" s="74">
        <v>3</v>
      </c>
      <c r="O292" s="83" t="str">
        <f>REPLACE(INDEX(GroupVertices[Group], MATCH(Edges[[#This Row],[Vertex 1]],GroupVertices[Vertex],0)),1,1,"")</f>
        <v>1</v>
      </c>
      <c r="P292" s="83" t="str">
        <f>REPLACE(INDEX(GroupVertices[Group], MATCH(Edges[[#This Row],[Vertex 2]],GroupVertices[Vertex],0)),1,1,"")</f>
        <v>1</v>
      </c>
    </row>
    <row r="293" spans="1:16" ht="14.25" customHeight="1" thickTop="1" thickBot="1" x14ac:dyDescent="0.3">
      <c r="A293" s="66" t="s">
        <v>439</v>
      </c>
      <c r="B293" s="66" t="s">
        <v>443</v>
      </c>
      <c r="C293" s="67"/>
      <c r="D293" s="68">
        <v>1.4285714285714286</v>
      </c>
      <c r="E293" s="69"/>
      <c r="F293" s="70"/>
      <c r="G293" s="67"/>
      <c r="H293" s="71"/>
      <c r="I293" s="72"/>
      <c r="J293" s="72"/>
      <c r="K293" s="51"/>
      <c r="L293" s="73">
        <v>293</v>
      </c>
      <c r="M293" s="73"/>
      <c r="N293" s="74">
        <v>4</v>
      </c>
      <c r="O293" s="83" t="str">
        <f>REPLACE(INDEX(GroupVertices[Group], MATCH(Edges[[#This Row],[Vertex 1]],GroupVertices[Vertex],0)),1,1,"")</f>
        <v>1</v>
      </c>
      <c r="P293" s="83" t="str">
        <f>REPLACE(INDEX(GroupVertices[Group], MATCH(Edges[[#This Row],[Vertex 2]],GroupVertices[Vertex],0)),1,1,"")</f>
        <v>1</v>
      </c>
    </row>
    <row r="294" spans="1:16" ht="14.25" customHeight="1" thickTop="1" thickBot="1" x14ac:dyDescent="0.3">
      <c r="A294" s="66" t="s">
        <v>439</v>
      </c>
      <c r="B294" s="66" t="s">
        <v>444</v>
      </c>
      <c r="C294" s="67"/>
      <c r="D294" s="68">
        <v>2.2857142857142856</v>
      </c>
      <c r="E294" s="69"/>
      <c r="F294" s="70"/>
      <c r="G294" s="67"/>
      <c r="H294" s="71"/>
      <c r="I294" s="72"/>
      <c r="J294" s="72"/>
      <c r="K294" s="51"/>
      <c r="L294" s="73">
        <v>294</v>
      </c>
      <c r="M294" s="73"/>
      <c r="N294" s="74">
        <v>10</v>
      </c>
      <c r="O294" s="83" t="str">
        <f>REPLACE(INDEX(GroupVertices[Group], MATCH(Edges[[#This Row],[Vertex 1]],GroupVertices[Vertex],0)),1,1,"")</f>
        <v>1</v>
      </c>
      <c r="P294" s="83" t="str">
        <f>REPLACE(INDEX(GroupVertices[Group], MATCH(Edges[[#This Row],[Vertex 2]],GroupVertices[Vertex],0)),1,1,"")</f>
        <v>1</v>
      </c>
    </row>
    <row r="295" spans="1:16" ht="14.25" customHeight="1" thickTop="1" thickBot="1" x14ac:dyDescent="0.3">
      <c r="A295" s="66" t="s">
        <v>314</v>
      </c>
      <c r="B295" s="66" t="s">
        <v>445</v>
      </c>
      <c r="C295" s="67"/>
      <c r="D295" s="68">
        <v>1</v>
      </c>
      <c r="E295" s="69"/>
      <c r="F295" s="70"/>
      <c r="G295" s="67"/>
      <c r="H295" s="71"/>
      <c r="I295" s="72"/>
      <c r="J295" s="72"/>
      <c r="K295" s="51"/>
      <c r="L295" s="73">
        <v>295</v>
      </c>
      <c r="M295" s="73"/>
      <c r="N295" s="74">
        <v>1</v>
      </c>
      <c r="O295" s="83" t="str">
        <f>REPLACE(INDEX(GroupVertices[Group], MATCH(Edges[[#This Row],[Vertex 1]],GroupVertices[Vertex],0)),1,1,"")</f>
        <v>1</v>
      </c>
      <c r="P295" s="83" t="str">
        <f>REPLACE(INDEX(GroupVertices[Group], MATCH(Edges[[#This Row],[Vertex 2]],GroupVertices[Vertex],0)),1,1,"")</f>
        <v>1</v>
      </c>
    </row>
    <row r="296" spans="1:16" ht="14.25" customHeight="1" thickTop="1" thickBot="1" x14ac:dyDescent="0.3">
      <c r="A296" s="66" t="s">
        <v>314</v>
      </c>
      <c r="B296" s="66" t="s">
        <v>446</v>
      </c>
      <c r="C296" s="67"/>
      <c r="D296" s="68">
        <v>1</v>
      </c>
      <c r="E296" s="69"/>
      <c r="F296" s="70"/>
      <c r="G296" s="67"/>
      <c r="H296" s="71"/>
      <c r="I296" s="72"/>
      <c r="J296" s="72"/>
      <c r="K296" s="51"/>
      <c r="L296" s="73">
        <v>296</v>
      </c>
      <c r="M296" s="73"/>
      <c r="N296" s="74">
        <v>1</v>
      </c>
      <c r="O296" s="83" t="str">
        <f>REPLACE(INDEX(GroupVertices[Group], MATCH(Edges[[#This Row],[Vertex 1]],GroupVertices[Vertex],0)),1,1,"")</f>
        <v>1</v>
      </c>
      <c r="P296" s="83" t="str">
        <f>REPLACE(INDEX(GroupVertices[Group], MATCH(Edges[[#This Row],[Vertex 2]],GroupVertices[Vertex],0)),1,1,"")</f>
        <v>1</v>
      </c>
    </row>
    <row r="297" spans="1:16" ht="14.25" customHeight="1" thickTop="1" thickBot="1" x14ac:dyDescent="0.3">
      <c r="A297" s="66" t="s">
        <v>314</v>
      </c>
      <c r="B297" s="66" t="s">
        <v>447</v>
      </c>
      <c r="C297" s="67"/>
      <c r="D297" s="68">
        <v>1</v>
      </c>
      <c r="E297" s="69"/>
      <c r="F297" s="70"/>
      <c r="G297" s="67"/>
      <c r="H297" s="71"/>
      <c r="I297" s="72"/>
      <c r="J297" s="72"/>
      <c r="K297" s="51"/>
      <c r="L297" s="73">
        <v>297</v>
      </c>
      <c r="M297" s="73"/>
      <c r="N297" s="74">
        <v>1</v>
      </c>
      <c r="O297" s="83" t="str">
        <f>REPLACE(INDEX(GroupVertices[Group], MATCH(Edges[[#This Row],[Vertex 1]],GroupVertices[Vertex],0)),1,1,"")</f>
        <v>1</v>
      </c>
      <c r="P297" s="83" t="str">
        <f>REPLACE(INDEX(GroupVertices[Group], MATCH(Edges[[#This Row],[Vertex 2]],GroupVertices[Vertex],0)),1,1,"")</f>
        <v>1</v>
      </c>
    </row>
    <row r="298" spans="1:16" ht="14.25" customHeight="1" thickTop="1" thickBot="1" x14ac:dyDescent="0.3">
      <c r="A298" s="66" t="s">
        <v>314</v>
      </c>
      <c r="B298" s="66" t="s">
        <v>324</v>
      </c>
      <c r="C298" s="67"/>
      <c r="D298" s="68">
        <v>1</v>
      </c>
      <c r="E298" s="69"/>
      <c r="F298" s="70"/>
      <c r="G298" s="67"/>
      <c r="H298" s="71"/>
      <c r="I298" s="72"/>
      <c r="J298" s="72"/>
      <c r="K298" s="51"/>
      <c r="L298" s="73">
        <v>298</v>
      </c>
      <c r="M298" s="73"/>
      <c r="N298" s="74">
        <v>1</v>
      </c>
      <c r="O298" s="83" t="str">
        <f>REPLACE(INDEX(GroupVertices[Group], MATCH(Edges[[#This Row],[Vertex 1]],GroupVertices[Vertex],0)),1,1,"")</f>
        <v>1</v>
      </c>
      <c r="P298" s="83" t="str">
        <f>REPLACE(INDEX(GroupVertices[Group], MATCH(Edges[[#This Row],[Vertex 2]],GroupVertices[Vertex],0)),1,1,"")</f>
        <v>1</v>
      </c>
    </row>
    <row r="299" spans="1:16" ht="14.25" customHeight="1" thickTop="1" thickBot="1" x14ac:dyDescent="0.3">
      <c r="A299" s="66" t="s">
        <v>314</v>
      </c>
      <c r="B299" s="66" t="s">
        <v>325</v>
      </c>
      <c r="C299" s="67"/>
      <c r="D299" s="68">
        <v>1</v>
      </c>
      <c r="E299" s="69"/>
      <c r="F299" s="70"/>
      <c r="G299" s="67"/>
      <c r="H299" s="71"/>
      <c r="I299" s="72"/>
      <c r="J299" s="72"/>
      <c r="K299" s="51"/>
      <c r="L299" s="73">
        <v>299</v>
      </c>
      <c r="M299" s="73"/>
      <c r="N299" s="74">
        <v>1</v>
      </c>
      <c r="O299" s="83" t="str">
        <f>REPLACE(INDEX(GroupVertices[Group], MATCH(Edges[[#This Row],[Vertex 1]],GroupVertices[Vertex],0)),1,1,"")</f>
        <v>1</v>
      </c>
      <c r="P299" s="83" t="str">
        <f>REPLACE(INDEX(GroupVertices[Group], MATCH(Edges[[#This Row],[Vertex 2]],GroupVertices[Vertex],0)),1,1,"")</f>
        <v>1</v>
      </c>
    </row>
    <row r="300" spans="1:16" ht="14.25" customHeight="1" thickTop="1" thickBot="1" x14ac:dyDescent="0.3">
      <c r="A300" s="66" t="s">
        <v>314</v>
      </c>
      <c r="B300" s="66" t="s">
        <v>326</v>
      </c>
      <c r="C300" s="67"/>
      <c r="D300" s="68">
        <v>1.5714285714285714</v>
      </c>
      <c r="E300" s="69"/>
      <c r="F300" s="70"/>
      <c r="G300" s="67"/>
      <c r="H300" s="71"/>
      <c r="I300" s="72"/>
      <c r="J300" s="72"/>
      <c r="K300" s="51"/>
      <c r="L300" s="73">
        <v>300</v>
      </c>
      <c r="M300" s="73"/>
      <c r="N300" s="74">
        <v>5</v>
      </c>
      <c r="O300" s="83" t="str">
        <f>REPLACE(INDEX(GroupVertices[Group], MATCH(Edges[[#This Row],[Vertex 1]],GroupVertices[Vertex],0)),1,1,"")</f>
        <v>1</v>
      </c>
      <c r="P300" s="83" t="str">
        <f>REPLACE(INDEX(GroupVertices[Group], MATCH(Edges[[#This Row],[Vertex 2]],GroupVertices[Vertex],0)),1,1,"")</f>
        <v>1</v>
      </c>
    </row>
    <row r="301" spans="1:16" ht="14.25" customHeight="1" thickTop="1" thickBot="1" x14ac:dyDescent="0.3">
      <c r="A301" s="66" t="s">
        <v>314</v>
      </c>
      <c r="B301" s="66" t="s">
        <v>327</v>
      </c>
      <c r="C301" s="67"/>
      <c r="D301" s="68">
        <v>1.1428571428571428</v>
      </c>
      <c r="E301" s="69"/>
      <c r="F301" s="70"/>
      <c r="G301" s="67"/>
      <c r="H301" s="71"/>
      <c r="I301" s="72"/>
      <c r="J301" s="72"/>
      <c r="K301" s="51"/>
      <c r="L301" s="73">
        <v>301</v>
      </c>
      <c r="M301" s="73"/>
      <c r="N301" s="74">
        <v>2</v>
      </c>
      <c r="O301" s="83" t="str">
        <f>REPLACE(INDEX(GroupVertices[Group], MATCH(Edges[[#This Row],[Vertex 1]],GroupVertices[Vertex],0)),1,1,"")</f>
        <v>1</v>
      </c>
      <c r="P301" s="83" t="str">
        <f>REPLACE(INDEX(GroupVertices[Group], MATCH(Edges[[#This Row],[Vertex 2]],GroupVertices[Vertex],0)),1,1,"")</f>
        <v>1</v>
      </c>
    </row>
    <row r="302" spans="1:16" ht="14.25" customHeight="1" thickTop="1" thickBot="1" x14ac:dyDescent="0.3">
      <c r="A302" s="66" t="s">
        <v>314</v>
      </c>
      <c r="B302" s="66" t="s">
        <v>343</v>
      </c>
      <c r="C302" s="67"/>
      <c r="D302" s="68">
        <v>1.1428571428571428</v>
      </c>
      <c r="E302" s="69"/>
      <c r="F302" s="70"/>
      <c r="G302" s="67"/>
      <c r="H302" s="71"/>
      <c r="I302" s="72"/>
      <c r="J302" s="72"/>
      <c r="K302" s="51"/>
      <c r="L302" s="73">
        <v>302</v>
      </c>
      <c r="M302" s="73"/>
      <c r="N302" s="74">
        <v>2</v>
      </c>
      <c r="O302" s="83" t="str">
        <f>REPLACE(INDEX(GroupVertices[Group], MATCH(Edges[[#This Row],[Vertex 1]],GroupVertices[Vertex],0)),1,1,"")</f>
        <v>1</v>
      </c>
      <c r="P302" s="83" t="str">
        <f>REPLACE(INDEX(GroupVertices[Group], MATCH(Edges[[#This Row],[Vertex 2]],GroupVertices[Vertex],0)),1,1,"")</f>
        <v>1</v>
      </c>
    </row>
    <row r="303" spans="1:16" ht="14.25" customHeight="1" thickTop="1" thickBot="1" x14ac:dyDescent="0.3">
      <c r="A303" s="66" t="s">
        <v>314</v>
      </c>
      <c r="B303" s="66" t="s">
        <v>448</v>
      </c>
      <c r="C303" s="67"/>
      <c r="D303" s="68">
        <v>1</v>
      </c>
      <c r="E303" s="69"/>
      <c r="F303" s="70"/>
      <c r="G303" s="67"/>
      <c r="H303" s="71"/>
      <c r="I303" s="72"/>
      <c r="J303" s="72"/>
      <c r="K303" s="51"/>
      <c r="L303" s="73">
        <v>303</v>
      </c>
      <c r="M303" s="73"/>
      <c r="N303" s="74">
        <v>1</v>
      </c>
      <c r="O303" s="83" t="str">
        <f>REPLACE(INDEX(GroupVertices[Group], MATCH(Edges[[#This Row],[Vertex 1]],GroupVertices[Vertex],0)),1,1,"")</f>
        <v>1</v>
      </c>
      <c r="P303" s="83" t="str">
        <f>REPLACE(INDEX(GroupVertices[Group], MATCH(Edges[[#This Row],[Vertex 2]],GroupVertices[Vertex],0)),1,1,"")</f>
        <v>1</v>
      </c>
    </row>
    <row r="304" spans="1:16" ht="14.25" customHeight="1" thickTop="1" thickBot="1" x14ac:dyDescent="0.3">
      <c r="A304" s="66" t="s">
        <v>314</v>
      </c>
      <c r="B304" s="66" t="s">
        <v>406</v>
      </c>
      <c r="C304" s="67"/>
      <c r="D304" s="68">
        <v>1.4285714285714286</v>
      </c>
      <c r="E304" s="69"/>
      <c r="F304" s="70"/>
      <c r="G304" s="67"/>
      <c r="H304" s="71"/>
      <c r="I304" s="72"/>
      <c r="J304" s="72"/>
      <c r="K304" s="51"/>
      <c r="L304" s="73">
        <v>304</v>
      </c>
      <c r="M304" s="73"/>
      <c r="N304" s="74">
        <v>4</v>
      </c>
      <c r="O304" s="83" t="str">
        <f>REPLACE(INDEX(GroupVertices[Group], MATCH(Edges[[#This Row],[Vertex 1]],GroupVertices[Vertex],0)),1,1,"")</f>
        <v>1</v>
      </c>
      <c r="P304" s="83" t="str">
        <f>REPLACE(INDEX(GroupVertices[Group], MATCH(Edges[[#This Row],[Vertex 2]],GroupVertices[Vertex],0)),1,1,"")</f>
        <v>1</v>
      </c>
    </row>
    <row r="305" spans="1:16" ht="14.25" customHeight="1" thickTop="1" thickBot="1" x14ac:dyDescent="0.3">
      <c r="A305" s="66" t="s">
        <v>314</v>
      </c>
      <c r="B305" s="66" t="s">
        <v>449</v>
      </c>
      <c r="C305" s="67"/>
      <c r="D305" s="68">
        <v>1</v>
      </c>
      <c r="E305" s="69"/>
      <c r="F305" s="70"/>
      <c r="G305" s="67"/>
      <c r="H305" s="71"/>
      <c r="I305" s="72"/>
      <c r="J305" s="72"/>
      <c r="K305" s="51"/>
      <c r="L305" s="73">
        <v>305</v>
      </c>
      <c r="M305" s="73"/>
      <c r="N305" s="74">
        <v>1</v>
      </c>
      <c r="O305" s="83" t="str">
        <f>REPLACE(INDEX(GroupVertices[Group], MATCH(Edges[[#This Row],[Vertex 1]],GroupVertices[Vertex],0)),1,1,"")</f>
        <v>1</v>
      </c>
      <c r="P305" s="83" t="str">
        <f>REPLACE(INDEX(GroupVertices[Group], MATCH(Edges[[#This Row],[Vertex 2]],GroupVertices[Vertex],0)),1,1,"")</f>
        <v>1</v>
      </c>
    </row>
    <row r="306" spans="1:16" ht="14.25" customHeight="1" thickTop="1" thickBot="1" x14ac:dyDescent="0.3">
      <c r="A306" s="66" t="s">
        <v>314</v>
      </c>
      <c r="B306" s="66" t="s">
        <v>180</v>
      </c>
      <c r="C306" s="67"/>
      <c r="D306" s="68">
        <v>1</v>
      </c>
      <c r="E306" s="69"/>
      <c r="F306" s="70"/>
      <c r="G306" s="67"/>
      <c r="H306" s="71"/>
      <c r="I306" s="72"/>
      <c r="J306" s="72"/>
      <c r="K306" s="51"/>
      <c r="L306" s="73">
        <v>306</v>
      </c>
      <c r="M306" s="73"/>
      <c r="N306" s="74">
        <v>1</v>
      </c>
      <c r="O306" s="83" t="str">
        <f>REPLACE(INDEX(GroupVertices[Group], MATCH(Edges[[#This Row],[Vertex 1]],GroupVertices[Vertex],0)),1,1,"")</f>
        <v>1</v>
      </c>
      <c r="P306" s="83" t="str">
        <f>REPLACE(INDEX(GroupVertices[Group], MATCH(Edges[[#This Row],[Vertex 2]],GroupVertices[Vertex],0)),1,1,"")</f>
        <v>1</v>
      </c>
    </row>
    <row r="307" spans="1:16" ht="14.25" customHeight="1" thickTop="1" thickBot="1" x14ac:dyDescent="0.3">
      <c r="A307" s="66" t="s">
        <v>450</v>
      </c>
      <c r="B307" s="66" t="s">
        <v>451</v>
      </c>
      <c r="C307" s="67"/>
      <c r="D307" s="68">
        <v>1</v>
      </c>
      <c r="E307" s="69"/>
      <c r="F307" s="70"/>
      <c r="G307" s="67"/>
      <c r="H307" s="71"/>
      <c r="I307" s="72"/>
      <c r="J307" s="72"/>
      <c r="K307" s="51"/>
      <c r="L307" s="73">
        <v>307</v>
      </c>
      <c r="M307" s="73"/>
      <c r="N307" s="74">
        <v>1</v>
      </c>
      <c r="O307" s="83" t="str">
        <f>REPLACE(INDEX(GroupVertices[Group], MATCH(Edges[[#This Row],[Vertex 1]],GroupVertices[Vertex],0)),1,1,"")</f>
        <v>1</v>
      </c>
      <c r="P307" s="83" t="str">
        <f>REPLACE(INDEX(GroupVertices[Group], MATCH(Edges[[#This Row],[Vertex 2]],GroupVertices[Vertex],0)),1,1,"")</f>
        <v>1</v>
      </c>
    </row>
    <row r="308" spans="1:16" ht="14.25" customHeight="1" thickTop="1" thickBot="1" x14ac:dyDescent="0.3">
      <c r="A308" s="66" t="s">
        <v>450</v>
      </c>
      <c r="B308" s="66" t="s">
        <v>383</v>
      </c>
      <c r="C308" s="67"/>
      <c r="D308" s="68">
        <v>1.1428571428571428</v>
      </c>
      <c r="E308" s="69"/>
      <c r="F308" s="70"/>
      <c r="G308" s="67"/>
      <c r="H308" s="71"/>
      <c r="I308" s="72"/>
      <c r="J308" s="72"/>
      <c r="K308" s="51"/>
      <c r="L308" s="73">
        <v>308</v>
      </c>
      <c r="M308" s="73"/>
      <c r="N308" s="74">
        <v>2</v>
      </c>
      <c r="O308" s="83" t="str">
        <f>REPLACE(INDEX(GroupVertices[Group], MATCH(Edges[[#This Row],[Vertex 1]],GroupVertices[Vertex],0)),1,1,"")</f>
        <v>1</v>
      </c>
      <c r="P308" s="83" t="str">
        <f>REPLACE(INDEX(GroupVertices[Group], MATCH(Edges[[#This Row],[Vertex 2]],GroupVertices[Vertex],0)),1,1,"")</f>
        <v>1</v>
      </c>
    </row>
    <row r="309" spans="1:16" ht="14.25" customHeight="1" thickTop="1" thickBot="1" x14ac:dyDescent="0.3">
      <c r="A309" s="66" t="s">
        <v>315</v>
      </c>
      <c r="B309" s="66" t="s">
        <v>316</v>
      </c>
      <c r="C309" s="67"/>
      <c r="D309" s="68">
        <v>1.1428571428571428</v>
      </c>
      <c r="E309" s="69"/>
      <c r="F309" s="70"/>
      <c r="G309" s="67"/>
      <c r="H309" s="71"/>
      <c r="I309" s="72"/>
      <c r="J309" s="72"/>
      <c r="K309" s="51"/>
      <c r="L309" s="73">
        <v>309</v>
      </c>
      <c r="M309" s="73"/>
      <c r="N309" s="74">
        <v>2</v>
      </c>
      <c r="O309" s="83" t="str">
        <f>REPLACE(INDEX(GroupVertices[Group], MATCH(Edges[[#This Row],[Vertex 1]],GroupVertices[Vertex],0)),1,1,"")</f>
        <v>1</v>
      </c>
      <c r="P309" s="83" t="str">
        <f>REPLACE(INDEX(GroupVertices[Group], MATCH(Edges[[#This Row],[Vertex 2]],GroupVertices[Vertex],0)),1,1,"")</f>
        <v>1</v>
      </c>
    </row>
    <row r="310" spans="1:16" ht="14.25" customHeight="1" thickTop="1" thickBot="1" x14ac:dyDescent="0.3">
      <c r="A310" s="66" t="s">
        <v>315</v>
      </c>
      <c r="B310" s="66" t="s">
        <v>318</v>
      </c>
      <c r="C310" s="67"/>
      <c r="D310" s="68">
        <v>1.1428571428571428</v>
      </c>
      <c r="E310" s="69"/>
      <c r="F310" s="70"/>
      <c r="G310" s="67"/>
      <c r="H310" s="71"/>
      <c r="I310" s="72"/>
      <c r="J310" s="72"/>
      <c r="K310" s="51"/>
      <c r="L310" s="73">
        <v>310</v>
      </c>
      <c r="M310" s="73"/>
      <c r="N310" s="74">
        <v>2</v>
      </c>
      <c r="O310" s="83" t="str">
        <f>REPLACE(INDEX(GroupVertices[Group], MATCH(Edges[[#This Row],[Vertex 1]],GroupVertices[Vertex],0)),1,1,"")</f>
        <v>1</v>
      </c>
      <c r="P310" s="83" t="str">
        <f>REPLACE(INDEX(GroupVertices[Group], MATCH(Edges[[#This Row],[Vertex 2]],GroupVertices[Vertex],0)),1,1,"")</f>
        <v>1</v>
      </c>
    </row>
    <row r="311" spans="1:16" ht="14.25" customHeight="1" thickTop="1" thickBot="1" x14ac:dyDescent="0.3">
      <c r="A311" s="66" t="s">
        <v>315</v>
      </c>
      <c r="B311" s="66" t="s">
        <v>319</v>
      </c>
      <c r="C311" s="67"/>
      <c r="D311" s="68">
        <v>1.4285714285714286</v>
      </c>
      <c r="E311" s="69"/>
      <c r="F311" s="70"/>
      <c r="G311" s="67"/>
      <c r="H311" s="71"/>
      <c r="I311" s="72"/>
      <c r="J311" s="72"/>
      <c r="K311" s="51"/>
      <c r="L311" s="73">
        <v>311</v>
      </c>
      <c r="M311" s="73"/>
      <c r="N311" s="74">
        <v>4</v>
      </c>
      <c r="O311" s="83" t="str">
        <f>REPLACE(INDEX(GroupVertices[Group], MATCH(Edges[[#This Row],[Vertex 1]],GroupVertices[Vertex],0)),1,1,"")</f>
        <v>1</v>
      </c>
      <c r="P311" s="83" t="str">
        <f>REPLACE(INDEX(GroupVertices[Group], MATCH(Edges[[#This Row],[Vertex 2]],GroupVertices[Vertex],0)),1,1,"")</f>
        <v>1</v>
      </c>
    </row>
    <row r="312" spans="1:16" ht="14.25" customHeight="1" thickTop="1" thickBot="1" x14ac:dyDescent="0.3">
      <c r="A312" s="66" t="s">
        <v>315</v>
      </c>
      <c r="B312" s="66" t="s">
        <v>321</v>
      </c>
      <c r="C312" s="67"/>
      <c r="D312" s="68">
        <v>1.4285714285714286</v>
      </c>
      <c r="E312" s="69"/>
      <c r="F312" s="70"/>
      <c r="G312" s="67"/>
      <c r="H312" s="71"/>
      <c r="I312" s="72"/>
      <c r="J312" s="72"/>
      <c r="K312" s="51"/>
      <c r="L312" s="73">
        <v>312</v>
      </c>
      <c r="M312" s="73"/>
      <c r="N312" s="74">
        <v>4</v>
      </c>
      <c r="O312" s="83" t="str">
        <f>REPLACE(INDEX(GroupVertices[Group], MATCH(Edges[[#This Row],[Vertex 1]],GroupVertices[Vertex],0)),1,1,"")</f>
        <v>1</v>
      </c>
      <c r="P312" s="83" t="str">
        <f>REPLACE(INDEX(GroupVertices[Group], MATCH(Edges[[#This Row],[Vertex 2]],GroupVertices[Vertex],0)),1,1,"")</f>
        <v>1</v>
      </c>
    </row>
    <row r="313" spans="1:16" ht="14.25" customHeight="1" thickTop="1" thickBot="1" x14ac:dyDescent="0.3">
      <c r="A313" s="66" t="s">
        <v>315</v>
      </c>
      <c r="B313" s="66" t="s">
        <v>330</v>
      </c>
      <c r="C313" s="67"/>
      <c r="D313" s="68">
        <v>1.4285714285714286</v>
      </c>
      <c r="E313" s="69"/>
      <c r="F313" s="70"/>
      <c r="G313" s="67"/>
      <c r="H313" s="71"/>
      <c r="I313" s="72"/>
      <c r="J313" s="72"/>
      <c r="K313" s="51"/>
      <c r="L313" s="73">
        <v>313</v>
      </c>
      <c r="M313" s="73"/>
      <c r="N313" s="74">
        <v>4</v>
      </c>
      <c r="O313" s="83" t="str">
        <f>REPLACE(INDEX(GroupVertices[Group], MATCH(Edges[[#This Row],[Vertex 1]],GroupVertices[Vertex],0)),1,1,"")</f>
        <v>1</v>
      </c>
      <c r="P313" s="83" t="str">
        <f>REPLACE(INDEX(GroupVertices[Group], MATCH(Edges[[#This Row],[Vertex 2]],GroupVertices[Vertex],0)),1,1,"")</f>
        <v>1</v>
      </c>
    </row>
    <row r="314" spans="1:16" ht="14.25" customHeight="1" thickTop="1" thickBot="1" x14ac:dyDescent="0.3">
      <c r="A314" s="66" t="s">
        <v>315</v>
      </c>
      <c r="B314" s="66" t="s">
        <v>331</v>
      </c>
      <c r="C314" s="67"/>
      <c r="D314" s="68">
        <v>1.1428571428571428</v>
      </c>
      <c r="E314" s="69"/>
      <c r="F314" s="70"/>
      <c r="G314" s="67"/>
      <c r="H314" s="71"/>
      <c r="I314" s="72"/>
      <c r="J314" s="72"/>
      <c r="K314" s="51"/>
      <c r="L314" s="73">
        <v>314</v>
      </c>
      <c r="M314" s="73"/>
      <c r="N314" s="74">
        <v>2</v>
      </c>
      <c r="O314" s="83" t="str">
        <f>REPLACE(INDEX(GroupVertices[Group], MATCH(Edges[[#This Row],[Vertex 1]],GroupVertices[Vertex],0)),1,1,"")</f>
        <v>1</v>
      </c>
      <c r="P314" s="83" t="str">
        <f>REPLACE(INDEX(GroupVertices[Group], MATCH(Edges[[#This Row],[Vertex 2]],GroupVertices[Vertex],0)),1,1,"")</f>
        <v>1</v>
      </c>
    </row>
    <row r="315" spans="1:16" ht="14.25" customHeight="1" thickTop="1" thickBot="1" x14ac:dyDescent="0.3">
      <c r="A315" s="66" t="s">
        <v>452</v>
      </c>
      <c r="B315" s="66" t="s">
        <v>190</v>
      </c>
      <c r="C315" s="67"/>
      <c r="D315" s="68">
        <v>1</v>
      </c>
      <c r="E315" s="69"/>
      <c r="F315" s="70"/>
      <c r="G315" s="67"/>
      <c r="H315" s="71"/>
      <c r="I315" s="72"/>
      <c r="J315" s="72"/>
      <c r="K315" s="51"/>
      <c r="L315" s="73">
        <v>315</v>
      </c>
      <c r="M315" s="73"/>
      <c r="N315" s="74">
        <v>1</v>
      </c>
      <c r="O315" s="83" t="str">
        <f>REPLACE(INDEX(GroupVertices[Group], MATCH(Edges[[#This Row],[Vertex 1]],GroupVertices[Vertex],0)),1,1,"")</f>
        <v>1</v>
      </c>
      <c r="P315" s="83" t="str">
        <f>REPLACE(INDEX(GroupVertices[Group], MATCH(Edges[[#This Row],[Vertex 2]],GroupVertices[Vertex],0)),1,1,"")</f>
        <v>1</v>
      </c>
    </row>
    <row r="316" spans="1:16" ht="14.25" customHeight="1" thickTop="1" thickBot="1" x14ac:dyDescent="0.3">
      <c r="A316" s="66" t="s">
        <v>452</v>
      </c>
      <c r="B316" s="66" t="s">
        <v>453</v>
      </c>
      <c r="C316" s="67"/>
      <c r="D316" s="68">
        <v>1.2857142857142856</v>
      </c>
      <c r="E316" s="69"/>
      <c r="F316" s="70"/>
      <c r="G316" s="67"/>
      <c r="H316" s="71"/>
      <c r="I316" s="72"/>
      <c r="J316" s="72"/>
      <c r="K316" s="51"/>
      <c r="L316" s="73">
        <v>316</v>
      </c>
      <c r="M316" s="73"/>
      <c r="N316" s="74">
        <v>3</v>
      </c>
      <c r="O316" s="83" t="str">
        <f>REPLACE(INDEX(GroupVertices[Group], MATCH(Edges[[#This Row],[Vertex 1]],GroupVertices[Vertex],0)),1,1,"")</f>
        <v>1</v>
      </c>
      <c r="P316" s="83" t="str">
        <f>REPLACE(INDEX(GroupVertices[Group], MATCH(Edges[[#This Row],[Vertex 2]],GroupVertices[Vertex],0)),1,1,"")</f>
        <v>1</v>
      </c>
    </row>
    <row r="317" spans="1:16" ht="14.25" customHeight="1" thickTop="1" thickBot="1" x14ac:dyDescent="0.3">
      <c r="A317" s="66" t="s">
        <v>452</v>
      </c>
      <c r="B317" s="66" t="s">
        <v>454</v>
      </c>
      <c r="C317" s="67"/>
      <c r="D317" s="68">
        <v>1</v>
      </c>
      <c r="E317" s="69"/>
      <c r="F317" s="70"/>
      <c r="G317" s="67"/>
      <c r="H317" s="71"/>
      <c r="I317" s="72"/>
      <c r="J317" s="72"/>
      <c r="K317" s="51"/>
      <c r="L317" s="73">
        <v>317</v>
      </c>
      <c r="M317" s="73"/>
      <c r="N317" s="74">
        <v>1</v>
      </c>
      <c r="O317" s="83" t="str">
        <f>REPLACE(INDEX(GroupVertices[Group], MATCH(Edges[[#This Row],[Vertex 1]],GroupVertices[Vertex],0)),1,1,"")</f>
        <v>1</v>
      </c>
      <c r="P317" s="83" t="str">
        <f>REPLACE(INDEX(GroupVertices[Group], MATCH(Edges[[#This Row],[Vertex 2]],GroupVertices[Vertex],0)),1,1,"")</f>
        <v>1</v>
      </c>
    </row>
    <row r="318" spans="1:16" ht="14.25" customHeight="1" thickTop="1" thickBot="1" x14ac:dyDescent="0.3">
      <c r="A318" s="66" t="s">
        <v>275</v>
      </c>
      <c r="B318" s="66" t="s">
        <v>276</v>
      </c>
      <c r="C318" s="67"/>
      <c r="D318" s="68">
        <v>1.2857142857142856</v>
      </c>
      <c r="E318" s="69"/>
      <c r="F318" s="70"/>
      <c r="G318" s="67"/>
      <c r="H318" s="71"/>
      <c r="I318" s="72"/>
      <c r="J318" s="72"/>
      <c r="K318" s="51"/>
      <c r="L318" s="73">
        <v>318</v>
      </c>
      <c r="M318" s="73"/>
      <c r="N318" s="74">
        <v>3</v>
      </c>
      <c r="O318" s="83" t="str">
        <f>REPLACE(INDEX(GroupVertices[Group], MATCH(Edges[[#This Row],[Vertex 1]],GroupVertices[Vertex],0)),1,1,"")</f>
        <v>1</v>
      </c>
      <c r="P318" s="83" t="str">
        <f>REPLACE(INDEX(GroupVertices[Group], MATCH(Edges[[#This Row],[Vertex 2]],GroupVertices[Vertex],0)),1,1,"")</f>
        <v>1</v>
      </c>
    </row>
    <row r="319" spans="1:16" ht="14.25" customHeight="1" thickTop="1" thickBot="1" x14ac:dyDescent="0.3">
      <c r="A319" s="66" t="s">
        <v>275</v>
      </c>
      <c r="B319" s="66" t="s">
        <v>277</v>
      </c>
      <c r="C319" s="67"/>
      <c r="D319" s="68">
        <v>1.2857142857142856</v>
      </c>
      <c r="E319" s="69"/>
      <c r="F319" s="70"/>
      <c r="G319" s="67"/>
      <c r="H319" s="71"/>
      <c r="I319" s="72"/>
      <c r="J319" s="72"/>
      <c r="K319" s="51"/>
      <c r="L319" s="73">
        <v>319</v>
      </c>
      <c r="M319" s="73"/>
      <c r="N319" s="74">
        <v>3</v>
      </c>
      <c r="O319" s="83" t="str">
        <f>REPLACE(INDEX(GroupVertices[Group], MATCH(Edges[[#This Row],[Vertex 1]],GroupVertices[Vertex],0)),1,1,"")</f>
        <v>1</v>
      </c>
      <c r="P319" s="83" t="str">
        <f>REPLACE(INDEX(GroupVertices[Group], MATCH(Edges[[#This Row],[Vertex 2]],GroupVertices[Vertex],0)),1,1,"")</f>
        <v>1</v>
      </c>
    </row>
    <row r="320" spans="1:16" ht="14.25" customHeight="1" thickTop="1" thickBot="1" x14ac:dyDescent="0.3">
      <c r="A320" s="66" t="s">
        <v>275</v>
      </c>
      <c r="B320" s="66" t="s">
        <v>259</v>
      </c>
      <c r="C320" s="67"/>
      <c r="D320" s="68">
        <v>4.2857142857142856</v>
      </c>
      <c r="E320" s="69"/>
      <c r="F320" s="70"/>
      <c r="G320" s="67"/>
      <c r="H320" s="71"/>
      <c r="I320" s="72"/>
      <c r="J320" s="72"/>
      <c r="K320" s="51"/>
      <c r="L320" s="73">
        <v>320</v>
      </c>
      <c r="M320" s="73"/>
      <c r="N320" s="74">
        <v>24</v>
      </c>
      <c r="O320" s="83" t="str">
        <f>REPLACE(INDEX(GroupVertices[Group], MATCH(Edges[[#This Row],[Vertex 1]],GroupVertices[Vertex],0)),1,1,"")</f>
        <v>1</v>
      </c>
      <c r="P320" s="83" t="str">
        <f>REPLACE(INDEX(GroupVertices[Group], MATCH(Edges[[#This Row],[Vertex 2]],GroupVertices[Vertex],0)),1,1,"")</f>
        <v>1</v>
      </c>
    </row>
    <row r="321" spans="1:16" ht="14.25" customHeight="1" thickTop="1" thickBot="1" x14ac:dyDescent="0.3">
      <c r="A321" s="66" t="s">
        <v>275</v>
      </c>
      <c r="B321" s="66" t="s">
        <v>279</v>
      </c>
      <c r="C321" s="67"/>
      <c r="D321" s="68">
        <v>3</v>
      </c>
      <c r="E321" s="69"/>
      <c r="F321" s="70"/>
      <c r="G321" s="67"/>
      <c r="H321" s="71"/>
      <c r="I321" s="72"/>
      <c r="J321" s="72"/>
      <c r="K321" s="51"/>
      <c r="L321" s="73">
        <v>321</v>
      </c>
      <c r="M321" s="73"/>
      <c r="N321" s="74">
        <v>15</v>
      </c>
      <c r="O321" s="83" t="str">
        <f>REPLACE(INDEX(GroupVertices[Group], MATCH(Edges[[#This Row],[Vertex 1]],GroupVertices[Vertex],0)),1,1,"")</f>
        <v>1</v>
      </c>
      <c r="P321" s="83" t="str">
        <f>REPLACE(INDEX(GroupVertices[Group], MATCH(Edges[[#This Row],[Vertex 2]],GroupVertices[Vertex],0)),1,1,"")</f>
        <v>1</v>
      </c>
    </row>
    <row r="322" spans="1:16" ht="14.25" customHeight="1" thickTop="1" thickBot="1" x14ac:dyDescent="0.3">
      <c r="A322" s="66" t="s">
        <v>275</v>
      </c>
      <c r="B322" s="66" t="s">
        <v>280</v>
      </c>
      <c r="C322" s="67"/>
      <c r="D322" s="68">
        <v>2.1428571428571428</v>
      </c>
      <c r="E322" s="69"/>
      <c r="F322" s="70"/>
      <c r="G322" s="67"/>
      <c r="H322" s="71"/>
      <c r="I322" s="72"/>
      <c r="J322" s="72"/>
      <c r="K322" s="51"/>
      <c r="L322" s="73">
        <v>322</v>
      </c>
      <c r="M322" s="73"/>
      <c r="N322" s="74">
        <v>9</v>
      </c>
      <c r="O322" s="83" t="str">
        <f>REPLACE(INDEX(GroupVertices[Group], MATCH(Edges[[#This Row],[Vertex 1]],GroupVertices[Vertex],0)),1,1,"")</f>
        <v>1</v>
      </c>
      <c r="P322" s="83" t="str">
        <f>REPLACE(INDEX(GroupVertices[Group], MATCH(Edges[[#This Row],[Vertex 2]],GroupVertices[Vertex],0)),1,1,"")</f>
        <v>1</v>
      </c>
    </row>
    <row r="323" spans="1:16" ht="14.25" customHeight="1" thickTop="1" thickBot="1" x14ac:dyDescent="0.3">
      <c r="A323" s="66" t="s">
        <v>316</v>
      </c>
      <c r="B323" s="66" t="s">
        <v>318</v>
      </c>
      <c r="C323" s="67"/>
      <c r="D323" s="68">
        <v>1</v>
      </c>
      <c r="E323" s="69"/>
      <c r="F323" s="70"/>
      <c r="G323" s="67"/>
      <c r="H323" s="71"/>
      <c r="I323" s="72"/>
      <c r="J323" s="72"/>
      <c r="K323" s="51"/>
      <c r="L323" s="73">
        <v>323</v>
      </c>
      <c r="M323" s="73"/>
      <c r="N323" s="74">
        <v>1</v>
      </c>
      <c r="O323" s="83" t="str">
        <f>REPLACE(INDEX(GroupVertices[Group], MATCH(Edges[[#This Row],[Vertex 1]],GroupVertices[Vertex],0)),1,1,"")</f>
        <v>1</v>
      </c>
      <c r="P323" s="83" t="str">
        <f>REPLACE(INDEX(GroupVertices[Group], MATCH(Edges[[#This Row],[Vertex 2]],GroupVertices[Vertex],0)),1,1,"")</f>
        <v>1</v>
      </c>
    </row>
    <row r="324" spans="1:16" ht="14.25" customHeight="1" thickTop="1" thickBot="1" x14ac:dyDescent="0.3">
      <c r="A324" s="66" t="s">
        <v>316</v>
      </c>
      <c r="B324" s="66" t="s">
        <v>319</v>
      </c>
      <c r="C324" s="67"/>
      <c r="D324" s="68">
        <v>1.1428571428571428</v>
      </c>
      <c r="E324" s="69"/>
      <c r="F324" s="70"/>
      <c r="G324" s="67"/>
      <c r="H324" s="71"/>
      <c r="I324" s="72"/>
      <c r="J324" s="72"/>
      <c r="K324" s="51"/>
      <c r="L324" s="73">
        <v>324</v>
      </c>
      <c r="M324" s="73"/>
      <c r="N324" s="74">
        <v>2</v>
      </c>
      <c r="O324" s="83" t="str">
        <f>REPLACE(INDEX(GroupVertices[Group], MATCH(Edges[[#This Row],[Vertex 1]],GroupVertices[Vertex],0)),1,1,"")</f>
        <v>1</v>
      </c>
      <c r="P324" s="83" t="str">
        <f>REPLACE(INDEX(GroupVertices[Group], MATCH(Edges[[#This Row],[Vertex 2]],GroupVertices[Vertex],0)),1,1,"")</f>
        <v>1</v>
      </c>
    </row>
    <row r="325" spans="1:16" ht="14.25" customHeight="1" thickTop="1" thickBot="1" x14ac:dyDescent="0.3">
      <c r="A325" s="66" t="s">
        <v>316</v>
      </c>
      <c r="B325" s="66" t="s">
        <v>321</v>
      </c>
      <c r="C325" s="67"/>
      <c r="D325" s="68">
        <v>1.1428571428571428</v>
      </c>
      <c r="E325" s="69"/>
      <c r="F325" s="70"/>
      <c r="G325" s="67"/>
      <c r="H325" s="71"/>
      <c r="I325" s="72"/>
      <c r="J325" s="72"/>
      <c r="K325" s="51"/>
      <c r="L325" s="73">
        <v>325</v>
      </c>
      <c r="M325" s="73"/>
      <c r="N325" s="74">
        <v>2</v>
      </c>
      <c r="O325" s="83" t="str">
        <f>REPLACE(INDEX(GroupVertices[Group], MATCH(Edges[[#This Row],[Vertex 1]],GroupVertices[Vertex],0)),1,1,"")</f>
        <v>1</v>
      </c>
      <c r="P325" s="83" t="str">
        <f>REPLACE(INDEX(GroupVertices[Group], MATCH(Edges[[#This Row],[Vertex 2]],GroupVertices[Vertex],0)),1,1,"")</f>
        <v>1</v>
      </c>
    </row>
    <row r="326" spans="1:16" ht="14.25" customHeight="1" thickTop="1" thickBot="1" x14ac:dyDescent="0.3">
      <c r="A326" s="66" t="s">
        <v>316</v>
      </c>
      <c r="B326" s="66" t="s">
        <v>330</v>
      </c>
      <c r="C326" s="67"/>
      <c r="D326" s="68">
        <v>1.1428571428571428</v>
      </c>
      <c r="E326" s="69"/>
      <c r="F326" s="70"/>
      <c r="G326" s="67"/>
      <c r="H326" s="71"/>
      <c r="I326" s="72"/>
      <c r="J326" s="72"/>
      <c r="K326" s="51"/>
      <c r="L326" s="73">
        <v>326</v>
      </c>
      <c r="M326" s="73"/>
      <c r="N326" s="74">
        <v>2</v>
      </c>
      <c r="O326" s="83" t="str">
        <f>REPLACE(INDEX(GroupVertices[Group], MATCH(Edges[[#This Row],[Vertex 1]],GroupVertices[Vertex],0)),1,1,"")</f>
        <v>1</v>
      </c>
      <c r="P326" s="83" t="str">
        <f>REPLACE(INDEX(GroupVertices[Group], MATCH(Edges[[#This Row],[Vertex 2]],GroupVertices[Vertex],0)),1,1,"")</f>
        <v>1</v>
      </c>
    </row>
    <row r="327" spans="1:16" ht="14.25" customHeight="1" thickTop="1" thickBot="1" x14ac:dyDescent="0.3">
      <c r="A327" s="66" t="s">
        <v>316</v>
      </c>
      <c r="B327" s="66" t="s">
        <v>331</v>
      </c>
      <c r="C327" s="67"/>
      <c r="D327" s="68">
        <v>1</v>
      </c>
      <c r="E327" s="69"/>
      <c r="F327" s="70"/>
      <c r="G327" s="67"/>
      <c r="H327" s="71"/>
      <c r="I327" s="72"/>
      <c r="J327" s="72"/>
      <c r="K327" s="51"/>
      <c r="L327" s="73">
        <v>327</v>
      </c>
      <c r="M327" s="73"/>
      <c r="N327" s="74">
        <v>1</v>
      </c>
      <c r="O327" s="83" t="str">
        <f>REPLACE(INDEX(GroupVertices[Group], MATCH(Edges[[#This Row],[Vertex 1]],GroupVertices[Vertex],0)),1,1,"")</f>
        <v>1</v>
      </c>
      <c r="P327" s="83" t="str">
        <f>REPLACE(INDEX(GroupVertices[Group], MATCH(Edges[[#This Row],[Vertex 2]],GroupVertices[Vertex],0)),1,1,"")</f>
        <v>1</v>
      </c>
    </row>
    <row r="328" spans="1:16" ht="14.25" customHeight="1" thickTop="1" thickBot="1" x14ac:dyDescent="0.3">
      <c r="A328" s="66" t="s">
        <v>182</v>
      </c>
      <c r="B328" s="66" t="s">
        <v>455</v>
      </c>
      <c r="C328" s="67"/>
      <c r="D328" s="68">
        <v>1.1428571428571428</v>
      </c>
      <c r="E328" s="69"/>
      <c r="F328" s="70"/>
      <c r="G328" s="67"/>
      <c r="H328" s="71"/>
      <c r="I328" s="72"/>
      <c r="J328" s="72"/>
      <c r="K328" s="51"/>
      <c r="L328" s="73">
        <v>328</v>
      </c>
      <c r="M328" s="73"/>
      <c r="N328" s="74">
        <v>2</v>
      </c>
      <c r="O328" s="83" t="str">
        <f>REPLACE(INDEX(GroupVertices[Group], MATCH(Edges[[#This Row],[Vertex 1]],GroupVertices[Vertex],0)),1,1,"")</f>
        <v>1</v>
      </c>
      <c r="P328" s="83" t="str">
        <f>REPLACE(INDEX(GroupVertices[Group], MATCH(Edges[[#This Row],[Vertex 2]],GroupVertices[Vertex],0)),1,1,"")</f>
        <v>1</v>
      </c>
    </row>
    <row r="329" spans="1:16" ht="14.25" customHeight="1" thickTop="1" thickBot="1" x14ac:dyDescent="0.3">
      <c r="A329" s="66" t="s">
        <v>182</v>
      </c>
      <c r="B329" s="66" t="s">
        <v>456</v>
      </c>
      <c r="C329" s="67"/>
      <c r="D329" s="68">
        <v>1.8571428571428572</v>
      </c>
      <c r="E329" s="69"/>
      <c r="F329" s="70"/>
      <c r="G329" s="67"/>
      <c r="H329" s="71"/>
      <c r="I329" s="72"/>
      <c r="J329" s="72"/>
      <c r="K329" s="51"/>
      <c r="L329" s="73">
        <v>329</v>
      </c>
      <c r="M329" s="73"/>
      <c r="N329" s="74">
        <v>7</v>
      </c>
      <c r="O329" s="83" t="str">
        <f>REPLACE(INDEX(GroupVertices[Group], MATCH(Edges[[#This Row],[Vertex 1]],GroupVertices[Vertex],0)),1,1,"")</f>
        <v>1</v>
      </c>
      <c r="P329" s="83" t="str">
        <f>REPLACE(INDEX(GroupVertices[Group], MATCH(Edges[[#This Row],[Vertex 2]],GroupVertices[Vertex],0)),1,1,"")</f>
        <v>1</v>
      </c>
    </row>
    <row r="330" spans="1:16" ht="14.25" customHeight="1" thickTop="1" thickBot="1" x14ac:dyDescent="0.3">
      <c r="A330" s="66" t="s">
        <v>182</v>
      </c>
      <c r="B330" s="66" t="s">
        <v>457</v>
      </c>
      <c r="C330" s="67"/>
      <c r="D330" s="68">
        <v>1</v>
      </c>
      <c r="E330" s="69"/>
      <c r="F330" s="70"/>
      <c r="G330" s="67"/>
      <c r="H330" s="71"/>
      <c r="I330" s="72"/>
      <c r="J330" s="72"/>
      <c r="K330" s="51"/>
      <c r="L330" s="73">
        <v>330</v>
      </c>
      <c r="M330" s="73"/>
      <c r="N330" s="74">
        <v>1</v>
      </c>
      <c r="O330" s="83" t="str">
        <f>REPLACE(INDEX(GroupVertices[Group], MATCH(Edges[[#This Row],[Vertex 1]],GroupVertices[Vertex],0)),1,1,"")</f>
        <v>1</v>
      </c>
      <c r="P330" s="83" t="str">
        <f>REPLACE(INDEX(GroupVertices[Group], MATCH(Edges[[#This Row],[Vertex 2]],GroupVertices[Vertex],0)),1,1,"")</f>
        <v>1</v>
      </c>
    </row>
    <row r="331" spans="1:16" ht="14.25" customHeight="1" thickTop="1" thickBot="1" x14ac:dyDescent="0.3">
      <c r="A331" s="66" t="s">
        <v>182</v>
      </c>
      <c r="B331" s="66" t="s">
        <v>458</v>
      </c>
      <c r="C331" s="67"/>
      <c r="D331" s="68">
        <v>1.1428571428571428</v>
      </c>
      <c r="E331" s="69"/>
      <c r="F331" s="70"/>
      <c r="G331" s="67"/>
      <c r="H331" s="71"/>
      <c r="I331" s="72"/>
      <c r="J331" s="72"/>
      <c r="K331" s="51"/>
      <c r="L331" s="73">
        <v>331</v>
      </c>
      <c r="M331" s="73"/>
      <c r="N331" s="74">
        <v>2</v>
      </c>
      <c r="O331" s="83" t="str">
        <f>REPLACE(INDEX(GroupVertices[Group], MATCH(Edges[[#This Row],[Vertex 1]],GroupVertices[Vertex],0)),1,1,"")</f>
        <v>1</v>
      </c>
      <c r="P331" s="83" t="str">
        <f>REPLACE(INDEX(GroupVertices[Group], MATCH(Edges[[#This Row],[Vertex 2]],GroupVertices[Vertex],0)),1,1,"")</f>
        <v>1</v>
      </c>
    </row>
    <row r="332" spans="1:16" ht="14.25" customHeight="1" thickTop="1" thickBot="1" x14ac:dyDescent="0.3">
      <c r="A332" s="66" t="s">
        <v>182</v>
      </c>
      <c r="B332" s="66" t="s">
        <v>459</v>
      </c>
      <c r="C332" s="67"/>
      <c r="D332" s="68">
        <v>1</v>
      </c>
      <c r="E332" s="69"/>
      <c r="F332" s="70"/>
      <c r="G332" s="67"/>
      <c r="H332" s="71"/>
      <c r="I332" s="72"/>
      <c r="J332" s="72"/>
      <c r="K332" s="51"/>
      <c r="L332" s="73">
        <v>332</v>
      </c>
      <c r="M332" s="73"/>
      <c r="N332" s="74">
        <v>1</v>
      </c>
      <c r="O332" s="83" t="str">
        <f>REPLACE(INDEX(GroupVertices[Group], MATCH(Edges[[#This Row],[Vertex 1]],GroupVertices[Vertex],0)),1,1,"")</f>
        <v>1</v>
      </c>
      <c r="P332" s="83" t="str">
        <f>REPLACE(INDEX(GroupVertices[Group], MATCH(Edges[[#This Row],[Vertex 2]],GroupVertices[Vertex],0)),1,1,"")</f>
        <v>1</v>
      </c>
    </row>
    <row r="333" spans="1:16" ht="14.25" customHeight="1" thickTop="1" thickBot="1" x14ac:dyDescent="0.3">
      <c r="A333" s="66" t="s">
        <v>182</v>
      </c>
      <c r="B333" s="66" t="s">
        <v>312</v>
      </c>
      <c r="C333" s="67"/>
      <c r="D333" s="68">
        <v>1</v>
      </c>
      <c r="E333" s="69"/>
      <c r="F333" s="70"/>
      <c r="G333" s="67"/>
      <c r="H333" s="71"/>
      <c r="I333" s="72"/>
      <c r="J333" s="72"/>
      <c r="K333" s="51"/>
      <c r="L333" s="73">
        <v>333</v>
      </c>
      <c r="M333" s="73"/>
      <c r="N333" s="74">
        <v>1</v>
      </c>
      <c r="O333" s="83" t="str">
        <f>REPLACE(INDEX(GroupVertices[Group], MATCH(Edges[[#This Row],[Vertex 1]],GroupVertices[Vertex],0)),1,1,"")</f>
        <v>1</v>
      </c>
      <c r="P333" s="83" t="str">
        <f>REPLACE(INDEX(GroupVertices[Group], MATCH(Edges[[#This Row],[Vertex 2]],GroupVertices[Vertex],0)),1,1,"")</f>
        <v>1</v>
      </c>
    </row>
    <row r="334" spans="1:16" ht="14.25" customHeight="1" thickTop="1" thickBot="1" x14ac:dyDescent="0.3">
      <c r="A334" s="66" t="s">
        <v>182</v>
      </c>
      <c r="B334" s="66" t="s">
        <v>183</v>
      </c>
      <c r="C334" s="67"/>
      <c r="D334" s="68">
        <v>1.1428571428571428</v>
      </c>
      <c r="E334" s="69"/>
      <c r="F334" s="70"/>
      <c r="G334" s="67"/>
      <c r="H334" s="71"/>
      <c r="I334" s="72"/>
      <c r="J334" s="72"/>
      <c r="K334" s="51"/>
      <c r="L334" s="73">
        <v>334</v>
      </c>
      <c r="M334" s="73"/>
      <c r="N334" s="74">
        <v>2</v>
      </c>
      <c r="O334" s="83" t="str">
        <f>REPLACE(INDEX(GroupVertices[Group], MATCH(Edges[[#This Row],[Vertex 1]],GroupVertices[Vertex],0)),1,1,"")</f>
        <v>1</v>
      </c>
      <c r="P334" s="83" t="str">
        <f>REPLACE(INDEX(GroupVertices[Group], MATCH(Edges[[#This Row],[Vertex 2]],GroupVertices[Vertex],0)),1,1,"")</f>
        <v>1</v>
      </c>
    </row>
    <row r="335" spans="1:16" ht="14.25" customHeight="1" thickTop="1" thickBot="1" x14ac:dyDescent="0.3">
      <c r="A335" s="66" t="s">
        <v>182</v>
      </c>
      <c r="B335" s="66" t="s">
        <v>343</v>
      </c>
      <c r="C335" s="67"/>
      <c r="D335" s="68">
        <v>1.1428571428571428</v>
      </c>
      <c r="E335" s="69"/>
      <c r="F335" s="70"/>
      <c r="G335" s="67"/>
      <c r="H335" s="71"/>
      <c r="I335" s="72"/>
      <c r="J335" s="72"/>
      <c r="K335" s="51"/>
      <c r="L335" s="73">
        <v>335</v>
      </c>
      <c r="M335" s="73"/>
      <c r="N335" s="74">
        <v>2</v>
      </c>
      <c r="O335" s="83" t="str">
        <f>REPLACE(INDEX(GroupVertices[Group], MATCH(Edges[[#This Row],[Vertex 1]],GroupVertices[Vertex],0)),1,1,"")</f>
        <v>1</v>
      </c>
      <c r="P335" s="83" t="str">
        <f>REPLACE(INDEX(GroupVertices[Group], MATCH(Edges[[#This Row],[Vertex 2]],GroupVertices[Vertex],0)),1,1,"")</f>
        <v>1</v>
      </c>
    </row>
    <row r="336" spans="1:16" ht="14.25" customHeight="1" thickTop="1" thickBot="1" x14ac:dyDescent="0.3">
      <c r="A336" s="66" t="s">
        <v>182</v>
      </c>
      <c r="B336" s="66" t="s">
        <v>460</v>
      </c>
      <c r="C336" s="67"/>
      <c r="D336" s="68">
        <v>1</v>
      </c>
      <c r="E336" s="69"/>
      <c r="F336" s="70"/>
      <c r="G336" s="67"/>
      <c r="H336" s="71"/>
      <c r="I336" s="72"/>
      <c r="J336" s="72"/>
      <c r="K336" s="51"/>
      <c r="L336" s="73">
        <v>336</v>
      </c>
      <c r="M336" s="73"/>
      <c r="N336" s="74">
        <v>1</v>
      </c>
      <c r="O336" s="83" t="str">
        <f>REPLACE(INDEX(GroupVertices[Group], MATCH(Edges[[#This Row],[Vertex 1]],GroupVertices[Vertex],0)),1,1,"")</f>
        <v>1</v>
      </c>
      <c r="P336" s="83" t="str">
        <f>REPLACE(INDEX(GroupVertices[Group], MATCH(Edges[[#This Row],[Vertex 2]],GroupVertices[Vertex],0)),1,1,"")</f>
        <v>1</v>
      </c>
    </row>
    <row r="337" spans="1:16" ht="14.25" customHeight="1" thickTop="1" thickBot="1" x14ac:dyDescent="0.3">
      <c r="A337" s="66" t="s">
        <v>182</v>
      </c>
      <c r="B337" s="66" t="s">
        <v>349</v>
      </c>
      <c r="C337" s="67"/>
      <c r="D337" s="68">
        <v>1.1428571428571428</v>
      </c>
      <c r="E337" s="69"/>
      <c r="F337" s="70"/>
      <c r="G337" s="67"/>
      <c r="H337" s="71"/>
      <c r="I337" s="72"/>
      <c r="J337" s="72"/>
      <c r="K337" s="51"/>
      <c r="L337" s="73">
        <v>337</v>
      </c>
      <c r="M337" s="73"/>
      <c r="N337" s="74">
        <v>2</v>
      </c>
      <c r="O337" s="83" t="str">
        <f>REPLACE(INDEX(GroupVertices[Group], MATCH(Edges[[#This Row],[Vertex 1]],GroupVertices[Vertex],0)),1,1,"")</f>
        <v>1</v>
      </c>
      <c r="P337" s="83" t="str">
        <f>REPLACE(INDEX(GroupVertices[Group], MATCH(Edges[[#This Row],[Vertex 2]],GroupVertices[Vertex],0)),1,1,"")</f>
        <v>1</v>
      </c>
    </row>
    <row r="338" spans="1:16" ht="14.25" customHeight="1" thickTop="1" thickBot="1" x14ac:dyDescent="0.3">
      <c r="A338" s="66" t="s">
        <v>182</v>
      </c>
      <c r="B338" s="66" t="s">
        <v>461</v>
      </c>
      <c r="C338" s="67"/>
      <c r="D338" s="68">
        <v>1</v>
      </c>
      <c r="E338" s="69"/>
      <c r="F338" s="70"/>
      <c r="G338" s="67"/>
      <c r="H338" s="71"/>
      <c r="I338" s="72"/>
      <c r="J338" s="72"/>
      <c r="K338" s="51"/>
      <c r="L338" s="73">
        <v>338</v>
      </c>
      <c r="M338" s="73"/>
      <c r="N338" s="74">
        <v>1</v>
      </c>
      <c r="O338" s="83" t="str">
        <f>REPLACE(INDEX(GroupVertices[Group], MATCH(Edges[[#This Row],[Vertex 1]],GroupVertices[Vertex],0)),1,1,"")</f>
        <v>1</v>
      </c>
      <c r="P338" s="83" t="str">
        <f>REPLACE(INDEX(GroupVertices[Group], MATCH(Edges[[#This Row],[Vertex 2]],GroupVertices[Vertex],0)),1,1,"")</f>
        <v>1</v>
      </c>
    </row>
    <row r="339" spans="1:16" ht="14.25" customHeight="1" thickTop="1" thickBot="1" x14ac:dyDescent="0.3">
      <c r="A339" s="66" t="s">
        <v>462</v>
      </c>
      <c r="B339" s="66" t="s">
        <v>463</v>
      </c>
      <c r="C339" s="67"/>
      <c r="D339" s="68">
        <v>1</v>
      </c>
      <c r="E339" s="69"/>
      <c r="F339" s="70"/>
      <c r="G339" s="67"/>
      <c r="H339" s="71"/>
      <c r="I339" s="72"/>
      <c r="J339" s="72"/>
      <c r="K339" s="51"/>
      <c r="L339" s="73">
        <v>339</v>
      </c>
      <c r="M339" s="73"/>
      <c r="N339" s="74">
        <v>1</v>
      </c>
      <c r="O339" s="83" t="str">
        <f>REPLACE(INDEX(GroupVertices[Group], MATCH(Edges[[#This Row],[Vertex 1]],GroupVertices[Vertex],0)),1,1,"")</f>
        <v>1</v>
      </c>
      <c r="P339" s="83" t="str">
        <f>REPLACE(INDEX(GroupVertices[Group], MATCH(Edges[[#This Row],[Vertex 2]],GroupVertices[Vertex],0)),1,1,"")</f>
        <v>1</v>
      </c>
    </row>
    <row r="340" spans="1:16" ht="14.25" customHeight="1" thickTop="1" thickBot="1" x14ac:dyDescent="0.3">
      <c r="A340" s="66" t="s">
        <v>462</v>
      </c>
      <c r="B340" s="66" t="s">
        <v>464</v>
      </c>
      <c r="C340" s="67"/>
      <c r="D340" s="68">
        <v>1</v>
      </c>
      <c r="E340" s="69"/>
      <c r="F340" s="70"/>
      <c r="G340" s="67"/>
      <c r="H340" s="71"/>
      <c r="I340" s="72"/>
      <c r="J340" s="72"/>
      <c r="K340" s="51"/>
      <c r="L340" s="73">
        <v>340</v>
      </c>
      <c r="M340" s="73"/>
      <c r="N340" s="74">
        <v>1</v>
      </c>
      <c r="O340" s="83" t="str">
        <f>REPLACE(INDEX(GroupVertices[Group], MATCH(Edges[[#This Row],[Vertex 1]],GroupVertices[Vertex],0)),1,1,"")</f>
        <v>1</v>
      </c>
      <c r="P340" s="83" t="str">
        <f>REPLACE(INDEX(GroupVertices[Group], MATCH(Edges[[#This Row],[Vertex 2]],GroupVertices[Vertex],0)),1,1,"")</f>
        <v>1</v>
      </c>
    </row>
    <row r="341" spans="1:16" ht="14.25" customHeight="1" thickTop="1" thickBot="1" x14ac:dyDescent="0.3">
      <c r="A341" s="66" t="s">
        <v>462</v>
      </c>
      <c r="B341" s="66" t="s">
        <v>465</v>
      </c>
      <c r="C341" s="67"/>
      <c r="D341" s="68">
        <v>1</v>
      </c>
      <c r="E341" s="69"/>
      <c r="F341" s="70"/>
      <c r="G341" s="67"/>
      <c r="H341" s="71"/>
      <c r="I341" s="72"/>
      <c r="J341" s="72"/>
      <c r="K341" s="51"/>
      <c r="L341" s="73">
        <v>341</v>
      </c>
      <c r="M341" s="73"/>
      <c r="N341" s="74">
        <v>1</v>
      </c>
      <c r="O341" s="83" t="str">
        <f>REPLACE(INDEX(GroupVertices[Group], MATCH(Edges[[#This Row],[Vertex 1]],GroupVertices[Vertex],0)),1,1,"")</f>
        <v>1</v>
      </c>
      <c r="P341" s="83" t="str">
        <f>REPLACE(INDEX(GroupVertices[Group], MATCH(Edges[[#This Row],[Vertex 2]],GroupVertices[Vertex],0)),1,1,"")</f>
        <v>1</v>
      </c>
    </row>
    <row r="342" spans="1:16" ht="14.25" customHeight="1" thickTop="1" thickBot="1" x14ac:dyDescent="0.3">
      <c r="A342" s="66" t="s">
        <v>462</v>
      </c>
      <c r="B342" s="66" t="s">
        <v>466</v>
      </c>
      <c r="C342" s="67"/>
      <c r="D342" s="68">
        <v>1</v>
      </c>
      <c r="E342" s="69"/>
      <c r="F342" s="70"/>
      <c r="G342" s="67"/>
      <c r="H342" s="71"/>
      <c r="I342" s="72"/>
      <c r="J342" s="72"/>
      <c r="K342" s="51"/>
      <c r="L342" s="73">
        <v>342</v>
      </c>
      <c r="M342" s="73"/>
      <c r="N342" s="74">
        <v>1</v>
      </c>
      <c r="O342" s="83" t="str">
        <f>REPLACE(INDEX(GroupVertices[Group], MATCH(Edges[[#This Row],[Vertex 1]],GroupVertices[Vertex],0)),1,1,"")</f>
        <v>1</v>
      </c>
      <c r="P342" s="83" t="str">
        <f>REPLACE(INDEX(GroupVertices[Group], MATCH(Edges[[#This Row],[Vertex 2]],GroupVertices[Vertex],0)),1,1,"")</f>
        <v>1</v>
      </c>
    </row>
    <row r="343" spans="1:16" ht="14.25" customHeight="1" thickTop="1" thickBot="1" x14ac:dyDescent="0.3">
      <c r="A343" s="66" t="s">
        <v>463</v>
      </c>
      <c r="B343" s="66" t="s">
        <v>467</v>
      </c>
      <c r="C343" s="67"/>
      <c r="D343" s="68">
        <v>1</v>
      </c>
      <c r="E343" s="69"/>
      <c r="F343" s="70"/>
      <c r="G343" s="67"/>
      <c r="H343" s="71"/>
      <c r="I343" s="72"/>
      <c r="J343" s="72"/>
      <c r="K343" s="51"/>
      <c r="L343" s="73">
        <v>343</v>
      </c>
      <c r="M343" s="73"/>
      <c r="N343" s="74">
        <v>1</v>
      </c>
      <c r="O343" s="83" t="str">
        <f>REPLACE(INDEX(GroupVertices[Group], MATCH(Edges[[#This Row],[Vertex 1]],GroupVertices[Vertex],0)),1,1,"")</f>
        <v>1</v>
      </c>
      <c r="P343" s="83" t="str">
        <f>REPLACE(INDEX(GroupVertices[Group], MATCH(Edges[[#This Row],[Vertex 2]],GroupVertices[Vertex],0)),1,1,"")</f>
        <v>1</v>
      </c>
    </row>
    <row r="344" spans="1:16" ht="14.25" customHeight="1" thickTop="1" thickBot="1" x14ac:dyDescent="0.3">
      <c r="A344" s="66" t="s">
        <v>463</v>
      </c>
      <c r="B344" s="66" t="s">
        <v>464</v>
      </c>
      <c r="C344" s="67"/>
      <c r="D344" s="68">
        <v>1</v>
      </c>
      <c r="E344" s="69"/>
      <c r="F344" s="70"/>
      <c r="G344" s="67"/>
      <c r="H344" s="71"/>
      <c r="I344" s="72"/>
      <c r="J344" s="72"/>
      <c r="K344" s="51"/>
      <c r="L344" s="73">
        <v>344</v>
      </c>
      <c r="M344" s="73"/>
      <c r="N344" s="74">
        <v>1</v>
      </c>
      <c r="O344" s="83" t="str">
        <f>REPLACE(INDEX(GroupVertices[Group], MATCH(Edges[[#This Row],[Vertex 1]],GroupVertices[Vertex],0)),1,1,"")</f>
        <v>1</v>
      </c>
      <c r="P344" s="83" t="str">
        <f>REPLACE(INDEX(GroupVertices[Group], MATCH(Edges[[#This Row],[Vertex 2]],GroupVertices[Vertex],0)),1,1,"")</f>
        <v>1</v>
      </c>
    </row>
    <row r="345" spans="1:16" ht="14.25" customHeight="1" thickTop="1" thickBot="1" x14ac:dyDescent="0.3">
      <c r="A345" s="66" t="s">
        <v>463</v>
      </c>
      <c r="B345" s="66" t="s">
        <v>465</v>
      </c>
      <c r="C345" s="67"/>
      <c r="D345" s="68">
        <v>1</v>
      </c>
      <c r="E345" s="69"/>
      <c r="F345" s="70"/>
      <c r="G345" s="67"/>
      <c r="H345" s="71"/>
      <c r="I345" s="72"/>
      <c r="J345" s="72"/>
      <c r="K345" s="51"/>
      <c r="L345" s="73">
        <v>345</v>
      </c>
      <c r="M345" s="73"/>
      <c r="N345" s="74">
        <v>1</v>
      </c>
      <c r="O345" s="83" t="str">
        <f>REPLACE(INDEX(GroupVertices[Group], MATCH(Edges[[#This Row],[Vertex 1]],GroupVertices[Vertex],0)),1,1,"")</f>
        <v>1</v>
      </c>
      <c r="P345" s="83" t="str">
        <f>REPLACE(INDEX(GroupVertices[Group], MATCH(Edges[[#This Row],[Vertex 2]],GroupVertices[Vertex],0)),1,1,"")</f>
        <v>1</v>
      </c>
    </row>
    <row r="346" spans="1:16" ht="14.25" customHeight="1" thickTop="1" thickBot="1" x14ac:dyDescent="0.3">
      <c r="A346" s="66" t="s">
        <v>463</v>
      </c>
      <c r="B346" s="66" t="s">
        <v>466</v>
      </c>
      <c r="C346" s="67"/>
      <c r="D346" s="68">
        <v>1.1428571428571428</v>
      </c>
      <c r="E346" s="69"/>
      <c r="F346" s="70"/>
      <c r="G346" s="67"/>
      <c r="H346" s="71"/>
      <c r="I346" s="72"/>
      <c r="J346" s="72"/>
      <c r="K346" s="51"/>
      <c r="L346" s="73">
        <v>346</v>
      </c>
      <c r="M346" s="73"/>
      <c r="N346" s="74">
        <v>2</v>
      </c>
      <c r="O346" s="83" t="str">
        <f>REPLACE(INDEX(GroupVertices[Group], MATCH(Edges[[#This Row],[Vertex 1]],GroupVertices[Vertex],0)),1,1,"")</f>
        <v>1</v>
      </c>
      <c r="P346" s="83" t="str">
        <f>REPLACE(INDEX(GroupVertices[Group], MATCH(Edges[[#This Row],[Vertex 2]],GroupVertices[Vertex],0)),1,1,"")</f>
        <v>1</v>
      </c>
    </row>
    <row r="347" spans="1:16" ht="14.25" customHeight="1" thickTop="1" thickBot="1" x14ac:dyDescent="0.3">
      <c r="A347" s="66" t="s">
        <v>394</v>
      </c>
      <c r="B347" s="66" t="s">
        <v>398</v>
      </c>
      <c r="C347" s="67"/>
      <c r="D347" s="68">
        <v>1</v>
      </c>
      <c r="E347" s="69"/>
      <c r="F347" s="70"/>
      <c r="G347" s="67"/>
      <c r="H347" s="71"/>
      <c r="I347" s="72"/>
      <c r="J347" s="72"/>
      <c r="K347" s="51"/>
      <c r="L347" s="73">
        <v>347</v>
      </c>
      <c r="M347" s="73"/>
      <c r="N347" s="74">
        <v>1</v>
      </c>
      <c r="O347" s="83" t="str">
        <f>REPLACE(INDEX(GroupVertices[Group], MATCH(Edges[[#This Row],[Vertex 1]],GroupVertices[Vertex],0)),1,1,"")</f>
        <v>1</v>
      </c>
      <c r="P347" s="83" t="str">
        <f>REPLACE(INDEX(GroupVertices[Group], MATCH(Edges[[#This Row],[Vertex 2]],GroupVertices[Vertex],0)),1,1,"")</f>
        <v>1</v>
      </c>
    </row>
    <row r="348" spans="1:16" ht="14.25" customHeight="1" thickTop="1" thickBot="1" x14ac:dyDescent="0.3">
      <c r="A348" s="66" t="s">
        <v>394</v>
      </c>
      <c r="B348" s="66" t="s">
        <v>465</v>
      </c>
      <c r="C348" s="67"/>
      <c r="D348" s="68">
        <v>1.5714285714285714</v>
      </c>
      <c r="E348" s="69"/>
      <c r="F348" s="70"/>
      <c r="G348" s="67"/>
      <c r="H348" s="71"/>
      <c r="I348" s="72"/>
      <c r="J348" s="72"/>
      <c r="K348" s="51"/>
      <c r="L348" s="73">
        <v>348</v>
      </c>
      <c r="M348" s="73"/>
      <c r="N348" s="74">
        <v>5</v>
      </c>
      <c r="O348" s="83" t="str">
        <f>REPLACE(INDEX(GroupVertices[Group], MATCH(Edges[[#This Row],[Vertex 1]],GroupVertices[Vertex],0)),1,1,"")</f>
        <v>1</v>
      </c>
      <c r="P348" s="83" t="str">
        <f>REPLACE(INDEX(GroupVertices[Group], MATCH(Edges[[#This Row],[Vertex 2]],GroupVertices[Vertex],0)),1,1,"")</f>
        <v>1</v>
      </c>
    </row>
    <row r="349" spans="1:16" ht="14.25" customHeight="1" thickTop="1" thickBot="1" x14ac:dyDescent="0.3">
      <c r="A349" s="66" t="s">
        <v>394</v>
      </c>
      <c r="B349" s="66" t="s">
        <v>468</v>
      </c>
      <c r="C349" s="67"/>
      <c r="D349" s="68">
        <v>1</v>
      </c>
      <c r="E349" s="69"/>
      <c r="F349" s="70"/>
      <c r="G349" s="67"/>
      <c r="H349" s="71"/>
      <c r="I349" s="72"/>
      <c r="J349" s="72"/>
      <c r="K349" s="51"/>
      <c r="L349" s="73">
        <v>349</v>
      </c>
      <c r="M349" s="73"/>
      <c r="N349" s="74">
        <v>1</v>
      </c>
      <c r="O349" s="83" t="str">
        <f>REPLACE(INDEX(GroupVertices[Group], MATCH(Edges[[#This Row],[Vertex 1]],GroupVertices[Vertex],0)),1,1,"")</f>
        <v>1</v>
      </c>
      <c r="P349" s="83" t="str">
        <f>REPLACE(INDEX(GroupVertices[Group], MATCH(Edges[[#This Row],[Vertex 2]],GroupVertices[Vertex],0)),1,1,"")</f>
        <v>1</v>
      </c>
    </row>
    <row r="350" spans="1:16" ht="14.25" customHeight="1" thickTop="1" thickBot="1" x14ac:dyDescent="0.3">
      <c r="A350" s="66" t="s">
        <v>394</v>
      </c>
      <c r="B350" s="66" t="s">
        <v>469</v>
      </c>
      <c r="C350" s="67"/>
      <c r="D350" s="68">
        <v>1</v>
      </c>
      <c r="E350" s="69"/>
      <c r="F350" s="70"/>
      <c r="G350" s="67"/>
      <c r="H350" s="71"/>
      <c r="I350" s="72"/>
      <c r="J350" s="72"/>
      <c r="K350" s="51"/>
      <c r="L350" s="73">
        <v>350</v>
      </c>
      <c r="M350" s="73"/>
      <c r="N350" s="74">
        <v>1</v>
      </c>
      <c r="O350" s="83" t="str">
        <f>REPLACE(INDEX(GroupVertices[Group], MATCH(Edges[[#This Row],[Vertex 1]],GroupVertices[Vertex],0)),1,1,"")</f>
        <v>1</v>
      </c>
      <c r="P350" s="83" t="str">
        <f>REPLACE(INDEX(GroupVertices[Group], MATCH(Edges[[#This Row],[Vertex 2]],GroupVertices[Vertex],0)),1,1,"")</f>
        <v>1</v>
      </c>
    </row>
    <row r="351" spans="1:16" ht="14.25" customHeight="1" thickTop="1" thickBot="1" x14ac:dyDescent="0.3">
      <c r="A351" s="66" t="s">
        <v>430</v>
      </c>
      <c r="B351" s="66" t="s">
        <v>431</v>
      </c>
      <c r="C351" s="67"/>
      <c r="D351" s="68">
        <v>1</v>
      </c>
      <c r="E351" s="69"/>
      <c r="F351" s="70"/>
      <c r="G351" s="67"/>
      <c r="H351" s="71"/>
      <c r="I351" s="72"/>
      <c r="J351" s="72"/>
      <c r="K351" s="51"/>
      <c r="L351" s="73">
        <v>351</v>
      </c>
      <c r="M351" s="73"/>
      <c r="N351" s="74">
        <v>1</v>
      </c>
      <c r="O351" s="83" t="str">
        <f>REPLACE(INDEX(GroupVertices[Group], MATCH(Edges[[#This Row],[Vertex 1]],GroupVertices[Vertex],0)),1,1,"")</f>
        <v>1</v>
      </c>
      <c r="P351" s="83" t="str">
        <f>REPLACE(INDEX(GroupVertices[Group], MATCH(Edges[[#This Row],[Vertex 2]],GroupVertices[Vertex],0)),1,1,"")</f>
        <v>1</v>
      </c>
    </row>
    <row r="352" spans="1:16" ht="14.25" customHeight="1" thickTop="1" thickBot="1" x14ac:dyDescent="0.3">
      <c r="A352" s="66" t="s">
        <v>430</v>
      </c>
      <c r="B352" s="66" t="s">
        <v>432</v>
      </c>
      <c r="C352" s="67"/>
      <c r="D352" s="68">
        <v>1.1428571428571428</v>
      </c>
      <c r="E352" s="69"/>
      <c r="F352" s="70"/>
      <c r="G352" s="67"/>
      <c r="H352" s="71"/>
      <c r="I352" s="72"/>
      <c r="J352" s="72"/>
      <c r="K352" s="51"/>
      <c r="L352" s="73">
        <v>352</v>
      </c>
      <c r="M352" s="73"/>
      <c r="N352" s="74">
        <v>2</v>
      </c>
      <c r="O352" s="83" t="str">
        <f>REPLACE(INDEX(GroupVertices[Group], MATCH(Edges[[#This Row],[Vertex 1]],GroupVertices[Vertex],0)),1,1,"")</f>
        <v>1</v>
      </c>
      <c r="P352" s="83" t="str">
        <f>REPLACE(INDEX(GroupVertices[Group], MATCH(Edges[[#This Row],[Vertex 2]],GroupVertices[Vertex],0)),1,1,"")</f>
        <v>1</v>
      </c>
    </row>
    <row r="353" spans="1:16" ht="14.25" customHeight="1" thickTop="1" thickBot="1" x14ac:dyDescent="0.3">
      <c r="A353" s="66" t="s">
        <v>467</v>
      </c>
      <c r="B353" s="66" t="s">
        <v>466</v>
      </c>
      <c r="C353" s="67"/>
      <c r="D353" s="68">
        <v>1</v>
      </c>
      <c r="E353" s="69"/>
      <c r="F353" s="70"/>
      <c r="G353" s="67"/>
      <c r="H353" s="71"/>
      <c r="I353" s="72"/>
      <c r="J353" s="72"/>
      <c r="K353" s="51"/>
      <c r="L353" s="73">
        <v>353</v>
      </c>
      <c r="M353" s="73"/>
      <c r="N353" s="74">
        <v>1</v>
      </c>
      <c r="O353" s="83" t="str">
        <f>REPLACE(INDEX(GroupVertices[Group], MATCH(Edges[[#This Row],[Vertex 1]],GroupVertices[Vertex],0)),1,1,"")</f>
        <v>1</v>
      </c>
      <c r="P353" s="83" t="str">
        <f>REPLACE(INDEX(GroupVertices[Group], MATCH(Edges[[#This Row],[Vertex 2]],GroupVertices[Vertex],0)),1,1,"")</f>
        <v>1</v>
      </c>
    </row>
    <row r="354" spans="1:16" ht="14.25" customHeight="1" thickTop="1" thickBot="1" x14ac:dyDescent="0.3">
      <c r="A354" s="66" t="s">
        <v>471</v>
      </c>
      <c r="B354" s="66" t="s">
        <v>470</v>
      </c>
      <c r="C354" s="67"/>
      <c r="D354" s="68">
        <v>1</v>
      </c>
      <c r="E354" s="69"/>
      <c r="F354" s="70"/>
      <c r="G354" s="67"/>
      <c r="H354" s="71"/>
      <c r="I354" s="72"/>
      <c r="J354" s="72"/>
      <c r="K354" s="51"/>
      <c r="L354" s="73">
        <v>354</v>
      </c>
      <c r="M354" s="73"/>
      <c r="N354" s="74">
        <v>1</v>
      </c>
      <c r="O354" s="83" t="str">
        <f>REPLACE(INDEX(GroupVertices[Group], MATCH(Edges[[#This Row],[Vertex 1]],GroupVertices[Vertex],0)),1,1,"")</f>
        <v>1</v>
      </c>
      <c r="P354" s="83" t="str">
        <f>REPLACE(INDEX(GroupVertices[Group], MATCH(Edges[[#This Row],[Vertex 2]],GroupVertices[Vertex],0)),1,1,"")</f>
        <v>1</v>
      </c>
    </row>
    <row r="355" spans="1:16" ht="14.25" customHeight="1" thickTop="1" thickBot="1" x14ac:dyDescent="0.3">
      <c r="A355" s="66" t="s">
        <v>471</v>
      </c>
      <c r="B355" s="66" t="s">
        <v>399</v>
      </c>
      <c r="C355" s="67"/>
      <c r="D355" s="68">
        <v>1</v>
      </c>
      <c r="E355" s="69"/>
      <c r="F355" s="70"/>
      <c r="G355" s="67"/>
      <c r="H355" s="71"/>
      <c r="I355" s="72"/>
      <c r="J355" s="72"/>
      <c r="K355" s="51"/>
      <c r="L355" s="73">
        <v>355</v>
      </c>
      <c r="M355" s="73"/>
      <c r="N355" s="74">
        <v>1</v>
      </c>
      <c r="O355" s="83" t="str">
        <f>REPLACE(INDEX(GroupVertices[Group], MATCH(Edges[[#This Row],[Vertex 1]],GroupVertices[Vertex],0)),1,1,"")</f>
        <v>1</v>
      </c>
      <c r="P355" s="83" t="str">
        <f>REPLACE(INDEX(GroupVertices[Group], MATCH(Edges[[#This Row],[Vertex 2]],GroupVertices[Vertex],0)),1,1,"")</f>
        <v>1</v>
      </c>
    </row>
    <row r="356" spans="1:16" ht="14.25" customHeight="1" thickTop="1" thickBot="1" x14ac:dyDescent="0.3">
      <c r="A356" s="66" t="s">
        <v>471</v>
      </c>
      <c r="B356" s="66" t="s">
        <v>465</v>
      </c>
      <c r="C356" s="67"/>
      <c r="D356" s="68">
        <v>1</v>
      </c>
      <c r="E356" s="69"/>
      <c r="F356" s="70"/>
      <c r="G356" s="67"/>
      <c r="H356" s="71"/>
      <c r="I356" s="72"/>
      <c r="J356" s="72"/>
      <c r="K356" s="51"/>
      <c r="L356" s="73">
        <v>356</v>
      </c>
      <c r="M356" s="73"/>
      <c r="N356" s="74">
        <v>1</v>
      </c>
      <c r="O356" s="83" t="str">
        <f>REPLACE(INDEX(GroupVertices[Group], MATCH(Edges[[#This Row],[Vertex 1]],GroupVertices[Vertex],0)),1,1,"")</f>
        <v>1</v>
      </c>
      <c r="P356" s="83" t="str">
        <f>REPLACE(INDEX(GroupVertices[Group], MATCH(Edges[[#This Row],[Vertex 2]],GroupVertices[Vertex],0)),1,1,"")</f>
        <v>1</v>
      </c>
    </row>
    <row r="357" spans="1:16" ht="14.25" customHeight="1" thickTop="1" thickBot="1" x14ac:dyDescent="0.3">
      <c r="A357" s="66" t="s">
        <v>471</v>
      </c>
      <c r="B357" s="66" t="s">
        <v>343</v>
      </c>
      <c r="C357" s="67"/>
      <c r="D357" s="68">
        <v>1</v>
      </c>
      <c r="E357" s="69"/>
      <c r="F357" s="70"/>
      <c r="G357" s="67"/>
      <c r="H357" s="71"/>
      <c r="I357" s="72"/>
      <c r="J357" s="72"/>
      <c r="K357" s="51"/>
      <c r="L357" s="73">
        <v>357</v>
      </c>
      <c r="M357" s="73"/>
      <c r="N357" s="74">
        <v>1</v>
      </c>
      <c r="O357" s="83" t="str">
        <f>REPLACE(INDEX(GroupVertices[Group], MATCH(Edges[[#This Row],[Vertex 1]],GroupVertices[Vertex],0)),1,1,"")</f>
        <v>1</v>
      </c>
      <c r="P357" s="83" t="str">
        <f>REPLACE(INDEX(GroupVertices[Group], MATCH(Edges[[#This Row],[Vertex 2]],GroupVertices[Vertex],0)),1,1,"")</f>
        <v>1</v>
      </c>
    </row>
    <row r="358" spans="1:16" ht="14.25" customHeight="1" thickTop="1" thickBot="1" x14ac:dyDescent="0.3">
      <c r="A358" s="66" t="s">
        <v>472</v>
      </c>
      <c r="B358" s="66" t="s">
        <v>473</v>
      </c>
      <c r="C358" s="67"/>
      <c r="D358" s="68">
        <v>1</v>
      </c>
      <c r="E358" s="69"/>
      <c r="F358" s="70"/>
      <c r="G358" s="67"/>
      <c r="H358" s="71"/>
      <c r="I358" s="72"/>
      <c r="J358" s="72"/>
      <c r="K358" s="51"/>
      <c r="L358" s="73">
        <v>358</v>
      </c>
      <c r="M358" s="73"/>
      <c r="N358" s="74">
        <v>1</v>
      </c>
      <c r="O358" s="83" t="str">
        <f>REPLACE(INDEX(GroupVertices[Group], MATCH(Edges[[#This Row],[Vertex 1]],GroupVertices[Vertex],0)),1,1,"")</f>
        <v>1</v>
      </c>
      <c r="P358" s="83" t="str">
        <f>REPLACE(INDEX(GroupVertices[Group], MATCH(Edges[[#This Row],[Vertex 2]],GroupVertices[Vertex],0)),1,1,"")</f>
        <v>1</v>
      </c>
    </row>
    <row r="359" spans="1:16" ht="14.25" customHeight="1" thickTop="1" thickBot="1" x14ac:dyDescent="0.3">
      <c r="A359" s="66" t="s">
        <v>474</v>
      </c>
      <c r="B359" s="66" t="s">
        <v>475</v>
      </c>
      <c r="C359" s="67"/>
      <c r="D359" s="68">
        <v>1.2857142857142856</v>
      </c>
      <c r="E359" s="69"/>
      <c r="F359" s="70"/>
      <c r="G359" s="67"/>
      <c r="H359" s="71"/>
      <c r="I359" s="72"/>
      <c r="J359" s="72"/>
      <c r="K359" s="51"/>
      <c r="L359" s="73">
        <v>359</v>
      </c>
      <c r="M359" s="73"/>
      <c r="N359" s="74">
        <v>3</v>
      </c>
      <c r="O359" s="83" t="str">
        <f>REPLACE(INDEX(GroupVertices[Group], MATCH(Edges[[#This Row],[Vertex 1]],GroupVertices[Vertex],0)),1,1,"")</f>
        <v>1</v>
      </c>
      <c r="P359" s="83" t="str">
        <f>REPLACE(INDEX(GroupVertices[Group], MATCH(Edges[[#This Row],[Vertex 2]],GroupVertices[Vertex],0)),1,1,"")</f>
        <v>1</v>
      </c>
    </row>
    <row r="360" spans="1:16" ht="14.25" customHeight="1" thickTop="1" thickBot="1" x14ac:dyDescent="0.3">
      <c r="A360" s="66" t="s">
        <v>474</v>
      </c>
      <c r="B360" s="66" t="s">
        <v>465</v>
      </c>
      <c r="C360" s="67"/>
      <c r="D360" s="68">
        <v>1.2857142857142856</v>
      </c>
      <c r="E360" s="69"/>
      <c r="F360" s="70"/>
      <c r="G360" s="67"/>
      <c r="H360" s="71"/>
      <c r="I360" s="72"/>
      <c r="J360" s="72"/>
      <c r="K360" s="51"/>
      <c r="L360" s="73">
        <v>360</v>
      </c>
      <c r="M360" s="73"/>
      <c r="N360" s="74">
        <v>3</v>
      </c>
      <c r="O360" s="83" t="str">
        <f>REPLACE(INDEX(GroupVertices[Group], MATCH(Edges[[#This Row],[Vertex 1]],GroupVertices[Vertex],0)),1,1,"")</f>
        <v>1</v>
      </c>
      <c r="P360" s="83" t="str">
        <f>REPLACE(INDEX(GroupVertices[Group], MATCH(Edges[[#This Row],[Vertex 2]],GroupVertices[Vertex],0)),1,1,"")</f>
        <v>1</v>
      </c>
    </row>
    <row r="361" spans="1:16" ht="14.25" customHeight="1" thickTop="1" thickBot="1" x14ac:dyDescent="0.3">
      <c r="A361" s="66" t="s">
        <v>476</v>
      </c>
      <c r="B361" s="66" t="s">
        <v>195</v>
      </c>
      <c r="C361" s="67"/>
      <c r="D361" s="68">
        <v>1.1428571428571428</v>
      </c>
      <c r="E361" s="69"/>
      <c r="F361" s="70"/>
      <c r="G361" s="67"/>
      <c r="H361" s="71"/>
      <c r="I361" s="72"/>
      <c r="J361" s="72"/>
      <c r="K361" s="51"/>
      <c r="L361" s="73">
        <v>361</v>
      </c>
      <c r="M361" s="73"/>
      <c r="N361" s="74">
        <v>2</v>
      </c>
      <c r="O361" s="83" t="str">
        <f>REPLACE(INDEX(GroupVertices[Group], MATCH(Edges[[#This Row],[Vertex 1]],GroupVertices[Vertex],0)),1,1,"")</f>
        <v>1</v>
      </c>
      <c r="P361" s="83" t="str">
        <f>REPLACE(INDEX(GroupVertices[Group], MATCH(Edges[[#This Row],[Vertex 2]],GroupVertices[Vertex],0)),1,1,"")</f>
        <v>1</v>
      </c>
    </row>
    <row r="362" spans="1:16" ht="14.25" customHeight="1" thickTop="1" thickBot="1" x14ac:dyDescent="0.3">
      <c r="A362" s="66" t="s">
        <v>341</v>
      </c>
      <c r="B362" s="66" t="s">
        <v>195</v>
      </c>
      <c r="C362" s="67"/>
      <c r="D362" s="68">
        <v>1.1428571428571428</v>
      </c>
      <c r="E362" s="69"/>
      <c r="F362" s="70"/>
      <c r="G362" s="67"/>
      <c r="H362" s="71"/>
      <c r="I362" s="72"/>
      <c r="J362" s="72"/>
      <c r="K362" s="51"/>
      <c r="L362" s="73">
        <v>362</v>
      </c>
      <c r="M362" s="73"/>
      <c r="N362" s="74">
        <v>2</v>
      </c>
      <c r="O362" s="83" t="str">
        <f>REPLACE(INDEX(GroupVertices[Group], MATCH(Edges[[#This Row],[Vertex 1]],GroupVertices[Vertex],0)),1,1,"")</f>
        <v>1</v>
      </c>
      <c r="P362" s="83" t="str">
        <f>REPLACE(INDEX(GroupVertices[Group], MATCH(Edges[[#This Row],[Vertex 2]],GroupVertices[Vertex],0)),1,1,"")</f>
        <v>1</v>
      </c>
    </row>
    <row r="363" spans="1:16" ht="14.25" customHeight="1" thickTop="1" thickBot="1" x14ac:dyDescent="0.3">
      <c r="A363" s="66" t="s">
        <v>341</v>
      </c>
      <c r="B363" s="66" t="s">
        <v>336</v>
      </c>
      <c r="C363" s="67"/>
      <c r="D363" s="68">
        <v>1.4285714285714286</v>
      </c>
      <c r="E363" s="69"/>
      <c r="F363" s="70"/>
      <c r="G363" s="67"/>
      <c r="H363" s="71"/>
      <c r="I363" s="72"/>
      <c r="J363" s="72"/>
      <c r="K363" s="51"/>
      <c r="L363" s="73">
        <v>363</v>
      </c>
      <c r="M363" s="73"/>
      <c r="N363" s="74">
        <v>4</v>
      </c>
      <c r="O363" s="83" t="str">
        <f>REPLACE(INDEX(GroupVertices[Group], MATCH(Edges[[#This Row],[Vertex 1]],GroupVertices[Vertex],0)),1,1,"")</f>
        <v>1</v>
      </c>
      <c r="P363" s="83" t="str">
        <f>REPLACE(INDEX(GroupVertices[Group], MATCH(Edges[[#This Row],[Vertex 2]],GroupVertices[Vertex],0)),1,1,"")</f>
        <v>1</v>
      </c>
    </row>
    <row r="364" spans="1:16" ht="14.25" customHeight="1" thickTop="1" thickBot="1" x14ac:dyDescent="0.3">
      <c r="A364" s="66" t="s">
        <v>341</v>
      </c>
      <c r="B364" s="66" t="s">
        <v>243</v>
      </c>
      <c r="C364" s="67"/>
      <c r="D364" s="68">
        <v>1</v>
      </c>
      <c r="E364" s="69"/>
      <c r="F364" s="70"/>
      <c r="G364" s="67"/>
      <c r="H364" s="71"/>
      <c r="I364" s="72"/>
      <c r="J364" s="72"/>
      <c r="K364" s="51"/>
      <c r="L364" s="73">
        <v>364</v>
      </c>
      <c r="M364" s="73"/>
      <c r="N364" s="74">
        <v>1</v>
      </c>
      <c r="O364" s="83" t="str">
        <f>REPLACE(INDEX(GroupVertices[Group], MATCH(Edges[[#This Row],[Vertex 1]],GroupVertices[Vertex],0)),1,1,"")</f>
        <v>1</v>
      </c>
      <c r="P364" s="83" t="str">
        <f>REPLACE(INDEX(GroupVertices[Group], MATCH(Edges[[#This Row],[Vertex 2]],GroupVertices[Vertex],0)),1,1,"")</f>
        <v>1</v>
      </c>
    </row>
    <row r="365" spans="1:16" ht="14.25" customHeight="1" thickTop="1" thickBot="1" x14ac:dyDescent="0.3">
      <c r="A365" s="66" t="s">
        <v>341</v>
      </c>
      <c r="B365" s="66" t="s">
        <v>343</v>
      </c>
      <c r="C365" s="67"/>
      <c r="D365" s="68">
        <v>1</v>
      </c>
      <c r="E365" s="69"/>
      <c r="F365" s="70"/>
      <c r="G365" s="67"/>
      <c r="H365" s="71"/>
      <c r="I365" s="72"/>
      <c r="J365" s="72"/>
      <c r="K365" s="51"/>
      <c r="L365" s="73">
        <v>365</v>
      </c>
      <c r="M365" s="73"/>
      <c r="N365" s="74">
        <v>1</v>
      </c>
      <c r="O365" s="83" t="str">
        <f>REPLACE(INDEX(GroupVertices[Group], MATCH(Edges[[#This Row],[Vertex 1]],GroupVertices[Vertex],0)),1,1,"")</f>
        <v>1</v>
      </c>
      <c r="P365" s="83" t="str">
        <f>REPLACE(INDEX(GroupVertices[Group], MATCH(Edges[[#This Row],[Vertex 2]],GroupVertices[Vertex],0)),1,1,"")</f>
        <v>1</v>
      </c>
    </row>
    <row r="366" spans="1:16" ht="14.25" customHeight="1" thickTop="1" thickBot="1" x14ac:dyDescent="0.3">
      <c r="A366" s="66" t="s">
        <v>425</v>
      </c>
      <c r="B366" s="66" t="s">
        <v>426</v>
      </c>
      <c r="C366" s="67"/>
      <c r="D366" s="68">
        <v>1</v>
      </c>
      <c r="E366" s="69"/>
      <c r="F366" s="70"/>
      <c r="G366" s="67"/>
      <c r="H366" s="71"/>
      <c r="I366" s="72"/>
      <c r="J366" s="72"/>
      <c r="K366" s="51"/>
      <c r="L366" s="73">
        <v>366</v>
      </c>
      <c r="M366" s="73"/>
      <c r="N366" s="74">
        <v>1</v>
      </c>
      <c r="O366" s="83" t="str">
        <f>REPLACE(INDEX(GroupVertices[Group], MATCH(Edges[[#This Row],[Vertex 1]],GroupVertices[Vertex],0)),1,1,"")</f>
        <v>1</v>
      </c>
      <c r="P366" s="83" t="str">
        <f>REPLACE(INDEX(GroupVertices[Group], MATCH(Edges[[#This Row],[Vertex 2]],GroupVertices[Vertex],0)),1,1,"")</f>
        <v>1</v>
      </c>
    </row>
    <row r="367" spans="1:16" ht="14.25" customHeight="1" thickTop="1" thickBot="1" x14ac:dyDescent="0.3">
      <c r="A367" s="66" t="s">
        <v>425</v>
      </c>
      <c r="B367" s="66" t="s">
        <v>477</v>
      </c>
      <c r="C367" s="67"/>
      <c r="D367" s="68">
        <v>1.1428571428571428</v>
      </c>
      <c r="E367" s="69"/>
      <c r="F367" s="70"/>
      <c r="G367" s="67"/>
      <c r="H367" s="71"/>
      <c r="I367" s="72"/>
      <c r="J367" s="72"/>
      <c r="K367" s="51"/>
      <c r="L367" s="73">
        <v>367</v>
      </c>
      <c r="M367" s="73"/>
      <c r="N367" s="74">
        <v>2</v>
      </c>
      <c r="O367" s="83" t="str">
        <f>REPLACE(INDEX(GroupVertices[Group], MATCH(Edges[[#This Row],[Vertex 1]],GroupVertices[Vertex],0)),1,1,"")</f>
        <v>1</v>
      </c>
      <c r="P367" s="83" t="str">
        <f>REPLACE(INDEX(GroupVertices[Group], MATCH(Edges[[#This Row],[Vertex 2]],GroupVertices[Vertex],0)),1,1,"")</f>
        <v>1</v>
      </c>
    </row>
    <row r="368" spans="1:16" ht="14.25" customHeight="1" thickTop="1" thickBot="1" x14ac:dyDescent="0.3">
      <c r="A368" s="66" t="s">
        <v>425</v>
      </c>
      <c r="B368" s="66" t="s">
        <v>478</v>
      </c>
      <c r="C368" s="67"/>
      <c r="D368" s="68">
        <v>1.1428571428571428</v>
      </c>
      <c r="E368" s="69"/>
      <c r="F368" s="70"/>
      <c r="G368" s="67"/>
      <c r="H368" s="71"/>
      <c r="I368" s="72"/>
      <c r="J368" s="72"/>
      <c r="K368" s="51"/>
      <c r="L368" s="73">
        <v>368</v>
      </c>
      <c r="M368" s="73"/>
      <c r="N368" s="74">
        <v>2</v>
      </c>
      <c r="O368" s="83" t="str">
        <f>REPLACE(INDEX(GroupVertices[Group], MATCH(Edges[[#This Row],[Vertex 1]],GroupVertices[Vertex],0)),1,1,"")</f>
        <v>1</v>
      </c>
      <c r="P368" s="83" t="str">
        <f>REPLACE(INDEX(GroupVertices[Group], MATCH(Edges[[#This Row],[Vertex 2]],GroupVertices[Vertex],0)),1,1,"")</f>
        <v>1</v>
      </c>
    </row>
    <row r="369" spans="1:16" ht="14.25" customHeight="1" thickTop="1" thickBot="1" x14ac:dyDescent="0.3">
      <c r="A369" s="66" t="s">
        <v>425</v>
      </c>
      <c r="B369" s="66" t="s">
        <v>479</v>
      </c>
      <c r="C369" s="67"/>
      <c r="D369" s="68">
        <v>1.7142857142857144</v>
      </c>
      <c r="E369" s="69"/>
      <c r="F369" s="70"/>
      <c r="G369" s="67"/>
      <c r="H369" s="71"/>
      <c r="I369" s="72"/>
      <c r="J369" s="72"/>
      <c r="K369" s="51"/>
      <c r="L369" s="73">
        <v>369</v>
      </c>
      <c r="M369" s="73"/>
      <c r="N369" s="74">
        <v>6</v>
      </c>
      <c r="O369" s="83" t="str">
        <f>REPLACE(INDEX(GroupVertices[Group], MATCH(Edges[[#This Row],[Vertex 1]],GroupVertices[Vertex],0)),1,1,"")</f>
        <v>1</v>
      </c>
      <c r="P369" s="83" t="str">
        <f>REPLACE(INDEX(GroupVertices[Group], MATCH(Edges[[#This Row],[Vertex 2]],GroupVertices[Vertex],0)),1,1,"")</f>
        <v>1</v>
      </c>
    </row>
    <row r="370" spans="1:16" ht="14.25" customHeight="1" thickTop="1" thickBot="1" x14ac:dyDescent="0.3">
      <c r="A370" s="66" t="s">
        <v>425</v>
      </c>
      <c r="B370" s="66" t="s">
        <v>427</v>
      </c>
      <c r="C370" s="67"/>
      <c r="D370" s="68">
        <v>1</v>
      </c>
      <c r="E370" s="69"/>
      <c r="F370" s="70"/>
      <c r="G370" s="67"/>
      <c r="H370" s="71"/>
      <c r="I370" s="72"/>
      <c r="J370" s="72"/>
      <c r="K370" s="51"/>
      <c r="L370" s="73">
        <v>370</v>
      </c>
      <c r="M370" s="73"/>
      <c r="N370" s="74">
        <v>1</v>
      </c>
      <c r="O370" s="83" t="str">
        <f>REPLACE(INDEX(GroupVertices[Group], MATCH(Edges[[#This Row],[Vertex 1]],GroupVertices[Vertex],0)),1,1,"")</f>
        <v>1</v>
      </c>
      <c r="P370" s="83" t="str">
        <f>REPLACE(INDEX(GroupVertices[Group], MATCH(Edges[[#This Row],[Vertex 2]],GroupVertices[Vertex],0)),1,1,"")</f>
        <v>1</v>
      </c>
    </row>
    <row r="371" spans="1:16" ht="14.25" customHeight="1" thickTop="1" thickBot="1" x14ac:dyDescent="0.3">
      <c r="A371" s="66" t="s">
        <v>425</v>
      </c>
      <c r="B371" s="66" t="s">
        <v>428</v>
      </c>
      <c r="C371" s="67"/>
      <c r="D371" s="68">
        <v>1</v>
      </c>
      <c r="E371" s="69"/>
      <c r="F371" s="70"/>
      <c r="G371" s="67"/>
      <c r="H371" s="71"/>
      <c r="I371" s="72"/>
      <c r="J371" s="72"/>
      <c r="K371" s="51"/>
      <c r="L371" s="73">
        <v>371</v>
      </c>
      <c r="M371" s="73"/>
      <c r="N371" s="74">
        <v>1</v>
      </c>
      <c r="O371" s="83" t="str">
        <f>REPLACE(INDEX(GroupVertices[Group], MATCH(Edges[[#This Row],[Vertex 1]],GroupVertices[Vertex],0)),1,1,"")</f>
        <v>1</v>
      </c>
      <c r="P371" s="83" t="str">
        <f>REPLACE(INDEX(GroupVertices[Group], MATCH(Edges[[#This Row],[Vertex 2]],GroupVertices[Vertex],0)),1,1,"")</f>
        <v>1</v>
      </c>
    </row>
    <row r="372" spans="1:16" ht="14.25" customHeight="1" thickTop="1" thickBot="1" x14ac:dyDescent="0.3">
      <c r="A372" s="66" t="s">
        <v>480</v>
      </c>
      <c r="B372" s="66" t="s">
        <v>398</v>
      </c>
      <c r="C372" s="67"/>
      <c r="D372" s="68">
        <v>1</v>
      </c>
      <c r="E372" s="69"/>
      <c r="F372" s="70"/>
      <c r="G372" s="67"/>
      <c r="H372" s="71"/>
      <c r="I372" s="72"/>
      <c r="J372" s="72"/>
      <c r="K372" s="51"/>
      <c r="L372" s="73">
        <v>372</v>
      </c>
      <c r="M372" s="73"/>
      <c r="N372" s="74">
        <v>1</v>
      </c>
      <c r="O372" s="83" t="str">
        <f>REPLACE(INDEX(GroupVertices[Group], MATCH(Edges[[#This Row],[Vertex 1]],GroupVertices[Vertex],0)),1,1,"")</f>
        <v>1</v>
      </c>
      <c r="P372" s="83" t="str">
        <f>REPLACE(INDEX(GroupVertices[Group], MATCH(Edges[[#This Row],[Vertex 2]],GroupVertices[Vertex],0)),1,1,"")</f>
        <v>1</v>
      </c>
    </row>
    <row r="373" spans="1:16" ht="14.25" customHeight="1" thickTop="1" thickBot="1" x14ac:dyDescent="0.3">
      <c r="A373" s="66" t="s">
        <v>480</v>
      </c>
      <c r="B373" s="66" t="s">
        <v>465</v>
      </c>
      <c r="C373" s="67"/>
      <c r="D373" s="68">
        <v>1</v>
      </c>
      <c r="E373" s="69"/>
      <c r="F373" s="70"/>
      <c r="G373" s="67"/>
      <c r="H373" s="71"/>
      <c r="I373" s="72"/>
      <c r="J373" s="72"/>
      <c r="K373" s="51"/>
      <c r="L373" s="73">
        <v>373</v>
      </c>
      <c r="M373" s="73"/>
      <c r="N373" s="74">
        <v>1</v>
      </c>
      <c r="O373" s="83" t="str">
        <f>REPLACE(INDEX(GroupVertices[Group], MATCH(Edges[[#This Row],[Vertex 1]],GroupVertices[Vertex],0)),1,1,"")</f>
        <v>1</v>
      </c>
      <c r="P373" s="83" t="str">
        <f>REPLACE(INDEX(GroupVertices[Group], MATCH(Edges[[#This Row],[Vertex 2]],GroupVertices[Vertex],0)),1,1,"")</f>
        <v>1</v>
      </c>
    </row>
    <row r="374" spans="1:16" ht="14.25" customHeight="1" thickTop="1" thickBot="1" x14ac:dyDescent="0.3">
      <c r="A374" s="66" t="s">
        <v>480</v>
      </c>
      <c r="B374" s="66" t="s">
        <v>343</v>
      </c>
      <c r="C374" s="67"/>
      <c r="D374" s="68">
        <v>1</v>
      </c>
      <c r="E374" s="69"/>
      <c r="F374" s="70"/>
      <c r="G374" s="67"/>
      <c r="H374" s="71"/>
      <c r="I374" s="72"/>
      <c r="J374" s="72"/>
      <c r="K374" s="51"/>
      <c r="L374" s="73">
        <v>374</v>
      </c>
      <c r="M374" s="73"/>
      <c r="N374" s="74">
        <v>1</v>
      </c>
      <c r="O374" s="83" t="str">
        <f>REPLACE(INDEX(GroupVertices[Group], MATCH(Edges[[#This Row],[Vertex 1]],GroupVertices[Vertex],0)),1,1,"")</f>
        <v>1</v>
      </c>
      <c r="P374" s="83" t="str">
        <f>REPLACE(INDEX(GroupVertices[Group], MATCH(Edges[[#This Row],[Vertex 2]],GroupVertices[Vertex],0)),1,1,"")</f>
        <v>1</v>
      </c>
    </row>
    <row r="375" spans="1:16" ht="14.25" customHeight="1" thickTop="1" thickBot="1" x14ac:dyDescent="0.3">
      <c r="A375" s="66" t="s">
        <v>481</v>
      </c>
      <c r="B375" s="66" t="s">
        <v>482</v>
      </c>
      <c r="C375" s="67"/>
      <c r="D375" s="68">
        <v>1</v>
      </c>
      <c r="E375" s="69"/>
      <c r="F375" s="70"/>
      <c r="G375" s="67"/>
      <c r="H375" s="71"/>
      <c r="I375" s="72"/>
      <c r="J375" s="72"/>
      <c r="K375" s="51"/>
      <c r="L375" s="73">
        <v>375</v>
      </c>
      <c r="M375" s="73"/>
      <c r="N375" s="74">
        <v>1</v>
      </c>
      <c r="O375" s="83" t="str">
        <f>REPLACE(INDEX(GroupVertices[Group], MATCH(Edges[[#This Row],[Vertex 1]],GroupVertices[Vertex],0)),1,1,"")</f>
        <v>26</v>
      </c>
      <c r="P375" s="83" t="str">
        <f>REPLACE(INDEX(GroupVertices[Group], MATCH(Edges[[#This Row],[Vertex 2]],GroupVertices[Vertex],0)),1,1,"")</f>
        <v>26</v>
      </c>
    </row>
    <row r="376" spans="1:16" ht="14.25" customHeight="1" thickTop="1" thickBot="1" x14ac:dyDescent="0.3">
      <c r="A376" s="66" t="s">
        <v>483</v>
      </c>
      <c r="B376" s="66" t="s">
        <v>415</v>
      </c>
      <c r="C376" s="67"/>
      <c r="D376" s="68">
        <v>2.2857142857142856</v>
      </c>
      <c r="E376" s="69"/>
      <c r="F376" s="70"/>
      <c r="G376" s="67"/>
      <c r="H376" s="71"/>
      <c r="I376" s="72"/>
      <c r="J376" s="72"/>
      <c r="K376" s="51"/>
      <c r="L376" s="73">
        <v>376</v>
      </c>
      <c r="M376" s="73"/>
      <c r="N376" s="74">
        <v>10</v>
      </c>
      <c r="O376" s="83" t="str">
        <f>REPLACE(INDEX(GroupVertices[Group], MATCH(Edges[[#This Row],[Vertex 1]],GroupVertices[Vertex],0)),1,1,"")</f>
        <v>1</v>
      </c>
      <c r="P376" s="83" t="str">
        <f>REPLACE(INDEX(GroupVertices[Group], MATCH(Edges[[#This Row],[Vertex 2]],GroupVertices[Vertex],0)),1,1,"")</f>
        <v>1</v>
      </c>
    </row>
    <row r="377" spans="1:16" ht="14.25" customHeight="1" thickTop="1" thickBot="1" x14ac:dyDescent="0.3">
      <c r="A377" s="66" t="s">
        <v>395</v>
      </c>
      <c r="B377" s="66" t="s">
        <v>195</v>
      </c>
      <c r="C377" s="67"/>
      <c r="D377" s="68">
        <v>1.4285714285714286</v>
      </c>
      <c r="E377" s="69"/>
      <c r="F377" s="70"/>
      <c r="G377" s="67"/>
      <c r="H377" s="71"/>
      <c r="I377" s="72"/>
      <c r="J377" s="72"/>
      <c r="K377" s="51"/>
      <c r="L377" s="73">
        <v>377</v>
      </c>
      <c r="M377" s="73"/>
      <c r="N377" s="74">
        <v>4</v>
      </c>
      <c r="O377" s="83" t="str">
        <f>REPLACE(INDEX(GroupVertices[Group], MATCH(Edges[[#This Row],[Vertex 1]],GroupVertices[Vertex],0)),1,1,"")</f>
        <v>1</v>
      </c>
      <c r="P377" s="83" t="str">
        <f>REPLACE(INDEX(GroupVertices[Group], MATCH(Edges[[#This Row],[Vertex 2]],GroupVertices[Vertex],0)),1,1,"")</f>
        <v>1</v>
      </c>
    </row>
    <row r="378" spans="1:16" ht="14.25" customHeight="1" thickTop="1" thickBot="1" x14ac:dyDescent="0.3">
      <c r="A378" s="66" t="s">
        <v>395</v>
      </c>
      <c r="B378" s="66" t="s">
        <v>484</v>
      </c>
      <c r="C378" s="67"/>
      <c r="D378" s="68">
        <v>1</v>
      </c>
      <c r="E378" s="69"/>
      <c r="F378" s="70"/>
      <c r="G378" s="67"/>
      <c r="H378" s="71"/>
      <c r="I378" s="72"/>
      <c r="J378" s="72"/>
      <c r="K378" s="51"/>
      <c r="L378" s="73">
        <v>378</v>
      </c>
      <c r="M378" s="73"/>
      <c r="N378" s="74">
        <v>1</v>
      </c>
      <c r="O378" s="83" t="str">
        <f>REPLACE(INDEX(GroupVertices[Group], MATCH(Edges[[#This Row],[Vertex 1]],GroupVertices[Vertex],0)),1,1,"")</f>
        <v>1</v>
      </c>
      <c r="P378" s="83" t="str">
        <f>REPLACE(INDEX(GroupVertices[Group], MATCH(Edges[[#This Row],[Vertex 2]],GroupVertices[Vertex],0)),1,1,"")</f>
        <v>1</v>
      </c>
    </row>
    <row r="379" spans="1:16" ht="14.25" customHeight="1" thickTop="1" thickBot="1" x14ac:dyDescent="0.3">
      <c r="A379" s="66" t="s">
        <v>395</v>
      </c>
      <c r="B379" s="66" t="s">
        <v>447</v>
      </c>
      <c r="C379" s="67"/>
      <c r="D379" s="68">
        <v>1.1428571428571428</v>
      </c>
      <c r="E379" s="69"/>
      <c r="F379" s="70"/>
      <c r="G379" s="67"/>
      <c r="H379" s="71"/>
      <c r="I379" s="72"/>
      <c r="J379" s="72"/>
      <c r="K379" s="51"/>
      <c r="L379" s="73">
        <v>379</v>
      </c>
      <c r="M379" s="73"/>
      <c r="N379" s="74">
        <v>2</v>
      </c>
      <c r="O379" s="83" t="str">
        <f>REPLACE(INDEX(GroupVertices[Group], MATCH(Edges[[#This Row],[Vertex 1]],GroupVertices[Vertex],0)),1,1,"")</f>
        <v>1</v>
      </c>
      <c r="P379" s="83" t="str">
        <f>REPLACE(INDEX(GroupVertices[Group], MATCH(Edges[[#This Row],[Vertex 2]],GroupVertices[Vertex],0)),1,1,"")</f>
        <v>1</v>
      </c>
    </row>
    <row r="380" spans="1:16" ht="14.25" customHeight="1" thickTop="1" thickBot="1" x14ac:dyDescent="0.3">
      <c r="A380" s="66" t="s">
        <v>395</v>
      </c>
      <c r="B380" s="66" t="s">
        <v>375</v>
      </c>
      <c r="C380" s="67"/>
      <c r="D380" s="68">
        <v>1.5714285714285714</v>
      </c>
      <c r="E380" s="69"/>
      <c r="F380" s="70"/>
      <c r="G380" s="67"/>
      <c r="H380" s="71"/>
      <c r="I380" s="72"/>
      <c r="J380" s="72"/>
      <c r="K380" s="51"/>
      <c r="L380" s="73">
        <v>380</v>
      </c>
      <c r="M380" s="73"/>
      <c r="N380" s="74">
        <v>5</v>
      </c>
      <c r="O380" s="83" t="str">
        <f>REPLACE(INDEX(GroupVertices[Group], MATCH(Edges[[#This Row],[Vertex 1]],GroupVertices[Vertex],0)),1,1,"")</f>
        <v>1</v>
      </c>
      <c r="P380" s="83" t="str">
        <f>REPLACE(INDEX(GroupVertices[Group], MATCH(Edges[[#This Row],[Vertex 2]],GroupVertices[Vertex],0)),1,1,"")</f>
        <v>1</v>
      </c>
    </row>
    <row r="381" spans="1:16" ht="14.25" customHeight="1" thickTop="1" thickBot="1" x14ac:dyDescent="0.3">
      <c r="A381" s="66" t="s">
        <v>395</v>
      </c>
      <c r="B381" s="66" t="s">
        <v>485</v>
      </c>
      <c r="C381" s="67"/>
      <c r="D381" s="68">
        <v>1.1428571428571428</v>
      </c>
      <c r="E381" s="69"/>
      <c r="F381" s="70"/>
      <c r="G381" s="67"/>
      <c r="H381" s="71"/>
      <c r="I381" s="72"/>
      <c r="J381" s="72"/>
      <c r="K381" s="51"/>
      <c r="L381" s="73">
        <v>381</v>
      </c>
      <c r="M381" s="73"/>
      <c r="N381" s="74">
        <v>2</v>
      </c>
      <c r="O381" s="83" t="str">
        <f>REPLACE(INDEX(GroupVertices[Group], MATCH(Edges[[#This Row],[Vertex 1]],GroupVertices[Vertex],0)),1,1,"")</f>
        <v>1</v>
      </c>
      <c r="P381" s="83" t="str">
        <f>REPLACE(INDEX(GroupVertices[Group], MATCH(Edges[[#This Row],[Vertex 2]],GroupVertices[Vertex],0)),1,1,"")</f>
        <v>1</v>
      </c>
    </row>
    <row r="382" spans="1:16" ht="14.25" customHeight="1" thickTop="1" thickBot="1" x14ac:dyDescent="0.3">
      <c r="A382" s="66" t="s">
        <v>395</v>
      </c>
      <c r="B382" s="66" t="s">
        <v>242</v>
      </c>
      <c r="C382" s="67"/>
      <c r="D382" s="68">
        <v>1.4285714285714286</v>
      </c>
      <c r="E382" s="69"/>
      <c r="F382" s="70"/>
      <c r="G382" s="67"/>
      <c r="H382" s="71"/>
      <c r="I382" s="72"/>
      <c r="J382" s="72"/>
      <c r="K382" s="51"/>
      <c r="L382" s="73">
        <v>382</v>
      </c>
      <c r="M382" s="73"/>
      <c r="N382" s="74">
        <v>4</v>
      </c>
      <c r="O382" s="83" t="str">
        <f>REPLACE(INDEX(GroupVertices[Group], MATCH(Edges[[#This Row],[Vertex 1]],GroupVertices[Vertex],0)),1,1,"")</f>
        <v>1</v>
      </c>
      <c r="P382" s="83" t="str">
        <f>REPLACE(INDEX(GroupVertices[Group], MATCH(Edges[[#This Row],[Vertex 2]],GroupVertices[Vertex],0)),1,1,"")</f>
        <v>1</v>
      </c>
    </row>
    <row r="383" spans="1:16" ht="14.25" customHeight="1" thickTop="1" thickBot="1" x14ac:dyDescent="0.3">
      <c r="A383" s="66" t="s">
        <v>395</v>
      </c>
      <c r="B383" s="66" t="s">
        <v>486</v>
      </c>
      <c r="C383" s="67"/>
      <c r="D383" s="68">
        <v>1.1428571428571428</v>
      </c>
      <c r="E383" s="69"/>
      <c r="F383" s="70"/>
      <c r="G383" s="67"/>
      <c r="H383" s="71"/>
      <c r="I383" s="72"/>
      <c r="J383" s="72"/>
      <c r="K383" s="51"/>
      <c r="L383" s="73">
        <v>383</v>
      </c>
      <c r="M383" s="73"/>
      <c r="N383" s="74">
        <v>2</v>
      </c>
      <c r="O383" s="83" t="str">
        <f>REPLACE(INDEX(GroupVertices[Group], MATCH(Edges[[#This Row],[Vertex 1]],GroupVertices[Vertex],0)),1,1,"")</f>
        <v>1</v>
      </c>
      <c r="P383" s="83" t="str">
        <f>REPLACE(INDEX(GroupVertices[Group], MATCH(Edges[[#This Row],[Vertex 2]],GroupVertices[Vertex],0)),1,1,"")</f>
        <v>1</v>
      </c>
    </row>
    <row r="384" spans="1:16" ht="14.25" customHeight="1" thickTop="1" thickBot="1" x14ac:dyDescent="0.3">
      <c r="A384" s="66" t="s">
        <v>395</v>
      </c>
      <c r="B384" s="66" t="s">
        <v>487</v>
      </c>
      <c r="C384" s="67"/>
      <c r="D384" s="68">
        <v>1</v>
      </c>
      <c r="E384" s="69"/>
      <c r="F384" s="70"/>
      <c r="G384" s="67"/>
      <c r="H384" s="71"/>
      <c r="I384" s="72"/>
      <c r="J384" s="72"/>
      <c r="K384" s="51"/>
      <c r="L384" s="73">
        <v>384</v>
      </c>
      <c r="M384" s="73"/>
      <c r="N384" s="74">
        <v>1</v>
      </c>
      <c r="O384" s="83" t="str">
        <f>REPLACE(INDEX(GroupVertices[Group], MATCH(Edges[[#This Row],[Vertex 1]],GroupVertices[Vertex],0)),1,1,"")</f>
        <v>1</v>
      </c>
      <c r="P384" s="83" t="str">
        <f>REPLACE(INDEX(GroupVertices[Group], MATCH(Edges[[#This Row],[Vertex 2]],GroupVertices[Vertex],0)),1,1,"")</f>
        <v>1</v>
      </c>
    </row>
    <row r="385" spans="1:16" ht="14.25" customHeight="1" thickTop="1" thickBot="1" x14ac:dyDescent="0.3">
      <c r="A385" s="66" t="s">
        <v>395</v>
      </c>
      <c r="B385" s="66" t="s">
        <v>400</v>
      </c>
      <c r="C385" s="67"/>
      <c r="D385" s="68">
        <v>1</v>
      </c>
      <c r="E385" s="69"/>
      <c r="F385" s="70"/>
      <c r="G385" s="67"/>
      <c r="H385" s="71"/>
      <c r="I385" s="72"/>
      <c r="J385" s="72"/>
      <c r="K385" s="51"/>
      <c r="L385" s="73">
        <v>385</v>
      </c>
      <c r="M385" s="73"/>
      <c r="N385" s="74">
        <v>1</v>
      </c>
      <c r="O385" s="83" t="str">
        <f>REPLACE(INDEX(GroupVertices[Group], MATCH(Edges[[#This Row],[Vertex 1]],GroupVertices[Vertex],0)),1,1,"")</f>
        <v>1</v>
      </c>
      <c r="P385" s="83" t="str">
        <f>REPLACE(INDEX(GroupVertices[Group], MATCH(Edges[[#This Row],[Vertex 2]],GroupVertices[Vertex],0)),1,1,"")</f>
        <v>1</v>
      </c>
    </row>
    <row r="386" spans="1:16" ht="14.25" customHeight="1" thickTop="1" thickBot="1" x14ac:dyDescent="0.3">
      <c r="A386" s="66" t="s">
        <v>395</v>
      </c>
      <c r="B386" s="66" t="s">
        <v>206</v>
      </c>
      <c r="C386" s="67"/>
      <c r="D386" s="68">
        <v>1</v>
      </c>
      <c r="E386" s="69"/>
      <c r="F386" s="70"/>
      <c r="G386" s="67"/>
      <c r="H386" s="71"/>
      <c r="I386" s="72"/>
      <c r="J386" s="72"/>
      <c r="K386" s="51"/>
      <c r="L386" s="73">
        <v>386</v>
      </c>
      <c r="M386" s="73"/>
      <c r="N386" s="74">
        <v>1</v>
      </c>
      <c r="O386" s="83" t="str">
        <f>REPLACE(INDEX(GroupVertices[Group], MATCH(Edges[[#This Row],[Vertex 1]],GroupVertices[Vertex],0)),1,1,"")</f>
        <v>1</v>
      </c>
      <c r="P386" s="83" t="str">
        <f>REPLACE(INDEX(GroupVertices[Group], MATCH(Edges[[#This Row],[Vertex 2]],GroupVertices[Vertex],0)),1,1,"")</f>
        <v>1</v>
      </c>
    </row>
    <row r="387" spans="1:16" ht="14.25" customHeight="1" thickTop="1" thickBot="1" x14ac:dyDescent="0.3">
      <c r="A387" s="66" t="s">
        <v>395</v>
      </c>
      <c r="B387" s="66" t="s">
        <v>488</v>
      </c>
      <c r="C387" s="67"/>
      <c r="D387" s="68">
        <v>1.2857142857142856</v>
      </c>
      <c r="E387" s="69"/>
      <c r="F387" s="70"/>
      <c r="G387" s="67"/>
      <c r="H387" s="71"/>
      <c r="I387" s="72"/>
      <c r="J387" s="72"/>
      <c r="K387" s="51"/>
      <c r="L387" s="73">
        <v>387</v>
      </c>
      <c r="M387" s="73"/>
      <c r="N387" s="74">
        <v>3</v>
      </c>
      <c r="O387" s="83" t="str">
        <f>REPLACE(INDEX(GroupVertices[Group], MATCH(Edges[[#This Row],[Vertex 1]],GroupVertices[Vertex],0)),1,1,"")</f>
        <v>1</v>
      </c>
      <c r="P387" s="83" t="str">
        <f>REPLACE(INDEX(GroupVertices[Group], MATCH(Edges[[#This Row],[Vertex 2]],GroupVertices[Vertex],0)),1,1,"")</f>
        <v>1</v>
      </c>
    </row>
    <row r="388" spans="1:16" ht="14.25" customHeight="1" thickTop="1" thickBot="1" x14ac:dyDescent="0.3">
      <c r="A388" s="66" t="s">
        <v>395</v>
      </c>
      <c r="B388" s="66" t="s">
        <v>489</v>
      </c>
      <c r="C388" s="67"/>
      <c r="D388" s="68">
        <v>2.1428571428571428</v>
      </c>
      <c r="E388" s="69"/>
      <c r="F388" s="70"/>
      <c r="G388" s="67"/>
      <c r="H388" s="71"/>
      <c r="I388" s="72"/>
      <c r="J388" s="72"/>
      <c r="K388" s="51"/>
      <c r="L388" s="73">
        <v>388</v>
      </c>
      <c r="M388" s="73"/>
      <c r="N388" s="74">
        <v>9</v>
      </c>
      <c r="O388" s="83" t="str">
        <f>REPLACE(INDEX(GroupVertices[Group], MATCH(Edges[[#This Row],[Vertex 1]],GroupVertices[Vertex],0)),1,1,"")</f>
        <v>1</v>
      </c>
      <c r="P388" s="83" t="str">
        <f>REPLACE(INDEX(GroupVertices[Group], MATCH(Edges[[#This Row],[Vertex 2]],GroupVertices[Vertex],0)),1,1,"")</f>
        <v>1</v>
      </c>
    </row>
    <row r="389" spans="1:16" ht="14.25" customHeight="1" thickTop="1" thickBot="1" x14ac:dyDescent="0.3">
      <c r="A389" s="66" t="s">
        <v>395</v>
      </c>
      <c r="B389" s="66" t="s">
        <v>243</v>
      </c>
      <c r="C389" s="67"/>
      <c r="D389" s="68">
        <v>1.2857142857142856</v>
      </c>
      <c r="E389" s="69"/>
      <c r="F389" s="70"/>
      <c r="G389" s="67"/>
      <c r="H389" s="71"/>
      <c r="I389" s="72"/>
      <c r="J389" s="72"/>
      <c r="K389" s="51"/>
      <c r="L389" s="73">
        <v>389</v>
      </c>
      <c r="M389" s="73"/>
      <c r="N389" s="74">
        <v>3</v>
      </c>
      <c r="O389" s="83" t="str">
        <f>REPLACE(INDEX(GroupVertices[Group], MATCH(Edges[[#This Row],[Vertex 1]],GroupVertices[Vertex],0)),1,1,"")</f>
        <v>1</v>
      </c>
      <c r="P389" s="83" t="str">
        <f>REPLACE(INDEX(GroupVertices[Group], MATCH(Edges[[#This Row],[Vertex 2]],GroupVertices[Vertex],0)),1,1,"")</f>
        <v>1</v>
      </c>
    </row>
    <row r="390" spans="1:16" ht="14.25" customHeight="1" thickTop="1" thickBot="1" x14ac:dyDescent="0.3">
      <c r="A390" s="66" t="s">
        <v>395</v>
      </c>
      <c r="B390" s="66" t="s">
        <v>312</v>
      </c>
      <c r="C390" s="67"/>
      <c r="D390" s="68">
        <v>1.1428571428571428</v>
      </c>
      <c r="E390" s="69"/>
      <c r="F390" s="70"/>
      <c r="G390" s="67"/>
      <c r="H390" s="71"/>
      <c r="I390" s="72"/>
      <c r="J390" s="72"/>
      <c r="K390" s="51"/>
      <c r="L390" s="73">
        <v>390</v>
      </c>
      <c r="M390" s="73"/>
      <c r="N390" s="74">
        <v>2</v>
      </c>
      <c r="O390" s="83" t="str">
        <f>REPLACE(INDEX(GroupVertices[Group], MATCH(Edges[[#This Row],[Vertex 1]],GroupVertices[Vertex],0)),1,1,"")</f>
        <v>1</v>
      </c>
      <c r="P390" s="83" t="str">
        <f>REPLACE(INDEX(GroupVertices[Group], MATCH(Edges[[#This Row],[Vertex 2]],GroupVertices[Vertex],0)),1,1,"")</f>
        <v>1</v>
      </c>
    </row>
    <row r="391" spans="1:16" ht="14.25" customHeight="1" thickTop="1" thickBot="1" x14ac:dyDescent="0.3">
      <c r="A391" s="66" t="s">
        <v>395</v>
      </c>
      <c r="B391" s="66" t="s">
        <v>490</v>
      </c>
      <c r="C391" s="67"/>
      <c r="D391" s="68">
        <v>1.2857142857142856</v>
      </c>
      <c r="E391" s="69"/>
      <c r="F391" s="70"/>
      <c r="G391" s="67"/>
      <c r="H391" s="71"/>
      <c r="I391" s="72"/>
      <c r="J391" s="72"/>
      <c r="K391" s="51"/>
      <c r="L391" s="73">
        <v>391</v>
      </c>
      <c r="M391" s="73"/>
      <c r="N391" s="74">
        <v>3</v>
      </c>
      <c r="O391" s="83" t="str">
        <f>REPLACE(INDEX(GroupVertices[Group], MATCH(Edges[[#This Row],[Vertex 1]],GroupVertices[Vertex],0)),1,1,"")</f>
        <v>1</v>
      </c>
      <c r="P391" s="83" t="str">
        <f>REPLACE(INDEX(GroupVertices[Group], MATCH(Edges[[#This Row],[Vertex 2]],GroupVertices[Vertex],0)),1,1,"")</f>
        <v>1</v>
      </c>
    </row>
    <row r="392" spans="1:16" ht="14.25" customHeight="1" thickTop="1" thickBot="1" x14ac:dyDescent="0.3">
      <c r="A392" s="66" t="s">
        <v>395</v>
      </c>
      <c r="B392" s="66" t="s">
        <v>343</v>
      </c>
      <c r="C392" s="67"/>
      <c r="D392" s="68">
        <v>3</v>
      </c>
      <c r="E392" s="69"/>
      <c r="F392" s="70"/>
      <c r="G392" s="67"/>
      <c r="H392" s="71"/>
      <c r="I392" s="72"/>
      <c r="J392" s="72"/>
      <c r="K392" s="51"/>
      <c r="L392" s="73">
        <v>392</v>
      </c>
      <c r="M392" s="73"/>
      <c r="N392" s="74">
        <v>15</v>
      </c>
      <c r="O392" s="83" t="str">
        <f>REPLACE(INDEX(GroupVertices[Group], MATCH(Edges[[#This Row],[Vertex 1]],GroupVertices[Vertex],0)),1,1,"")</f>
        <v>1</v>
      </c>
      <c r="P392" s="83" t="str">
        <f>REPLACE(INDEX(GroupVertices[Group], MATCH(Edges[[#This Row],[Vertex 2]],GroupVertices[Vertex],0)),1,1,"")</f>
        <v>1</v>
      </c>
    </row>
    <row r="393" spans="1:16" ht="14.25" customHeight="1" thickTop="1" thickBot="1" x14ac:dyDescent="0.3">
      <c r="A393" s="66" t="s">
        <v>395</v>
      </c>
      <c r="B393" s="66" t="s">
        <v>448</v>
      </c>
      <c r="C393" s="67"/>
      <c r="D393" s="68">
        <v>1</v>
      </c>
      <c r="E393" s="69"/>
      <c r="F393" s="70"/>
      <c r="G393" s="67"/>
      <c r="H393" s="71"/>
      <c r="I393" s="72"/>
      <c r="J393" s="72"/>
      <c r="K393" s="51"/>
      <c r="L393" s="73">
        <v>393</v>
      </c>
      <c r="M393" s="73"/>
      <c r="N393" s="74">
        <v>1</v>
      </c>
      <c r="O393" s="83" t="str">
        <f>REPLACE(INDEX(GroupVertices[Group], MATCH(Edges[[#This Row],[Vertex 1]],GroupVertices[Vertex],0)),1,1,"")</f>
        <v>1</v>
      </c>
      <c r="P393" s="83" t="str">
        <f>REPLACE(INDEX(GroupVertices[Group], MATCH(Edges[[#This Row],[Vertex 2]],GroupVertices[Vertex],0)),1,1,"")</f>
        <v>1</v>
      </c>
    </row>
    <row r="394" spans="1:16" ht="14.25" customHeight="1" thickTop="1" thickBot="1" x14ac:dyDescent="0.3">
      <c r="A394" s="66" t="s">
        <v>395</v>
      </c>
      <c r="B394" s="66" t="s">
        <v>406</v>
      </c>
      <c r="C394" s="67"/>
      <c r="D394" s="68">
        <v>1</v>
      </c>
      <c r="E394" s="69"/>
      <c r="F394" s="70"/>
      <c r="G394" s="67"/>
      <c r="H394" s="71"/>
      <c r="I394" s="72"/>
      <c r="J394" s="72"/>
      <c r="K394" s="51"/>
      <c r="L394" s="73">
        <v>394</v>
      </c>
      <c r="M394" s="73"/>
      <c r="N394" s="74">
        <v>1</v>
      </c>
      <c r="O394" s="83" t="str">
        <f>REPLACE(INDEX(GroupVertices[Group], MATCH(Edges[[#This Row],[Vertex 1]],GroupVertices[Vertex],0)),1,1,"")</f>
        <v>1</v>
      </c>
      <c r="P394" s="83" t="str">
        <f>REPLACE(INDEX(GroupVertices[Group], MATCH(Edges[[#This Row],[Vertex 2]],GroupVertices[Vertex],0)),1,1,"")</f>
        <v>1</v>
      </c>
    </row>
    <row r="395" spans="1:16" ht="14.25" customHeight="1" thickTop="1" thickBot="1" x14ac:dyDescent="0.3">
      <c r="A395" s="66" t="s">
        <v>395</v>
      </c>
      <c r="B395" s="66" t="s">
        <v>473</v>
      </c>
      <c r="C395" s="67"/>
      <c r="D395" s="68">
        <v>1.1428571428571428</v>
      </c>
      <c r="E395" s="69"/>
      <c r="F395" s="70"/>
      <c r="G395" s="67"/>
      <c r="H395" s="71"/>
      <c r="I395" s="72"/>
      <c r="J395" s="72"/>
      <c r="K395" s="51"/>
      <c r="L395" s="73">
        <v>395</v>
      </c>
      <c r="M395" s="73"/>
      <c r="N395" s="74">
        <v>2</v>
      </c>
      <c r="O395" s="83" t="str">
        <f>REPLACE(INDEX(GroupVertices[Group], MATCH(Edges[[#This Row],[Vertex 1]],GroupVertices[Vertex],0)),1,1,"")</f>
        <v>1</v>
      </c>
      <c r="P395" s="83" t="str">
        <f>REPLACE(INDEX(GroupVertices[Group], MATCH(Edges[[#This Row],[Vertex 2]],GroupVertices[Vertex],0)),1,1,"")</f>
        <v>1</v>
      </c>
    </row>
    <row r="396" spans="1:16" ht="14.25" customHeight="1" thickTop="1" thickBot="1" x14ac:dyDescent="0.3">
      <c r="A396" s="66" t="s">
        <v>395</v>
      </c>
      <c r="B396" s="66" t="s">
        <v>373</v>
      </c>
      <c r="C396" s="67"/>
      <c r="D396" s="68">
        <v>1</v>
      </c>
      <c r="E396" s="69"/>
      <c r="F396" s="70"/>
      <c r="G396" s="67"/>
      <c r="H396" s="71"/>
      <c r="I396" s="72"/>
      <c r="J396" s="72"/>
      <c r="K396" s="51"/>
      <c r="L396" s="73">
        <v>396</v>
      </c>
      <c r="M396" s="73"/>
      <c r="N396" s="74">
        <v>1</v>
      </c>
      <c r="O396" s="83" t="str">
        <f>REPLACE(INDEX(GroupVertices[Group], MATCH(Edges[[#This Row],[Vertex 1]],GroupVertices[Vertex],0)),1,1,"")</f>
        <v>1</v>
      </c>
      <c r="P396" s="83" t="str">
        <f>REPLACE(INDEX(GroupVertices[Group], MATCH(Edges[[#This Row],[Vertex 2]],GroupVertices[Vertex],0)),1,1,"")</f>
        <v>1</v>
      </c>
    </row>
    <row r="397" spans="1:16" ht="14.25" customHeight="1" thickTop="1" thickBot="1" x14ac:dyDescent="0.3">
      <c r="A397" s="66" t="s">
        <v>491</v>
      </c>
      <c r="B397" s="66" t="s">
        <v>492</v>
      </c>
      <c r="C397" s="67"/>
      <c r="D397" s="68">
        <v>1</v>
      </c>
      <c r="E397" s="69"/>
      <c r="F397" s="70"/>
      <c r="G397" s="67"/>
      <c r="H397" s="71"/>
      <c r="I397" s="72"/>
      <c r="J397" s="72"/>
      <c r="K397" s="51"/>
      <c r="L397" s="73">
        <v>397</v>
      </c>
      <c r="M397" s="73"/>
      <c r="N397" s="74">
        <v>1</v>
      </c>
      <c r="O397" s="83" t="str">
        <f>REPLACE(INDEX(GroupVertices[Group], MATCH(Edges[[#This Row],[Vertex 1]],GroupVertices[Vertex],0)),1,1,"")</f>
        <v>1</v>
      </c>
      <c r="P397" s="83" t="str">
        <f>REPLACE(INDEX(GroupVertices[Group], MATCH(Edges[[#This Row],[Vertex 2]],GroupVertices[Vertex],0)),1,1,"")</f>
        <v>1</v>
      </c>
    </row>
    <row r="398" spans="1:16" ht="14.25" customHeight="1" thickTop="1" thickBot="1" x14ac:dyDescent="0.3">
      <c r="A398" s="66" t="s">
        <v>491</v>
      </c>
      <c r="B398" s="66" t="s">
        <v>493</v>
      </c>
      <c r="C398" s="67"/>
      <c r="D398" s="68">
        <v>1</v>
      </c>
      <c r="E398" s="69"/>
      <c r="F398" s="70"/>
      <c r="G398" s="67"/>
      <c r="H398" s="71"/>
      <c r="I398" s="72"/>
      <c r="J398" s="72"/>
      <c r="K398" s="51"/>
      <c r="L398" s="73">
        <v>398</v>
      </c>
      <c r="M398" s="73"/>
      <c r="N398" s="74">
        <v>1</v>
      </c>
      <c r="O398" s="83" t="str">
        <f>REPLACE(INDEX(GroupVertices[Group], MATCH(Edges[[#This Row],[Vertex 1]],GroupVertices[Vertex],0)),1,1,"")</f>
        <v>1</v>
      </c>
      <c r="P398" s="83" t="str">
        <f>REPLACE(INDEX(GroupVertices[Group], MATCH(Edges[[#This Row],[Vertex 2]],GroupVertices[Vertex],0)),1,1,"")</f>
        <v>1</v>
      </c>
    </row>
    <row r="399" spans="1:16" ht="14.25" customHeight="1" thickTop="1" thickBot="1" x14ac:dyDescent="0.3">
      <c r="A399" s="66" t="s">
        <v>494</v>
      </c>
      <c r="B399" s="66" t="s">
        <v>495</v>
      </c>
      <c r="C399" s="67"/>
      <c r="D399" s="68">
        <v>1.4285714285714286</v>
      </c>
      <c r="E399" s="69"/>
      <c r="F399" s="70"/>
      <c r="G399" s="67"/>
      <c r="H399" s="71"/>
      <c r="I399" s="72"/>
      <c r="J399" s="72"/>
      <c r="K399" s="51"/>
      <c r="L399" s="73">
        <v>399</v>
      </c>
      <c r="M399" s="73"/>
      <c r="N399" s="74">
        <v>4</v>
      </c>
      <c r="O399" s="83" t="str">
        <f>REPLACE(INDEX(GroupVertices[Group], MATCH(Edges[[#This Row],[Vertex 1]],GroupVertices[Vertex],0)),1,1,"")</f>
        <v>1</v>
      </c>
      <c r="P399" s="83" t="str">
        <f>REPLACE(INDEX(GroupVertices[Group], MATCH(Edges[[#This Row],[Vertex 2]],GroupVertices[Vertex],0)),1,1,"")</f>
        <v>1</v>
      </c>
    </row>
    <row r="400" spans="1:16" ht="14.25" customHeight="1" thickTop="1" thickBot="1" x14ac:dyDescent="0.3">
      <c r="A400" s="66" t="s">
        <v>494</v>
      </c>
      <c r="B400" s="66" t="s">
        <v>245</v>
      </c>
      <c r="C400" s="67"/>
      <c r="D400" s="68">
        <v>2.5714285714285712</v>
      </c>
      <c r="E400" s="69"/>
      <c r="F400" s="70"/>
      <c r="G400" s="67"/>
      <c r="H400" s="71"/>
      <c r="I400" s="72"/>
      <c r="J400" s="72"/>
      <c r="K400" s="51"/>
      <c r="L400" s="73">
        <v>400</v>
      </c>
      <c r="M400" s="73"/>
      <c r="N400" s="74">
        <v>12</v>
      </c>
      <c r="O400" s="83" t="str">
        <f>REPLACE(INDEX(GroupVertices[Group], MATCH(Edges[[#This Row],[Vertex 1]],GroupVertices[Vertex],0)),1,1,"")</f>
        <v>1</v>
      </c>
      <c r="P400" s="83" t="str">
        <f>REPLACE(INDEX(GroupVertices[Group], MATCH(Edges[[#This Row],[Vertex 2]],GroupVertices[Vertex],0)),1,1,"")</f>
        <v>1</v>
      </c>
    </row>
    <row r="401" spans="1:16" ht="14.25" customHeight="1" thickTop="1" thickBot="1" x14ac:dyDescent="0.3">
      <c r="A401" s="66" t="s">
        <v>426</v>
      </c>
      <c r="B401" s="66" t="s">
        <v>496</v>
      </c>
      <c r="C401" s="67"/>
      <c r="D401" s="68">
        <v>1</v>
      </c>
      <c r="E401" s="69"/>
      <c r="F401" s="70"/>
      <c r="G401" s="67"/>
      <c r="H401" s="71"/>
      <c r="I401" s="72"/>
      <c r="J401" s="72"/>
      <c r="K401" s="51"/>
      <c r="L401" s="73">
        <v>401</v>
      </c>
      <c r="M401" s="73"/>
      <c r="N401" s="74">
        <v>1</v>
      </c>
      <c r="O401" s="83" t="str">
        <f>REPLACE(INDEX(GroupVertices[Group], MATCH(Edges[[#This Row],[Vertex 1]],GroupVertices[Vertex],0)),1,1,"")</f>
        <v>1</v>
      </c>
      <c r="P401" s="83" t="str">
        <f>REPLACE(INDEX(GroupVertices[Group], MATCH(Edges[[#This Row],[Vertex 2]],GroupVertices[Vertex],0)),1,1,"")</f>
        <v>1</v>
      </c>
    </row>
    <row r="402" spans="1:16" ht="14.25" customHeight="1" thickTop="1" thickBot="1" x14ac:dyDescent="0.3">
      <c r="A402" s="66" t="s">
        <v>426</v>
      </c>
      <c r="B402" s="66" t="s">
        <v>497</v>
      </c>
      <c r="C402" s="67"/>
      <c r="D402" s="68">
        <v>1.1428571428571428</v>
      </c>
      <c r="E402" s="69"/>
      <c r="F402" s="70"/>
      <c r="G402" s="67"/>
      <c r="H402" s="71"/>
      <c r="I402" s="72"/>
      <c r="J402" s="72"/>
      <c r="K402" s="51"/>
      <c r="L402" s="73">
        <v>402</v>
      </c>
      <c r="M402" s="73"/>
      <c r="N402" s="74">
        <v>2</v>
      </c>
      <c r="O402" s="83" t="str">
        <f>REPLACE(INDEX(GroupVertices[Group], MATCH(Edges[[#This Row],[Vertex 1]],GroupVertices[Vertex],0)),1,1,"")</f>
        <v>1</v>
      </c>
      <c r="P402" s="83" t="str">
        <f>REPLACE(INDEX(GroupVertices[Group], MATCH(Edges[[#This Row],[Vertex 2]],GroupVertices[Vertex],0)),1,1,"")</f>
        <v>1</v>
      </c>
    </row>
    <row r="403" spans="1:16" ht="14.25" customHeight="1" thickTop="1" thickBot="1" x14ac:dyDescent="0.3">
      <c r="A403" s="66" t="s">
        <v>426</v>
      </c>
      <c r="B403" s="66" t="s">
        <v>485</v>
      </c>
      <c r="C403" s="67"/>
      <c r="D403" s="68">
        <v>1.2857142857142856</v>
      </c>
      <c r="E403" s="69"/>
      <c r="F403" s="70"/>
      <c r="G403" s="67"/>
      <c r="H403" s="71"/>
      <c r="I403" s="72"/>
      <c r="J403" s="72"/>
      <c r="K403" s="51"/>
      <c r="L403" s="73">
        <v>403</v>
      </c>
      <c r="M403" s="73"/>
      <c r="N403" s="74">
        <v>3</v>
      </c>
      <c r="O403" s="83" t="str">
        <f>REPLACE(INDEX(GroupVertices[Group], MATCH(Edges[[#This Row],[Vertex 1]],GroupVertices[Vertex],0)),1,1,"")</f>
        <v>1</v>
      </c>
      <c r="P403" s="83" t="str">
        <f>REPLACE(INDEX(GroupVertices[Group], MATCH(Edges[[#This Row],[Vertex 2]],GroupVertices[Vertex],0)),1,1,"")</f>
        <v>1</v>
      </c>
    </row>
    <row r="404" spans="1:16" ht="14.25" customHeight="1" thickTop="1" thickBot="1" x14ac:dyDescent="0.3">
      <c r="A404" s="66" t="s">
        <v>426</v>
      </c>
      <c r="B404" s="66" t="s">
        <v>921</v>
      </c>
      <c r="C404" s="67"/>
      <c r="D404" s="68">
        <v>1</v>
      </c>
      <c r="E404" s="69"/>
      <c r="F404" s="70"/>
      <c r="G404" s="67"/>
      <c r="H404" s="71"/>
      <c r="I404" s="72"/>
      <c r="J404" s="72"/>
      <c r="K404" s="51"/>
      <c r="L404" s="73">
        <v>404</v>
      </c>
      <c r="M404" s="73"/>
      <c r="N404" s="74">
        <v>1</v>
      </c>
      <c r="O404" s="83" t="str">
        <f>REPLACE(INDEX(GroupVertices[Group], MATCH(Edges[[#This Row],[Vertex 1]],GroupVertices[Vertex],0)),1,1,"")</f>
        <v>1</v>
      </c>
      <c r="P404" s="83" t="str">
        <f>REPLACE(INDEX(GroupVertices[Group], MATCH(Edges[[#This Row],[Vertex 2]],GroupVertices[Vertex],0)),1,1,"")</f>
        <v>1</v>
      </c>
    </row>
    <row r="405" spans="1:16" ht="14.25" customHeight="1" thickTop="1" thickBot="1" x14ac:dyDescent="0.3">
      <c r="A405" s="66" t="s">
        <v>426</v>
      </c>
      <c r="B405" s="66" t="s">
        <v>498</v>
      </c>
      <c r="C405" s="67"/>
      <c r="D405" s="68">
        <v>1</v>
      </c>
      <c r="E405" s="69"/>
      <c r="F405" s="70"/>
      <c r="G405" s="67"/>
      <c r="H405" s="71"/>
      <c r="I405" s="72"/>
      <c r="J405" s="72"/>
      <c r="K405" s="51"/>
      <c r="L405" s="73">
        <v>405</v>
      </c>
      <c r="M405" s="73"/>
      <c r="N405" s="74">
        <v>1</v>
      </c>
      <c r="O405" s="83" t="str">
        <f>REPLACE(INDEX(GroupVertices[Group], MATCH(Edges[[#This Row],[Vertex 1]],GroupVertices[Vertex],0)),1,1,"")</f>
        <v>1</v>
      </c>
      <c r="P405" s="83" t="str">
        <f>REPLACE(INDEX(GroupVertices[Group], MATCH(Edges[[#This Row],[Vertex 2]],GroupVertices[Vertex],0)),1,1,"")</f>
        <v>1</v>
      </c>
    </row>
    <row r="406" spans="1:16" ht="14.25" customHeight="1" thickTop="1" thickBot="1" x14ac:dyDescent="0.3">
      <c r="A406" s="66" t="s">
        <v>426</v>
      </c>
      <c r="B406" s="66" t="s">
        <v>427</v>
      </c>
      <c r="C406" s="67"/>
      <c r="D406" s="68">
        <v>1</v>
      </c>
      <c r="E406" s="69"/>
      <c r="F406" s="70"/>
      <c r="G406" s="67"/>
      <c r="H406" s="71"/>
      <c r="I406" s="72"/>
      <c r="J406" s="72"/>
      <c r="K406" s="51"/>
      <c r="L406" s="73">
        <v>406</v>
      </c>
      <c r="M406" s="73"/>
      <c r="N406" s="74">
        <v>1</v>
      </c>
      <c r="O406" s="83" t="str">
        <f>REPLACE(INDEX(GroupVertices[Group], MATCH(Edges[[#This Row],[Vertex 1]],GroupVertices[Vertex],0)),1,1,"")</f>
        <v>1</v>
      </c>
      <c r="P406" s="83" t="str">
        <f>REPLACE(INDEX(GroupVertices[Group], MATCH(Edges[[#This Row],[Vertex 2]],GroupVertices[Vertex],0)),1,1,"")</f>
        <v>1</v>
      </c>
    </row>
    <row r="407" spans="1:16" ht="14.25" customHeight="1" thickTop="1" thickBot="1" x14ac:dyDescent="0.3">
      <c r="A407" s="66" t="s">
        <v>426</v>
      </c>
      <c r="B407" s="66" t="s">
        <v>499</v>
      </c>
      <c r="C407" s="67"/>
      <c r="D407" s="68">
        <v>1</v>
      </c>
      <c r="E407" s="69"/>
      <c r="F407" s="70"/>
      <c r="G407" s="67"/>
      <c r="H407" s="71"/>
      <c r="I407" s="72"/>
      <c r="J407" s="72"/>
      <c r="K407" s="51"/>
      <c r="L407" s="73">
        <v>407</v>
      </c>
      <c r="M407" s="73"/>
      <c r="N407" s="74">
        <v>1</v>
      </c>
      <c r="O407" s="83" t="str">
        <f>REPLACE(INDEX(GroupVertices[Group], MATCH(Edges[[#This Row],[Vertex 1]],GroupVertices[Vertex],0)),1,1,"")</f>
        <v>1</v>
      </c>
      <c r="P407" s="83" t="str">
        <f>REPLACE(INDEX(GroupVertices[Group], MATCH(Edges[[#This Row],[Vertex 2]],GroupVertices[Vertex],0)),1,1,"")</f>
        <v>1</v>
      </c>
    </row>
    <row r="408" spans="1:16" ht="14.25" customHeight="1" thickTop="1" thickBot="1" x14ac:dyDescent="0.3">
      <c r="A408" s="66" t="s">
        <v>426</v>
      </c>
      <c r="B408" s="66" t="s">
        <v>343</v>
      </c>
      <c r="C408" s="67"/>
      <c r="D408" s="68">
        <v>1</v>
      </c>
      <c r="E408" s="69"/>
      <c r="F408" s="70"/>
      <c r="G408" s="67"/>
      <c r="H408" s="71"/>
      <c r="I408" s="72"/>
      <c r="J408" s="72"/>
      <c r="K408" s="51"/>
      <c r="L408" s="73">
        <v>408</v>
      </c>
      <c r="M408" s="73"/>
      <c r="N408" s="74">
        <v>1</v>
      </c>
      <c r="O408" s="83" t="str">
        <f>REPLACE(INDEX(GroupVertices[Group], MATCH(Edges[[#This Row],[Vertex 1]],GroupVertices[Vertex],0)),1,1,"")</f>
        <v>1</v>
      </c>
      <c r="P408" s="83" t="str">
        <f>REPLACE(INDEX(GroupVertices[Group], MATCH(Edges[[#This Row],[Vertex 2]],GroupVertices[Vertex],0)),1,1,"")</f>
        <v>1</v>
      </c>
    </row>
    <row r="409" spans="1:16" ht="14.25" customHeight="1" thickTop="1" thickBot="1" x14ac:dyDescent="0.3">
      <c r="A409" s="66" t="s">
        <v>426</v>
      </c>
      <c r="B409" s="66" t="s">
        <v>448</v>
      </c>
      <c r="C409" s="67"/>
      <c r="D409" s="68">
        <v>1</v>
      </c>
      <c r="E409" s="69"/>
      <c r="F409" s="70"/>
      <c r="G409" s="67"/>
      <c r="H409" s="71"/>
      <c r="I409" s="72"/>
      <c r="J409" s="72"/>
      <c r="K409" s="51"/>
      <c r="L409" s="73">
        <v>409</v>
      </c>
      <c r="M409" s="73"/>
      <c r="N409" s="74">
        <v>1</v>
      </c>
      <c r="O409" s="83" t="str">
        <f>REPLACE(INDEX(GroupVertices[Group], MATCH(Edges[[#This Row],[Vertex 1]],GroupVertices[Vertex],0)),1,1,"")</f>
        <v>1</v>
      </c>
      <c r="P409" s="83" t="str">
        <f>REPLACE(INDEX(GroupVertices[Group], MATCH(Edges[[#This Row],[Vertex 2]],GroupVertices[Vertex],0)),1,1,"")</f>
        <v>1</v>
      </c>
    </row>
    <row r="410" spans="1:16" ht="14.25" customHeight="1" thickTop="1" thickBot="1" x14ac:dyDescent="0.3">
      <c r="A410" s="66" t="s">
        <v>426</v>
      </c>
      <c r="B410" s="66" t="s">
        <v>500</v>
      </c>
      <c r="C410" s="67"/>
      <c r="D410" s="68">
        <v>1</v>
      </c>
      <c r="E410" s="69"/>
      <c r="F410" s="70"/>
      <c r="G410" s="67"/>
      <c r="H410" s="71"/>
      <c r="I410" s="72"/>
      <c r="J410" s="72"/>
      <c r="K410" s="51"/>
      <c r="L410" s="73">
        <v>410</v>
      </c>
      <c r="M410" s="73"/>
      <c r="N410" s="74">
        <v>1</v>
      </c>
      <c r="O410" s="83" t="str">
        <f>REPLACE(INDEX(GroupVertices[Group], MATCH(Edges[[#This Row],[Vertex 1]],GroupVertices[Vertex],0)),1,1,"")</f>
        <v>1</v>
      </c>
      <c r="P410" s="83" t="str">
        <f>REPLACE(INDEX(GroupVertices[Group], MATCH(Edges[[#This Row],[Vertex 2]],GroupVertices[Vertex],0)),1,1,"")</f>
        <v>1</v>
      </c>
    </row>
    <row r="411" spans="1:16" ht="14.25" customHeight="1" thickTop="1" thickBot="1" x14ac:dyDescent="0.3">
      <c r="A411" s="66" t="s">
        <v>426</v>
      </c>
      <c r="B411" s="66" t="s">
        <v>428</v>
      </c>
      <c r="C411" s="67"/>
      <c r="D411" s="68">
        <v>1</v>
      </c>
      <c r="E411" s="69"/>
      <c r="F411" s="70"/>
      <c r="G411" s="67"/>
      <c r="H411" s="71"/>
      <c r="I411" s="72"/>
      <c r="J411" s="72"/>
      <c r="K411" s="51"/>
      <c r="L411" s="73">
        <v>411</v>
      </c>
      <c r="M411" s="73"/>
      <c r="N411" s="74">
        <v>1</v>
      </c>
      <c r="O411" s="83" t="str">
        <f>REPLACE(INDEX(GroupVertices[Group], MATCH(Edges[[#This Row],[Vertex 1]],GroupVertices[Vertex],0)),1,1,"")</f>
        <v>1</v>
      </c>
      <c r="P411" s="83" t="str">
        <f>REPLACE(INDEX(GroupVertices[Group], MATCH(Edges[[#This Row],[Vertex 2]],GroupVertices[Vertex],0)),1,1,"")</f>
        <v>1</v>
      </c>
    </row>
    <row r="412" spans="1:16" ht="14.25" customHeight="1" thickTop="1" thickBot="1" x14ac:dyDescent="0.3">
      <c r="A412" s="66" t="s">
        <v>286</v>
      </c>
      <c r="B412" s="66" t="s">
        <v>193</v>
      </c>
      <c r="C412" s="67"/>
      <c r="D412" s="68">
        <v>1</v>
      </c>
      <c r="E412" s="69"/>
      <c r="F412" s="70"/>
      <c r="G412" s="67"/>
      <c r="H412" s="71"/>
      <c r="I412" s="72"/>
      <c r="J412" s="72"/>
      <c r="K412" s="51"/>
      <c r="L412" s="73">
        <v>412</v>
      </c>
      <c r="M412" s="73"/>
      <c r="N412" s="74">
        <v>1</v>
      </c>
      <c r="O412" s="83" t="str">
        <f>REPLACE(INDEX(GroupVertices[Group], MATCH(Edges[[#This Row],[Vertex 1]],GroupVertices[Vertex],0)),1,1,"")</f>
        <v>1</v>
      </c>
      <c r="P412" s="83" t="str">
        <f>REPLACE(INDEX(GroupVertices[Group], MATCH(Edges[[#This Row],[Vertex 2]],GroupVertices[Vertex],0)),1,1,"")</f>
        <v>1</v>
      </c>
    </row>
    <row r="413" spans="1:16" ht="14.25" customHeight="1" thickTop="1" thickBot="1" x14ac:dyDescent="0.3">
      <c r="A413" s="66" t="s">
        <v>286</v>
      </c>
      <c r="B413" s="66" t="s">
        <v>501</v>
      </c>
      <c r="C413" s="67"/>
      <c r="D413" s="68">
        <v>1</v>
      </c>
      <c r="E413" s="69"/>
      <c r="F413" s="70"/>
      <c r="G413" s="67"/>
      <c r="H413" s="71"/>
      <c r="I413" s="72"/>
      <c r="J413" s="72"/>
      <c r="K413" s="51"/>
      <c r="L413" s="73">
        <v>413</v>
      </c>
      <c r="M413" s="73"/>
      <c r="N413" s="74">
        <v>1</v>
      </c>
      <c r="O413" s="83" t="str">
        <f>REPLACE(INDEX(GroupVertices[Group], MATCH(Edges[[#This Row],[Vertex 1]],GroupVertices[Vertex],0)),1,1,"")</f>
        <v>1</v>
      </c>
      <c r="P413" s="83" t="str">
        <f>REPLACE(INDEX(GroupVertices[Group], MATCH(Edges[[#This Row],[Vertex 2]],GroupVertices[Vertex],0)),1,1,"")</f>
        <v>1</v>
      </c>
    </row>
    <row r="414" spans="1:16" ht="14.25" customHeight="1" thickTop="1" thickBot="1" x14ac:dyDescent="0.3">
      <c r="A414" s="66" t="s">
        <v>286</v>
      </c>
      <c r="B414" s="66" t="s">
        <v>195</v>
      </c>
      <c r="C414" s="67"/>
      <c r="D414" s="68">
        <v>1</v>
      </c>
      <c r="E414" s="69"/>
      <c r="F414" s="70"/>
      <c r="G414" s="67"/>
      <c r="H414" s="71"/>
      <c r="I414" s="72"/>
      <c r="J414" s="72"/>
      <c r="K414" s="51"/>
      <c r="L414" s="73">
        <v>414</v>
      </c>
      <c r="M414" s="73"/>
      <c r="N414" s="74">
        <v>1</v>
      </c>
      <c r="O414" s="83" t="str">
        <f>REPLACE(INDEX(GroupVertices[Group], MATCH(Edges[[#This Row],[Vertex 1]],GroupVertices[Vertex],0)),1,1,"")</f>
        <v>1</v>
      </c>
      <c r="P414" s="83" t="str">
        <f>REPLACE(INDEX(GroupVertices[Group], MATCH(Edges[[#This Row],[Vertex 2]],GroupVertices[Vertex],0)),1,1,"")</f>
        <v>1</v>
      </c>
    </row>
    <row r="415" spans="1:16" ht="14.25" customHeight="1" thickTop="1" thickBot="1" x14ac:dyDescent="0.3">
      <c r="A415" s="66" t="s">
        <v>286</v>
      </c>
      <c r="B415" s="66" t="s">
        <v>502</v>
      </c>
      <c r="C415" s="67"/>
      <c r="D415" s="68">
        <v>1.1428571428571428</v>
      </c>
      <c r="E415" s="69"/>
      <c r="F415" s="70"/>
      <c r="G415" s="67"/>
      <c r="H415" s="71"/>
      <c r="I415" s="72"/>
      <c r="J415" s="72"/>
      <c r="K415" s="51"/>
      <c r="L415" s="73">
        <v>415</v>
      </c>
      <c r="M415" s="73"/>
      <c r="N415" s="74">
        <v>2</v>
      </c>
      <c r="O415" s="83" t="str">
        <f>REPLACE(INDEX(GroupVertices[Group], MATCH(Edges[[#This Row],[Vertex 1]],GroupVertices[Vertex],0)),1,1,"")</f>
        <v>1</v>
      </c>
      <c r="P415" s="83" t="str">
        <f>REPLACE(INDEX(GroupVertices[Group], MATCH(Edges[[#This Row],[Vertex 2]],GroupVertices[Vertex],0)),1,1,"")</f>
        <v>1</v>
      </c>
    </row>
    <row r="416" spans="1:16" ht="14.25" customHeight="1" thickTop="1" thickBot="1" x14ac:dyDescent="0.3">
      <c r="A416" s="66" t="s">
        <v>286</v>
      </c>
      <c r="B416" s="66" t="s">
        <v>503</v>
      </c>
      <c r="C416" s="67"/>
      <c r="D416" s="68">
        <v>1</v>
      </c>
      <c r="E416" s="69"/>
      <c r="F416" s="70"/>
      <c r="G416" s="67"/>
      <c r="H416" s="71"/>
      <c r="I416" s="72"/>
      <c r="J416" s="72"/>
      <c r="K416" s="51"/>
      <c r="L416" s="73">
        <v>416</v>
      </c>
      <c r="M416" s="73"/>
      <c r="N416" s="74">
        <v>1</v>
      </c>
      <c r="O416" s="83" t="str">
        <f>REPLACE(INDEX(GroupVertices[Group], MATCH(Edges[[#This Row],[Vertex 1]],GroupVertices[Vertex],0)),1,1,"")</f>
        <v>1</v>
      </c>
      <c r="P416" s="83" t="str">
        <f>REPLACE(INDEX(GroupVertices[Group], MATCH(Edges[[#This Row],[Vertex 2]],GroupVertices[Vertex],0)),1,1,"")</f>
        <v>1</v>
      </c>
    </row>
    <row r="417" spans="1:16" ht="14.25" customHeight="1" thickTop="1" thickBot="1" x14ac:dyDescent="0.3">
      <c r="A417" s="66" t="s">
        <v>286</v>
      </c>
      <c r="B417" s="66" t="s">
        <v>415</v>
      </c>
      <c r="C417" s="67"/>
      <c r="D417" s="68">
        <v>1</v>
      </c>
      <c r="E417" s="69"/>
      <c r="F417" s="70"/>
      <c r="G417" s="67"/>
      <c r="H417" s="71"/>
      <c r="I417" s="72"/>
      <c r="J417" s="72"/>
      <c r="K417" s="51"/>
      <c r="L417" s="73">
        <v>417</v>
      </c>
      <c r="M417" s="73"/>
      <c r="N417" s="74">
        <v>1</v>
      </c>
      <c r="O417" s="83" t="str">
        <f>REPLACE(INDEX(GroupVertices[Group], MATCH(Edges[[#This Row],[Vertex 1]],GroupVertices[Vertex],0)),1,1,"")</f>
        <v>1</v>
      </c>
      <c r="P417" s="83" t="str">
        <f>REPLACE(INDEX(GroupVertices[Group], MATCH(Edges[[#This Row],[Vertex 2]],GroupVertices[Vertex],0)),1,1,"")</f>
        <v>1</v>
      </c>
    </row>
    <row r="418" spans="1:16" ht="14.25" customHeight="1" thickTop="1" thickBot="1" x14ac:dyDescent="0.3">
      <c r="A418" s="66" t="s">
        <v>286</v>
      </c>
      <c r="B418" s="66" t="s">
        <v>311</v>
      </c>
      <c r="C418" s="67"/>
      <c r="D418" s="68">
        <v>1.1428571428571428</v>
      </c>
      <c r="E418" s="69"/>
      <c r="F418" s="70"/>
      <c r="G418" s="67"/>
      <c r="H418" s="71"/>
      <c r="I418" s="72"/>
      <c r="J418" s="72"/>
      <c r="K418" s="51"/>
      <c r="L418" s="73">
        <v>418</v>
      </c>
      <c r="M418" s="73"/>
      <c r="N418" s="74">
        <v>2</v>
      </c>
      <c r="O418" s="83" t="str">
        <f>REPLACE(INDEX(GroupVertices[Group], MATCH(Edges[[#This Row],[Vertex 1]],GroupVertices[Vertex],0)),1,1,"")</f>
        <v>1</v>
      </c>
      <c r="P418" s="83" t="str">
        <f>REPLACE(INDEX(GroupVertices[Group], MATCH(Edges[[#This Row],[Vertex 2]],GroupVertices[Vertex],0)),1,1,"")</f>
        <v>1</v>
      </c>
    </row>
    <row r="419" spans="1:16" ht="14.25" customHeight="1" thickTop="1" thickBot="1" x14ac:dyDescent="0.3">
      <c r="A419" s="66" t="s">
        <v>286</v>
      </c>
      <c r="B419" s="66" t="s">
        <v>504</v>
      </c>
      <c r="C419" s="67"/>
      <c r="D419" s="68">
        <v>1.1428571428571428</v>
      </c>
      <c r="E419" s="69"/>
      <c r="F419" s="70"/>
      <c r="G419" s="67"/>
      <c r="H419" s="71"/>
      <c r="I419" s="72"/>
      <c r="J419" s="72"/>
      <c r="K419" s="51"/>
      <c r="L419" s="73">
        <v>419</v>
      </c>
      <c r="M419" s="73"/>
      <c r="N419" s="74">
        <v>2</v>
      </c>
      <c r="O419" s="83" t="str">
        <f>REPLACE(INDEX(GroupVertices[Group], MATCH(Edges[[#This Row],[Vertex 1]],GroupVertices[Vertex],0)),1,1,"")</f>
        <v>1</v>
      </c>
      <c r="P419" s="83" t="str">
        <f>REPLACE(INDEX(GroupVertices[Group], MATCH(Edges[[#This Row],[Vertex 2]],GroupVertices[Vertex],0)),1,1,"")</f>
        <v>1</v>
      </c>
    </row>
    <row r="420" spans="1:16" ht="14.25" customHeight="1" thickTop="1" thickBot="1" x14ac:dyDescent="0.3">
      <c r="A420" s="66" t="s">
        <v>286</v>
      </c>
      <c r="B420" s="66" t="s">
        <v>343</v>
      </c>
      <c r="C420" s="67"/>
      <c r="D420" s="68">
        <v>1</v>
      </c>
      <c r="E420" s="69"/>
      <c r="F420" s="70"/>
      <c r="G420" s="67"/>
      <c r="H420" s="71"/>
      <c r="I420" s="72"/>
      <c r="J420" s="72"/>
      <c r="K420" s="51"/>
      <c r="L420" s="73">
        <v>420</v>
      </c>
      <c r="M420" s="73"/>
      <c r="N420" s="74">
        <v>1</v>
      </c>
      <c r="O420" s="83" t="str">
        <f>REPLACE(INDEX(GroupVertices[Group], MATCH(Edges[[#This Row],[Vertex 1]],GroupVertices[Vertex],0)),1,1,"")</f>
        <v>1</v>
      </c>
      <c r="P420" s="83" t="str">
        <f>REPLACE(INDEX(GroupVertices[Group], MATCH(Edges[[#This Row],[Vertex 2]],GroupVertices[Vertex],0)),1,1,"")</f>
        <v>1</v>
      </c>
    </row>
    <row r="421" spans="1:16" ht="14.25" customHeight="1" thickTop="1" thickBot="1" x14ac:dyDescent="0.3">
      <c r="A421" s="66" t="s">
        <v>286</v>
      </c>
      <c r="B421" s="66" t="s">
        <v>505</v>
      </c>
      <c r="C421" s="67"/>
      <c r="D421" s="68">
        <v>1</v>
      </c>
      <c r="E421" s="69"/>
      <c r="F421" s="70"/>
      <c r="G421" s="67"/>
      <c r="H421" s="71"/>
      <c r="I421" s="72"/>
      <c r="J421" s="72"/>
      <c r="K421" s="51"/>
      <c r="L421" s="73">
        <v>421</v>
      </c>
      <c r="M421" s="73"/>
      <c r="N421" s="74">
        <v>1</v>
      </c>
      <c r="O421" s="83" t="str">
        <f>REPLACE(INDEX(GroupVertices[Group], MATCH(Edges[[#This Row],[Vertex 1]],GroupVertices[Vertex],0)),1,1,"")</f>
        <v>1</v>
      </c>
      <c r="P421" s="83" t="str">
        <f>REPLACE(INDEX(GroupVertices[Group], MATCH(Edges[[#This Row],[Vertex 2]],GroupVertices[Vertex],0)),1,1,"")</f>
        <v>1</v>
      </c>
    </row>
    <row r="422" spans="1:16" ht="14.25" customHeight="1" thickTop="1" thickBot="1" x14ac:dyDescent="0.3">
      <c r="A422" s="66" t="s">
        <v>286</v>
      </c>
      <c r="B422" s="66" t="s">
        <v>294</v>
      </c>
      <c r="C422" s="67"/>
      <c r="D422" s="68">
        <v>1</v>
      </c>
      <c r="E422" s="69"/>
      <c r="F422" s="70"/>
      <c r="G422" s="67"/>
      <c r="H422" s="71"/>
      <c r="I422" s="72"/>
      <c r="J422" s="72"/>
      <c r="K422" s="51"/>
      <c r="L422" s="73">
        <v>422</v>
      </c>
      <c r="M422" s="73"/>
      <c r="N422" s="74">
        <v>1</v>
      </c>
      <c r="O422" s="83" t="str">
        <f>REPLACE(INDEX(GroupVertices[Group], MATCH(Edges[[#This Row],[Vertex 1]],GroupVertices[Vertex],0)),1,1,"")</f>
        <v>1</v>
      </c>
      <c r="P422" s="83" t="str">
        <f>REPLACE(INDEX(GroupVertices[Group], MATCH(Edges[[#This Row],[Vertex 2]],GroupVertices[Vertex],0)),1,1,"")</f>
        <v>1</v>
      </c>
    </row>
    <row r="423" spans="1:16" ht="14.25" customHeight="1" thickTop="1" thickBot="1" x14ac:dyDescent="0.3">
      <c r="A423" s="66" t="s">
        <v>286</v>
      </c>
      <c r="B423" s="66" t="s">
        <v>506</v>
      </c>
      <c r="C423" s="67"/>
      <c r="D423" s="68">
        <v>1</v>
      </c>
      <c r="E423" s="69"/>
      <c r="F423" s="70"/>
      <c r="G423" s="67"/>
      <c r="H423" s="71"/>
      <c r="I423" s="72"/>
      <c r="J423" s="72"/>
      <c r="K423" s="51"/>
      <c r="L423" s="73">
        <v>423</v>
      </c>
      <c r="M423" s="73"/>
      <c r="N423" s="74">
        <v>1</v>
      </c>
      <c r="O423" s="83" t="str">
        <f>REPLACE(INDEX(GroupVertices[Group], MATCH(Edges[[#This Row],[Vertex 1]],GroupVertices[Vertex],0)),1,1,"")</f>
        <v>1</v>
      </c>
      <c r="P423" s="83" t="str">
        <f>REPLACE(INDEX(GroupVertices[Group], MATCH(Edges[[#This Row],[Vertex 2]],GroupVertices[Vertex],0)),1,1,"")</f>
        <v>1</v>
      </c>
    </row>
    <row r="424" spans="1:16" ht="14.25" customHeight="1" thickTop="1" thickBot="1" x14ac:dyDescent="0.3">
      <c r="A424" s="66" t="s">
        <v>286</v>
      </c>
      <c r="B424" s="66" t="s">
        <v>507</v>
      </c>
      <c r="C424" s="67"/>
      <c r="D424" s="68">
        <v>1</v>
      </c>
      <c r="E424" s="69"/>
      <c r="F424" s="70"/>
      <c r="G424" s="67"/>
      <c r="H424" s="71"/>
      <c r="I424" s="72"/>
      <c r="J424" s="72"/>
      <c r="K424" s="51"/>
      <c r="L424" s="73">
        <v>424</v>
      </c>
      <c r="M424" s="73"/>
      <c r="N424" s="74">
        <v>1</v>
      </c>
      <c r="O424" s="83" t="str">
        <f>REPLACE(INDEX(GroupVertices[Group], MATCH(Edges[[#This Row],[Vertex 1]],GroupVertices[Vertex],0)),1,1,"")</f>
        <v>1</v>
      </c>
      <c r="P424" s="83" t="str">
        <f>REPLACE(INDEX(GroupVertices[Group], MATCH(Edges[[#This Row],[Vertex 2]],GroupVertices[Vertex],0)),1,1,"")</f>
        <v>1</v>
      </c>
    </row>
    <row r="425" spans="1:16" ht="14.25" customHeight="1" thickTop="1" thickBot="1" x14ac:dyDescent="0.3">
      <c r="A425" s="66" t="s">
        <v>286</v>
      </c>
      <c r="B425" s="66" t="s">
        <v>303</v>
      </c>
      <c r="C425" s="67"/>
      <c r="D425" s="68">
        <v>1.1428571428571428</v>
      </c>
      <c r="E425" s="69"/>
      <c r="F425" s="70"/>
      <c r="G425" s="67"/>
      <c r="H425" s="71"/>
      <c r="I425" s="72"/>
      <c r="J425" s="72"/>
      <c r="K425" s="51"/>
      <c r="L425" s="73">
        <v>425</v>
      </c>
      <c r="M425" s="73"/>
      <c r="N425" s="74">
        <v>2</v>
      </c>
      <c r="O425" s="83" t="str">
        <f>REPLACE(INDEX(GroupVertices[Group], MATCH(Edges[[#This Row],[Vertex 1]],GroupVertices[Vertex],0)),1,1,"")</f>
        <v>1</v>
      </c>
      <c r="P425" s="83" t="str">
        <f>REPLACE(INDEX(GroupVertices[Group], MATCH(Edges[[#This Row],[Vertex 2]],GroupVertices[Vertex],0)),1,1,"")</f>
        <v>1</v>
      </c>
    </row>
    <row r="426" spans="1:16" ht="14.25" customHeight="1" thickTop="1" thickBot="1" x14ac:dyDescent="0.3">
      <c r="A426" s="66" t="s">
        <v>286</v>
      </c>
      <c r="B426" s="66" t="s">
        <v>295</v>
      </c>
      <c r="C426" s="67"/>
      <c r="D426" s="68">
        <v>1</v>
      </c>
      <c r="E426" s="69"/>
      <c r="F426" s="70"/>
      <c r="G426" s="67"/>
      <c r="H426" s="71"/>
      <c r="I426" s="72"/>
      <c r="J426" s="72"/>
      <c r="K426" s="51"/>
      <c r="L426" s="73">
        <v>426</v>
      </c>
      <c r="M426" s="73"/>
      <c r="N426" s="74">
        <v>1</v>
      </c>
      <c r="O426" s="83" t="str">
        <f>REPLACE(INDEX(GroupVertices[Group], MATCH(Edges[[#This Row],[Vertex 1]],GroupVertices[Vertex],0)),1,1,"")</f>
        <v>1</v>
      </c>
      <c r="P426" s="83" t="str">
        <f>REPLACE(INDEX(GroupVertices[Group], MATCH(Edges[[#This Row],[Vertex 2]],GroupVertices[Vertex],0)),1,1,"")</f>
        <v>1</v>
      </c>
    </row>
    <row r="427" spans="1:16" ht="14.25" customHeight="1" thickTop="1" thickBot="1" x14ac:dyDescent="0.3">
      <c r="A427" s="66" t="s">
        <v>508</v>
      </c>
      <c r="B427" s="66" t="s">
        <v>509</v>
      </c>
      <c r="C427" s="67"/>
      <c r="D427" s="68">
        <v>1</v>
      </c>
      <c r="E427" s="69"/>
      <c r="F427" s="70"/>
      <c r="G427" s="67"/>
      <c r="H427" s="71"/>
      <c r="I427" s="72"/>
      <c r="J427" s="72"/>
      <c r="K427" s="51"/>
      <c r="L427" s="73">
        <v>427</v>
      </c>
      <c r="M427" s="73"/>
      <c r="N427" s="74">
        <v>1</v>
      </c>
      <c r="O427" s="83" t="str">
        <f>REPLACE(INDEX(GroupVertices[Group], MATCH(Edges[[#This Row],[Vertex 1]],GroupVertices[Vertex],0)),1,1,"")</f>
        <v>1</v>
      </c>
      <c r="P427" s="83" t="str">
        <f>REPLACE(INDEX(GroupVertices[Group], MATCH(Edges[[#This Row],[Vertex 2]],GroupVertices[Vertex],0)),1,1,"")</f>
        <v>1</v>
      </c>
    </row>
    <row r="428" spans="1:16" ht="14.25" customHeight="1" thickTop="1" thickBot="1" x14ac:dyDescent="0.3">
      <c r="A428" s="66" t="s">
        <v>508</v>
      </c>
      <c r="B428" s="66" t="s">
        <v>510</v>
      </c>
      <c r="C428" s="67"/>
      <c r="D428" s="68">
        <v>1.1428571428571428</v>
      </c>
      <c r="E428" s="69"/>
      <c r="F428" s="70"/>
      <c r="G428" s="67"/>
      <c r="H428" s="71"/>
      <c r="I428" s="72"/>
      <c r="J428" s="72"/>
      <c r="K428" s="51"/>
      <c r="L428" s="73">
        <v>428</v>
      </c>
      <c r="M428" s="73"/>
      <c r="N428" s="74">
        <v>2</v>
      </c>
      <c r="O428" s="83" t="str">
        <f>REPLACE(INDEX(GroupVertices[Group], MATCH(Edges[[#This Row],[Vertex 1]],GroupVertices[Vertex],0)),1,1,"")</f>
        <v>1</v>
      </c>
      <c r="P428" s="83" t="str">
        <f>REPLACE(INDEX(GroupVertices[Group], MATCH(Edges[[#This Row],[Vertex 2]],GroupVertices[Vertex],0)),1,1,"")</f>
        <v>1</v>
      </c>
    </row>
    <row r="429" spans="1:16" ht="14.25" customHeight="1" thickTop="1" thickBot="1" x14ac:dyDescent="0.3">
      <c r="A429" s="66" t="s">
        <v>509</v>
      </c>
      <c r="B429" s="66" t="s">
        <v>510</v>
      </c>
      <c r="C429" s="67"/>
      <c r="D429" s="68">
        <v>1.1428571428571428</v>
      </c>
      <c r="E429" s="69"/>
      <c r="F429" s="70"/>
      <c r="G429" s="67"/>
      <c r="H429" s="71"/>
      <c r="I429" s="72"/>
      <c r="J429" s="72"/>
      <c r="K429" s="51"/>
      <c r="L429" s="73">
        <v>429</v>
      </c>
      <c r="M429" s="73"/>
      <c r="N429" s="74">
        <v>2</v>
      </c>
      <c r="O429" s="83" t="str">
        <f>REPLACE(INDEX(GroupVertices[Group], MATCH(Edges[[#This Row],[Vertex 1]],GroupVertices[Vertex],0)),1,1,"")</f>
        <v>1</v>
      </c>
      <c r="P429" s="83" t="str">
        <f>REPLACE(INDEX(GroupVertices[Group], MATCH(Edges[[#This Row],[Vertex 2]],GroupVertices[Vertex],0)),1,1,"")</f>
        <v>1</v>
      </c>
    </row>
    <row r="430" spans="1:16" ht="14.25" customHeight="1" thickTop="1" thickBot="1" x14ac:dyDescent="0.3">
      <c r="A430" s="66" t="s">
        <v>193</v>
      </c>
      <c r="B430" s="66" t="s">
        <v>195</v>
      </c>
      <c r="C430" s="67"/>
      <c r="D430" s="68">
        <v>1.1428571428571428</v>
      </c>
      <c r="E430" s="69"/>
      <c r="F430" s="70"/>
      <c r="G430" s="67"/>
      <c r="H430" s="71"/>
      <c r="I430" s="72"/>
      <c r="J430" s="72"/>
      <c r="K430" s="51"/>
      <c r="L430" s="73">
        <v>430</v>
      </c>
      <c r="M430" s="73"/>
      <c r="N430" s="74">
        <v>2</v>
      </c>
      <c r="O430" s="83" t="str">
        <f>REPLACE(INDEX(GroupVertices[Group], MATCH(Edges[[#This Row],[Vertex 1]],GroupVertices[Vertex],0)),1,1,"")</f>
        <v>1</v>
      </c>
      <c r="P430" s="83" t="str">
        <f>REPLACE(INDEX(GroupVertices[Group], MATCH(Edges[[#This Row],[Vertex 2]],GroupVertices[Vertex],0)),1,1,"")</f>
        <v>1</v>
      </c>
    </row>
    <row r="431" spans="1:16" ht="14.25" customHeight="1" thickTop="1" thickBot="1" x14ac:dyDescent="0.3">
      <c r="A431" s="66" t="s">
        <v>194</v>
      </c>
      <c r="B431" s="66" t="s">
        <v>511</v>
      </c>
      <c r="C431" s="67"/>
      <c r="D431" s="68">
        <v>1</v>
      </c>
      <c r="E431" s="69"/>
      <c r="F431" s="70"/>
      <c r="G431" s="67"/>
      <c r="H431" s="71"/>
      <c r="I431" s="72"/>
      <c r="J431" s="72"/>
      <c r="K431" s="51"/>
      <c r="L431" s="73">
        <v>431</v>
      </c>
      <c r="M431" s="73"/>
      <c r="N431" s="74">
        <v>1</v>
      </c>
      <c r="O431" s="83" t="str">
        <f>REPLACE(INDEX(GroupVertices[Group], MATCH(Edges[[#This Row],[Vertex 1]],GroupVertices[Vertex],0)),1,1,"")</f>
        <v>1</v>
      </c>
      <c r="P431" s="83" t="str">
        <f>REPLACE(INDEX(GroupVertices[Group], MATCH(Edges[[#This Row],[Vertex 2]],GroupVertices[Vertex],0)),1,1,"")</f>
        <v>1</v>
      </c>
    </row>
    <row r="432" spans="1:16" ht="14.25" customHeight="1" thickTop="1" thickBot="1" x14ac:dyDescent="0.3">
      <c r="A432" s="66" t="s">
        <v>194</v>
      </c>
      <c r="B432" s="66" t="s">
        <v>415</v>
      </c>
      <c r="C432" s="67"/>
      <c r="D432" s="68">
        <v>1</v>
      </c>
      <c r="E432" s="69"/>
      <c r="F432" s="70"/>
      <c r="G432" s="67"/>
      <c r="H432" s="71"/>
      <c r="I432" s="72"/>
      <c r="J432" s="72"/>
      <c r="K432" s="51"/>
      <c r="L432" s="73">
        <v>432</v>
      </c>
      <c r="M432" s="73"/>
      <c r="N432" s="74">
        <v>1</v>
      </c>
      <c r="O432" s="83" t="str">
        <f>REPLACE(INDEX(GroupVertices[Group], MATCH(Edges[[#This Row],[Vertex 1]],GroupVertices[Vertex],0)),1,1,"")</f>
        <v>1</v>
      </c>
      <c r="P432" s="83" t="str">
        <f>REPLACE(INDEX(GroupVertices[Group], MATCH(Edges[[#This Row],[Vertex 2]],GroupVertices[Vertex],0)),1,1,"")</f>
        <v>1</v>
      </c>
    </row>
    <row r="433" spans="1:16" ht="14.25" customHeight="1" thickTop="1" thickBot="1" x14ac:dyDescent="0.3">
      <c r="A433" s="66" t="s">
        <v>512</v>
      </c>
      <c r="B433" s="66" t="s">
        <v>513</v>
      </c>
      <c r="C433" s="67"/>
      <c r="D433" s="68">
        <v>1</v>
      </c>
      <c r="E433" s="69"/>
      <c r="F433" s="70"/>
      <c r="G433" s="67"/>
      <c r="H433" s="71"/>
      <c r="I433" s="72"/>
      <c r="J433" s="72"/>
      <c r="K433" s="51"/>
      <c r="L433" s="73">
        <v>433</v>
      </c>
      <c r="M433" s="73"/>
      <c r="N433" s="74">
        <v>1</v>
      </c>
      <c r="O433" s="83" t="str">
        <f>REPLACE(INDEX(GroupVertices[Group], MATCH(Edges[[#This Row],[Vertex 1]],GroupVertices[Vertex],0)),1,1,"")</f>
        <v>1</v>
      </c>
      <c r="P433" s="83" t="str">
        <f>REPLACE(INDEX(GroupVertices[Group], MATCH(Edges[[#This Row],[Vertex 2]],GroupVertices[Vertex],0)),1,1,"")</f>
        <v>1</v>
      </c>
    </row>
    <row r="434" spans="1:16" ht="14.25" customHeight="1" thickTop="1" thickBot="1" x14ac:dyDescent="0.3">
      <c r="A434" s="66" t="s">
        <v>512</v>
      </c>
      <c r="B434" s="66" t="s">
        <v>514</v>
      </c>
      <c r="C434" s="67"/>
      <c r="D434" s="68">
        <v>1</v>
      </c>
      <c r="E434" s="69"/>
      <c r="F434" s="70"/>
      <c r="G434" s="67"/>
      <c r="H434" s="71"/>
      <c r="I434" s="72"/>
      <c r="J434" s="72"/>
      <c r="K434" s="51"/>
      <c r="L434" s="73">
        <v>434</v>
      </c>
      <c r="M434" s="73"/>
      <c r="N434" s="74">
        <v>1</v>
      </c>
      <c r="O434" s="83" t="str">
        <f>REPLACE(INDEX(GroupVertices[Group], MATCH(Edges[[#This Row],[Vertex 1]],GroupVertices[Vertex],0)),1,1,"")</f>
        <v>1</v>
      </c>
      <c r="P434" s="83" t="str">
        <f>REPLACE(INDEX(GroupVertices[Group], MATCH(Edges[[#This Row],[Vertex 2]],GroupVertices[Vertex],0)),1,1,"")</f>
        <v>1</v>
      </c>
    </row>
    <row r="435" spans="1:16" ht="14.25" customHeight="1" thickTop="1" thickBot="1" x14ac:dyDescent="0.3">
      <c r="A435" s="66" t="s">
        <v>515</v>
      </c>
      <c r="B435" s="66" t="s">
        <v>921</v>
      </c>
      <c r="C435" s="67"/>
      <c r="D435" s="68">
        <v>1</v>
      </c>
      <c r="E435" s="69"/>
      <c r="F435" s="70"/>
      <c r="G435" s="67"/>
      <c r="H435" s="71"/>
      <c r="I435" s="72"/>
      <c r="J435" s="72"/>
      <c r="K435" s="51"/>
      <c r="L435" s="73">
        <v>435</v>
      </c>
      <c r="M435" s="73"/>
      <c r="N435" s="74">
        <v>1</v>
      </c>
      <c r="O435" s="83" t="str">
        <f>REPLACE(INDEX(GroupVertices[Group], MATCH(Edges[[#This Row],[Vertex 1]],GroupVertices[Vertex],0)),1,1,"")</f>
        <v>1</v>
      </c>
      <c r="P435" s="83" t="str">
        <f>REPLACE(INDEX(GroupVertices[Group], MATCH(Edges[[#This Row],[Vertex 2]],GroupVertices[Vertex],0)),1,1,"")</f>
        <v>1</v>
      </c>
    </row>
    <row r="436" spans="1:16" ht="14.25" customHeight="1" thickTop="1" thickBot="1" x14ac:dyDescent="0.3">
      <c r="A436" s="66" t="s">
        <v>515</v>
      </c>
      <c r="B436" s="66" t="s">
        <v>465</v>
      </c>
      <c r="C436" s="67"/>
      <c r="D436" s="68">
        <v>1</v>
      </c>
      <c r="E436" s="69"/>
      <c r="F436" s="70"/>
      <c r="G436" s="67"/>
      <c r="H436" s="71"/>
      <c r="I436" s="72"/>
      <c r="J436" s="72"/>
      <c r="K436" s="51"/>
      <c r="L436" s="73">
        <v>436</v>
      </c>
      <c r="M436" s="73"/>
      <c r="N436" s="74">
        <v>1</v>
      </c>
      <c r="O436" s="83" t="str">
        <f>REPLACE(INDEX(GroupVertices[Group], MATCH(Edges[[#This Row],[Vertex 1]],GroupVertices[Vertex],0)),1,1,"")</f>
        <v>1</v>
      </c>
      <c r="P436" s="83" t="str">
        <f>REPLACE(INDEX(GroupVertices[Group], MATCH(Edges[[#This Row],[Vertex 2]],GroupVertices[Vertex],0)),1,1,"")</f>
        <v>1</v>
      </c>
    </row>
    <row r="437" spans="1:16" ht="14.25" customHeight="1" thickTop="1" thickBot="1" x14ac:dyDescent="0.3">
      <c r="A437" s="66" t="s">
        <v>516</v>
      </c>
      <c r="B437" s="66" t="s">
        <v>517</v>
      </c>
      <c r="C437" s="67"/>
      <c r="D437" s="68">
        <v>1</v>
      </c>
      <c r="E437" s="69"/>
      <c r="F437" s="70"/>
      <c r="G437" s="67"/>
      <c r="H437" s="71"/>
      <c r="I437" s="72"/>
      <c r="J437" s="72"/>
      <c r="K437" s="51"/>
      <c r="L437" s="73">
        <v>437</v>
      </c>
      <c r="M437" s="73"/>
      <c r="N437" s="74">
        <v>1</v>
      </c>
      <c r="O437" s="83" t="str">
        <f>REPLACE(INDEX(GroupVertices[Group], MATCH(Edges[[#This Row],[Vertex 1]],GroupVertices[Vertex],0)),1,1,"")</f>
        <v>1</v>
      </c>
      <c r="P437" s="83" t="str">
        <f>REPLACE(INDEX(GroupVertices[Group], MATCH(Edges[[#This Row],[Vertex 2]],GroupVertices[Vertex],0)),1,1,"")</f>
        <v>1</v>
      </c>
    </row>
    <row r="438" spans="1:16" ht="14.25" customHeight="1" thickTop="1" thickBot="1" x14ac:dyDescent="0.3">
      <c r="A438" s="66" t="s">
        <v>516</v>
      </c>
      <c r="B438" s="66" t="s">
        <v>518</v>
      </c>
      <c r="C438" s="67"/>
      <c r="D438" s="68">
        <v>1</v>
      </c>
      <c r="E438" s="69"/>
      <c r="F438" s="70"/>
      <c r="G438" s="67"/>
      <c r="H438" s="71"/>
      <c r="I438" s="72"/>
      <c r="J438" s="72"/>
      <c r="K438" s="51"/>
      <c r="L438" s="73">
        <v>438</v>
      </c>
      <c r="M438" s="73"/>
      <c r="N438" s="74">
        <v>1</v>
      </c>
      <c r="O438" s="83" t="str">
        <f>REPLACE(INDEX(GroupVertices[Group], MATCH(Edges[[#This Row],[Vertex 1]],GroupVertices[Vertex],0)),1,1,"")</f>
        <v>1</v>
      </c>
      <c r="P438" s="83" t="str">
        <f>REPLACE(INDEX(GroupVertices[Group], MATCH(Edges[[#This Row],[Vertex 2]],GroupVertices[Vertex],0)),1,1,"")</f>
        <v>1</v>
      </c>
    </row>
    <row r="439" spans="1:16" ht="14.25" customHeight="1" thickTop="1" thickBot="1" x14ac:dyDescent="0.3">
      <c r="A439" s="66" t="s">
        <v>516</v>
      </c>
      <c r="B439" s="66" t="s">
        <v>519</v>
      </c>
      <c r="C439" s="67"/>
      <c r="D439" s="68">
        <v>1</v>
      </c>
      <c r="E439" s="69"/>
      <c r="F439" s="70"/>
      <c r="G439" s="67"/>
      <c r="H439" s="71"/>
      <c r="I439" s="72"/>
      <c r="J439" s="72"/>
      <c r="K439" s="51"/>
      <c r="L439" s="73">
        <v>439</v>
      </c>
      <c r="M439" s="73"/>
      <c r="N439" s="74">
        <v>1</v>
      </c>
      <c r="O439" s="83" t="str">
        <f>REPLACE(INDEX(GroupVertices[Group], MATCH(Edges[[#This Row],[Vertex 1]],GroupVertices[Vertex],0)),1,1,"")</f>
        <v>1</v>
      </c>
      <c r="P439" s="83" t="str">
        <f>REPLACE(INDEX(GroupVertices[Group], MATCH(Edges[[#This Row],[Vertex 2]],GroupVertices[Vertex],0)),1,1,"")</f>
        <v>1</v>
      </c>
    </row>
    <row r="440" spans="1:16" ht="14.25" customHeight="1" thickTop="1" thickBot="1" x14ac:dyDescent="0.3">
      <c r="A440" s="66" t="s">
        <v>520</v>
      </c>
      <c r="B440" s="66" t="s">
        <v>521</v>
      </c>
      <c r="C440" s="67"/>
      <c r="D440" s="68">
        <v>1.4285714285714286</v>
      </c>
      <c r="E440" s="69"/>
      <c r="F440" s="70"/>
      <c r="G440" s="67"/>
      <c r="H440" s="71"/>
      <c r="I440" s="72"/>
      <c r="J440" s="72"/>
      <c r="K440" s="51"/>
      <c r="L440" s="73">
        <v>440</v>
      </c>
      <c r="M440" s="73"/>
      <c r="N440" s="74">
        <v>4</v>
      </c>
      <c r="O440" s="83" t="str">
        <f>REPLACE(INDEX(GroupVertices[Group], MATCH(Edges[[#This Row],[Vertex 1]],GroupVertices[Vertex],0)),1,1,"")</f>
        <v>1</v>
      </c>
      <c r="P440" s="83" t="str">
        <f>REPLACE(INDEX(GroupVertices[Group], MATCH(Edges[[#This Row],[Vertex 2]],GroupVertices[Vertex],0)),1,1,"")</f>
        <v>1</v>
      </c>
    </row>
    <row r="441" spans="1:16" ht="14.25" customHeight="1" thickTop="1" thickBot="1" x14ac:dyDescent="0.3">
      <c r="A441" s="66" t="s">
        <v>522</v>
      </c>
      <c r="B441" s="66" t="s">
        <v>283</v>
      </c>
      <c r="C441" s="67"/>
      <c r="D441" s="68">
        <v>1</v>
      </c>
      <c r="E441" s="69"/>
      <c r="F441" s="70"/>
      <c r="G441" s="67"/>
      <c r="H441" s="71"/>
      <c r="I441" s="72"/>
      <c r="J441" s="72"/>
      <c r="K441" s="51"/>
      <c r="L441" s="73">
        <v>441</v>
      </c>
      <c r="M441" s="73"/>
      <c r="N441" s="74">
        <v>1</v>
      </c>
      <c r="O441" s="83" t="str">
        <f>REPLACE(INDEX(GroupVertices[Group], MATCH(Edges[[#This Row],[Vertex 1]],GroupVertices[Vertex],0)),1,1,"")</f>
        <v>1</v>
      </c>
      <c r="P441" s="83" t="str">
        <f>REPLACE(INDEX(GroupVertices[Group], MATCH(Edges[[#This Row],[Vertex 2]],GroupVertices[Vertex],0)),1,1,"")</f>
        <v>1</v>
      </c>
    </row>
    <row r="442" spans="1:16" ht="14.25" customHeight="1" thickTop="1" thickBot="1" x14ac:dyDescent="0.3">
      <c r="A442" s="66" t="s">
        <v>470</v>
      </c>
      <c r="B442" s="66" t="s">
        <v>399</v>
      </c>
      <c r="C442" s="67"/>
      <c r="D442" s="68">
        <v>1</v>
      </c>
      <c r="E442" s="69"/>
      <c r="F442" s="70"/>
      <c r="G442" s="67"/>
      <c r="H442" s="71"/>
      <c r="I442" s="72"/>
      <c r="J442" s="72"/>
      <c r="K442" s="51"/>
      <c r="L442" s="73">
        <v>442</v>
      </c>
      <c r="M442" s="73"/>
      <c r="N442" s="74">
        <v>1</v>
      </c>
      <c r="O442" s="83" t="str">
        <f>REPLACE(INDEX(GroupVertices[Group], MATCH(Edges[[#This Row],[Vertex 1]],GroupVertices[Vertex],0)),1,1,"")</f>
        <v>1</v>
      </c>
      <c r="P442" s="83" t="str">
        <f>REPLACE(INDEX(GroupVertices[Group], MATCH(Edges[[#This Row],[Vertex 2]],GroupVertices[Vertex],0)),1,1,"")</f>
        <v>1</v>
      </c>
    </row>
    <row r="443" spans="1:16" ht="14.25" customHeight="1" thickTop="1" thickBot="1" x14ac:dyDescent="0.3">
      <c r="A443" s="66" t="s">
        <v>523</v>
      </c>
      <c r="B443" s="66" t="s">
        <v>524</v>
      </c>
      <c r="C443" s="67"/>
      <c r="D443" s="68">
        <v>1</v>
      </c>
      <c r="E443" s="69"/>
      <c r="F443" s="70"/>
      <c r="G443" s="67"/>
      <c r="H443" s="71"/>
      <c r="I443" s="72"/>
      <c r="J443" s="72"/>
      <c r="K443" s="51"/>
      <c r="L443" s="73">
        <v>443</v>
      </c>
      <c r="M443" s="73"/>
      <c r="N443" s="74">
        <v>1</v>
      </c>
      <c r="O443" s="83" t="str">
        <f>REPLACE(INDEX(GroupVertices[Group], MATCH(Edges[[#This Row],[Vertex 1]],GroupVertices[Vertex],0)),1,1,"")</f>
        <v>1</v>
      </c>
      <c r="P443" s="83" t="str">
        <f>REPLACE(INDEX(GroupVertices[Group], MATCH(Edges[[#This Row],[Vertex 2]],GroupVertices[Vertex],0)),1,1,"")</f>
        <v>1</v>
      </c>
    </row>
    <row r="444" spans="1:16" ht="14.25" customHeight="1" thickTop="1" thickBot="1" x14ac:dyDescent="0.3">
      <c r="A444" s="66" t="s">
        <v>523</v>
      </c>
      <c r="B444" s="66" t="s">
        <v>525</v>
      </c>
      <c r="C444" s="67"/>
      <c r="D444" s="68">
        <v>1</v>
      </c>
      <c r="E444" s="69"/>
      <c r="F444" s="70"/>
      <c r="G444" s="67"/>
      <c r="H444" s="71"/>
      <c r="I444" s="72"/>
      <c r="J444" s="72"/>
      <c r="K444" s="51"/>
      <c r="L444" s="73">
        <v>444</v>
      </c>
      <c r="M444" s="73"/>
      <c r="N444" s="74">
        <v>1</v>
      </c>
      <c r="O444" s="83" t="str">
        <f>REPLACE(INDEX(GroupVertices[Group], MATCH(Edges[[#This Row],[Vertex 1]],GroupVertices[Vertex],0)),1,1,"")</f>
        <v>1</v>
      </c>
      <c r="P444" s="83" t="str">
        <f>REPLACE(INDEX(GroupVertices[Group], MATCH(Edges[[#This Row],[Vertex 2]],GroupVertices[Vertex],0)),1,1,"")</f>
        <v>1</v>
      </c>
    </row>
    <row r="445" spans="1:16" ht="14.25" customHeight="1" thickTop="1" thickBot="1" x14ac:dyDescent="0.3">
      <c r="A445" s="66" t="s">
        <v>523</v>
      </c>
      <c r="B445" s="66" t="s">
        <v>526</v>
      </c>
      <c r="C445" s="67"/>
      <c r="D445" s="68">
        <v>1</v>
      </c>
      <c r="E445" s="69"/>
      <c r="F445" s="70"/>
      <c r="G445" s="67"/>
      <c r="H445" s="71"/>
      <c r="I445" s="72"/>
      <c r="J445" s="72"/>
      <c r="K445" s="51"/>
      <c r="L445" s="73">
        <v>445</v>
      </c>
      <c r="M445" s="73"/>
      <c r="N445" s="74">
        <v>1</v>
      </c>
      <c r="O445" s="83" t="str">
        <f>REPLACE(INDEX(GroupVertices[Group], MATCH(Edges[[#This Row],[Vertex 1]],GroupVertices[Vertex],0)),1,1,"")</f>
        <v>1</v>
      </c>
      <c r="P445" s="83" t="str">
        <f>REPLACE(INDEX(GroupVertices[Group], MATCH(Edges[[#This Row],[Vertex 2]],GroupVertices[Vertex],0)),1,1,"")</f>
        <v>1</v>
      </c>
    </row>
    <row r="446" spans="1:16" ht="14.25" customHeight="1" thickTop="1" thickBot="1" x14ac:dyDescent="0.3">
      <c r="A446" s="66" t="s">
        <v>523</v>
      </c>
      <c r="B446" s="66" t="s">
        <v>527</v>
      </c>
      <c r="C446" s="67"/>
      <c r="D446" s="68">
        <v>1</v>
      </c>
      <c r="E446" s="69"/>
      <c r="F446" s="70"/>
      <c r="G446" s="67"/>
      <c r="H446" s="71"/>
      <c r="I446" s="72"/>
      <c r="J446" s="72"/>
      <c r="K446" s="51"/>
      <c r="L446" s="73">
        <v>446</v>
      </c>
      <c r="M446" s="73"/>
      <c r="N446" s="74">
        <v>1</v>
      </c>
      <c r="O446" s="83" t="str">
        <f>REPLACE(INDEX(GroupVertices[Group], MATCH(Edges[[#This Row],[Vertex 1]],GroupVertices[Vertex],0)),1,1,"")</f>
        <v>1</v>
      </c>
      <c r="P446" s="83" t="str">
        <f>REPLACE(INDEX(GroupVertices[Group], MATCH(Edges[[#This Row],[Vertex 2]],GroupVertices[Vertex],0)),1,1,"")</f>
        <v>1</v>
      </c>
    </row>
    <row r="447" spans="1:16" ht="14.25" customHeight="1" thickTop="1" thickBot="1" x14ac:dyDescent="0.3">
      <c r="A447" s="66" t="s">
        <v>523</v>
      </c>
      <c r="B447" s="66" t="s">
        <v>528</v>
      </c>
      <c r="C447" s="67"/>
      <c r="D447" s="68">
        <v>1</v>
      </c>
      <c r="E447" s="69"/>
      <c r="F447" s="70"/>
      <c r="G447" s="67"/>
      <c r="H447" s="71"/>
      <c r="I447" s="72"/>
      <c r="J447" s="72"/>
      <c r="K447" s="51"/>
      <c r="L447" s="73">
        <v>447</v>
      </c>
      <c r="M447" s="73"/>
      <c r="N447" s="74">
        <v>1</v>
      </c>
      <c r="O447" s="83" t="str">
        <f>REPLACE(INDEX(GroupVertices[Group], MATCH(Edges[[#This Row],[Vertex 1]],GroupVertices[Vertex],0)),1,1,"")</f>
        <v>1</v>
      </c>
      <c r="P447" s="83" t="str">
        <f>REPLACE(INDEX(GroupVertices[Group], MATCH(Edges[[#This Row],[Vertex 2]],GroupVertices[Vertex],0)),1,1,"")</f>
        <v>1</v>
      </c>
    </row>
    <row r="448" spans="1:16" ht="14.25" customHeight="1" thickTop="1" thickBot="1" x14ac:dyDescent="0.3">
      <c r="A448" s="66" t="s">
        <v>523</v>
      </c>
      <c r="B448" s="66" t="s">
        <v>190</v>
      </c>
      <c r="C448" s="67"/>
      <c r="D448" s="68">
        <v>2</v>
      </c>
      <c r="E448" s="69"/>
      <c r="F448" s="70"/>
      <c r="G448" s="67"/>
      <c r="H448" s="71"/>
      <c r="I448" s="72"/>
      <c r="J448" s="72"/>
      <c r="K448" s="51"/>
      <c r="L448" s="73">
        <v>448</v>
      </c>
      <c r="M448" s="73"/>
      <c r="N448" s="74">
        <v>8</v>
      </c>
      <c r="O448" s="83" t="str">
        <f>REPLACE(INDEX(GroupVertices[Group], MATCH(Edges[[#This Row],[Vertex 1]],GroupVertices[Vertex],0)),1,1,"")</f>
        <v>1</v>
      </c>
      <c r="P448" s="83" t="str">
        <f>REPLACE(INDEX(GroupVertices[Group], MATCH(Edges[[#This Row],[Vertex 2]],GroupVertices[Vertex],0)),1,1,"")</f>
        <v>1</v>
      </c>
    </row>
    <row r="449" spans="1:16" ht="14.25" customHeight="1" thickTop="1" thickBot="1" x14ac:dyDescent="0.3">
      <c r="A449" s="66" t="s">
        <v>523</v>
      </c>
      <c r="B449" s="66" t="s">
        <v>311</v>
      </c>
      <c r="C449" s="67"/>
      <c r="D449" s="68">
        <v>1</v>
      </c>
      <c r="E449" s="69"/>
      <c r="F449" s="70"/>
      <c r="G449" s="67"/>
      <c r="H449" s="71"/>
      <c r="I449" s="72"/>
      <c r="J449" s="72"/>
      <c r="K449" s="51"/>
      <c r="L449" s="73">
        <v>449</v>
      </c>
      <c r="M449" s="73"/>
      <c r="N449" s="74">
        <v>1</v>
      </c>
      <c r="O449" s="83" t="str">
        <f>REPLACE(INDEX(GroupVertices[Group], MATCH(Edges[[#This Row],[Vertex 1]],GroupVertices[Vertex],0)),1,1,"")</f>
        <v>1</v>
      </c>
      <c r="P449" s="83" t="str">
        <f>REPLACE(INDEX(GroupVertices[Group], MATCH(Edges[[#This Row],[Vertex 2]],GroupVertices[Vertex],0)),1,1,"")</f>
        <v>1</v>
      </c>
    </row>
    <row r="450" spans="1:16" ht="14.25" customHeight="1" thickTop="1" thickBot="1" x14ac:dyDescent="0.3">
      <c r="A450" s="66" t="s">
        <v>523</v>
      </c>
      <c r="B450" s="66" t="s">
        <v>529</v>
      </c>
      <c r="C450" s="67"/>
      <c r="D450" s="68">
        <v>1</v>
      </c>
      <c r="E450" s="69"/>
      <c r="F450" s="70"/>
      <c r="G450" s="67"/>
      <c r="H450" s="71"/>
      <c r="I450" s="72"/>
      <c r="J450" s="72"/>
      <c r="K450" s="51"/>
      <c r="L450" s="73">
        <v>450</v>
      </c>
      <c r="M450" s="73"/>
      <c r="N450" s="74">
        <v>1</v>
      </c>
      <c r="O450" s="83" t="str">
        <f>REPLACE(INDEX(GroupVertices[Group], MATCH(Edges[[#This Row],[Vertex 1]],GroupVertices[Vertex],0)),1,1,"")</f>
        <v>1</v>
      </c>
      <c r="P450" s="83" t="str">
        <f>REPLACE(INDEX(GroupVertices[Group], MATCH(Edges[[#This Row],[Vertex 2]],GroupVertices[Vertex],0)),1,1,"")</f>
        <v>1</v>
      </c>
    </row>
    <row r="451" spans="1:16" ht="14.25" customHeight="1" thickTop="1" thickBot="1" x14ac:dyDescent="0.3">
      <c r="A451" s="66" t="s">
        <v>523</v>
      </c>
      <c r="B451" s="66" t="s">
        <v>530</v>
      </c>
      <c r="C451" s="67"/>
      <c r="D451" s="68">
        <v>1</v>
      </c>
      <c r="E451" s="69"/>
      <c r="F451" s="70"/>
      <c r="G451" s="67"/>
      <c r="H451" s="71"/>
      <c r="I451" s="72"/>
      <c r="J451" s="72"/>
      <c r="K451" s="51"/>
      <c r="L451" s="73">
        <v>451</v>
      </c>
      <c r="M451" s="73"/>
      <c r="N451" s="74">
        <v>1</v>
      </c>
      <c r="O451" s="83" t="str">
        <f>REPLACE(INDEX(GroupVertices[Group], MATCH(Edges[[#This Row],[Vertex 1]],GroupVertices[Vertex],0)),1,1,"")</f>
        <v>1</v>
      </c>
      <c r="P451" s="83" t="str">
        <f>REPLACE(INDEX(GroupVertices[Group], MATCH(Edges[[#This Row],[Vertex 2]],GroupVertices[Vertex],0)),1,1,"")</f>
        <v>1</v>
      </c>
    </row>
    <row r="452" spans="1:16" ht="14.25" customHeight="1" thickTop="1" thickBot="1" x14ac:dyDescent="0.3">
      <c r="A452" s="66" t="s">
        <v>523</v>
      </c>
      <c r="B452" s="66" t="s">
        <v>531</v>
      </c>
      <c r="C452" s="67"/>
      <c r="D452" s="68">
        <v>2</v>
      </c>
      <c r="E452" s="69"/>
      <c r="F452" s="70"/>
      <c r="G452" s="67"/>
      <c r="H452" s="71"/>
      <c r="I452" s="72"/>
      <c r="J452" s="72"/>
      <c r="K452" s="51"/>
      <c r="L452" s="73">
        <v>452</v>
      </c>
      <c r="M452" s="73"/>
      <c r="N452" s="74">
        <v>8</v>
      </c>
      <c r="O452" s="83" t="str">
        <f>REPLACE(INDEX(GroupVertices[Group], MATCH(Edges[[#This Row],[Vertex 1]],GroupVertices[Vertex],0)),1,1,"")</f>
        <v>1</v>
      </c>
      <c r="P452" s="83" t="str">
        <f>REPLACE(INDEX(GroupVertices[Group], MATCH(Edges[[#This Row],[Vertex 2]],GroupVertices[Vertex],0)),1,1,"")</f>
        <v>1</v>
      </c>
    </row>
    <row r="453" spans="1:16" ht="14.25" customHeight="1" thickTop="1" thickBot="1" x14ac:dyDescent="0.3">
      <c r="A453" s="66" t="s">
        <v>523</v>
      </c>
      <c r="B453" s="66" t="s">
        <v>448</v>
      </c>
      <c r="C453" s="67"/>
      <c r="D453" s="68">
        <v>1.1428571428571428</v>
      </c>
      <c r="E453" s="69"/>
      <c r="F453" s="70"/>
      <c r="G453" s="67"/>
      <c r="H453" s="71"/>
      <c r="I453" s="72"/>
      <c r="J453" s="72"/>
      <c r="K453" s="51"/>
      <c r="L453" s="73">
        <v>453</v>
      </c>
      <c r="M453" s="73"/>
      <c r="N453" s="74">
        <v>2</v>
      </c>
      <c r="O453" s="83" t="str">
        <f>REPLACE(INDEX(GroupVertices[Group], MATCH(Edges[[#This Row],[Vertex 1]],GroupVertices[Vertex],0)),1,1,"")</f>
        <v>1</v>
      </c>
      <c r="P453" s="83" t="str">
        <f>REPLACE(INDEX(GroupVertices[Group], MATCH(Edges[[#This Row],[Vertex 2]],GroupVertices[Vertex],0)),1,1,"")</f>
        <v>1</v>
      </c>
    </row>
    <row r="454" spans="1:16" ht="14.25" customHeight="1" thickTop="1" thickBot="1" x14ac:dyDescent="0.3">
      <c r="A454" s="66" t="s">
        <v>523</v>
      </c>
      <c r="B454" s="66" t="s">
        <v>532</v>
      </c>
      <c r="C454" s="67"/>
      <c r="D454" s="68">
        <v>1</v>
      </c>
      <c r="E454" s="69"/>
      <c r="F454" s="70"/>
      <c r="G454" s="67"/>
      <c r="H454" s="71"/>
      <c r="I454" s="72"/>
      <c r="J454" s="72"/>
      <c r="K454" s="51"/>
      <c r="L454" s="73">
        <v>454</v>
      </c>
      <c r="M454" s="73"/>
      <c r="N454" s="74">
        <v>1</v>
      </c>
      <c r="O454" s="83" t="str">
        <f>REPLACE(INDEX(GroupVertices[Group], MATCH(Edges[[#This Row],[Vertex 1]],GroupVertices[Vertex],0)),1,1,"")</f>
        <v>1</v>
      </c>
      <c r="P454" s="83" t="str">
        <f>REPLACE(INDEX(GroupVertices[Group], MATCH(Edges[[#This Row],[Vertex 2]],GroupVertices[Vertex],0)),1,1,"")</f>
        <v>1</v>
      </c>
    </row>
    <row r="455" spans="1:16" ht="14.25" customHeight="1" thickTop="1" thickBot="1" x14ac:dyDescent="0.3">
      <c r="A455" s="66" t="s">
        <v>523</v>
      </c>
      <c r="B455" s="66" t="s">
        <v>533</v>
      </c>
      <c r="C455" s="67"/>
      <c r="D455" s="68">
        <v>1</v>
      </c>
      <c r="E455" s="69"/>
      <c r="F455" s="70"/>
      <c r="G455" s="67"/>
      <c r="H455" s="71"/>
      <c r="I455" s="72"/>
      <c r="J455" s="72"/>
      <c r="K455" s="51"/>
      <c r="L455" s="73">
        <v>455</v>
      </c>
      <c r="M455" s="73"/>
      <c r="N455" s="74">
        <v>1</v>
      </c>
      <c r="O455" s="83" t="str">
        <f>REPLACE(INDEX(GroupVertices[Group], MATCH(Edges[[#This Row],[Vertex 1]],GroupVertices[Vertex],0)),1,1,"")</f>
        <v>1</v>
      </c>
      <c r="P455" s="83" t="str">
        <f>REPLACE(INDEX(GroupVertices[Group], MATCH(Edges[[#This Row],[Vertex 2]],GroupVertices[Vertex],0)),1,1,"")</f>
        <v>1</v>
      </c>
    </row>
    <row r="456" spans="1:16" ht="14.25" customHeight="1" thickTop="1" thickBot="1" x14ac:dyDescent="0.3">
      <c r="A456" s="66" t="s">
        <v>523</v>
      </c>
      <c r="B456" s="66" t="s">
        <v>454</v>
      </c>
      <c r="C456" s="67"/>
      <c r="D456" s="68">
        <v>1</v>
      </c>
      <c r="E456" s="69"/>
      <c r="F456" s="70"/>
      <c r="G456" s="67"/>
      <c r="H456" s="71"/>
      <c r="I456" s="72"/>
      <c r="J456" s="72"/>
      <c r="K456" s="51"/>
      <c r="L456" s="73">
        <v>456</v>
      </c>
      <c r="M456" s="73"/>
      <c r="N456" s="74">
        <v>1</v>
      </c>
      <c r="O456" s="83" t="str">
        <f>REPLACE(INDEX(GroupVertices[Group], MATCH(Edges[[#This Row],[Vertex 1]],GroupVertices[Vertex],0)),1,1,"")</f>
        <v>1</v>
      </c>
      <c r="P456" s="83" t="str">
        <f>REPLACE(INDEX(GroupVertices[Group], MATCH(Edges[[#This Row],[Vertex 2]],GroupVertices[Vertex],0)),1,1,"")</f>
        <v>1</v>
      </c>
    </row>
    <row r="457" spans="1:16" ht="14.25" customHeight="1" thickTop="1" thickBot="1" x14ac:dyDescent="0.3">
      <c r="A457" s="66" t="s">
        <v>523</v>
      </c>
      <c r="B457" s="66" t="s">
        <v>218</v>
      </c>
      <c r="C457" s="67"/>
      <c r="D457" s="68">
        <v>1</v>
      </c>
      <c r="E457" s="69"/>
      <c r="F457" s="70"/>
      <c r="G457" s="67"/>
      <c r="H457" s="71"/>
      <c r="I457" s="72"/>
      <c r="J457" s="72"/>
      <c r="K457" s="51"/>
      <c r="L457" s="73">
        <v>457</v>
      </c>
      <c r="M457" s="73"/>
      <c r="N457" s="74">
        <v>1</v>
      </c>
      <c r="O457" s="83" t="str">
        <f>REPLACE(INDEX(GroupVertices[Group], MATCH(Edges[[#This Row],[Vertex 1]],GroupVertices[Vertex],0)),1,1,"")</f>
        <v>1</v>
      </c>
      <c r="P457" s="83" t="str">
        <f>REPLACE(INDEX(GroupVertices[Group], MATCH(Edges[[#This Row],[Vertex 2]],GroupVertices[Vertex],0)),1,1,"")</f>
        <v>1</v>
      </c>
    </row>
    <row r="458" spans="1:16" ht="14.25" customHeight="1" thickTop="1" thickBot="1" x14ac:dyDescent="0.3">
      <c r="A458" s="66" t="s">
        <v>523</v>
      </c>
      <c r="B458" s="66" t="s">
        <v>303</v>
      </c>
      <c r="C458" s="67"/>
      <c r="D458" s="68">
        <v>1.1428571428571428</v>
      </c>
      <c r="E458" s="69"/>
      <c r="F458" s="70"/>
      <c r="G458" s="67"/>
      <c r="H458" s="71"/>
      <c r="I458" s="72"/>
      <c r="J458" s="72"/>
      <c r="K458" s="51"/>
      <c r="L458" s="73">
        <v>458</v>
      </c>
      <c r="M458" s="73"/>
      <c r="N458" s="74">
        <v>2</v>
      </c>
      <c r="O458" s="83" t="str">
        <f>REPLACE(INDEX(GroupVertices[Group], MATCH(Edges[[#This Row],[Vertex 1]],GroupVertices[Vertex],0)),1,1,"")</f>
        <v>1</v>
      </c>
      <c r="P458" s="83" t="str">
        <f>REPLACE(INDEX(GroupVertices[Group], MATCH(Edges[[#This Row],[Vertex 2]],GroupVertices[Vertex],0)),1,1,"")</f>
        <v>1</v>
      </c>
    </row>
    <row r="459" spans="1:16" ht="14.25" customHeight="1" thickTop="1" thickBot="1" x14ac:dyDescent="0.3">
      <c r="A459" s="66" t="s">
        <v>534</v>
      </c>
      <c r="B459" s="66" t="s">
        <v>498</v>
      </c>
      <c r="C459" s="67"/>
      <c r="D459" s="68">
        <v>1</v>
      </c>
      <c r="E459" s="69"/>
      <c r="F459" s="70"/>
      <c r="G459" s="67"/>
      <c r="H459" s="71"/>
      <c r="I459" s="72"/>
      <c r="J459" s="72"/>
      <c r="K459" s="51"/>
      <c r="L459" s="73">
        <v>459</v>
      </c>
      <c r="M459" s="73"/>
      <c r="N459" s="74">
        <v>1</v>
      </c>
      <c r="O459" s="83" t="str">
        <f>REPLACE(INDEX(GroupVertices[Group], MATCH(Edges[[#This Row],[Vertex 1]],GroupVertices[Vertex],0)),1,1,"")</f>
        <v>1</v>
      </c>
      <c r="P459" s="83" t="str">
        <f>REPLACE(INDEX(GroupVertices[Group], MATCH(Edges[[#This Row],[Vertex 2]],GroupVertices[Vertex],0)),1,1,"")</f>
        <v>1</v>
      </c>
    </row>
    <row r="460" spans="1:16" ht="14.25" customHeight="1" thickTop="1" thickBot="1" x14ac:dyDescent="0.3">
      <c r="A460" s="66" t="s">
        <v>534</v>
      </c>
      <c r="B460" s="66" t="s">
        <v>535</v>
      </c>
      <c r="C460" s="67"/>
      <c r="D460" s="68">
        <v>1.1428571428571428</v>
      </c>
      <c r="E460" s="69"/>
      <c r="F460" s="70"/>
      <c r="G460" s="67"/>
      <c r="H460" s="71"/>
      <c r="I460" s="72"/>
      <c r="J460" s="72"/>
      <c r="K460" s="51"/>
      <c r="L460" s="73">
        <v>460</v>
      </c>
      <c r="M460" s="73"/>
      <c r="N460" s="74">
        <v>2</v>
      </c>
      <c r="O460" s="83" t="str">
        <f>REPLACE(INDEX(GroupVertices[Group], MATCH(Edges[[#This Row],[Vertex 1]],GroupVertices[Vertex],0)),1,1,"")</f>
        <v>1</v>
      </c>
      <c r="P460" s="83" t="str">
        <f>REPLACE(INDEX(GroupVertices[Group], MATCH(Edges[[#This Row],[Vertex 2]],GroupVertices[Vertex],0)),1,1,"")</f>
        <v>1</v>
      </c>
    </row>
    <row r="461" spans="1:16" ht="14.25" customHeight="1" thickTop="1" thickBot="1" x14ac:dyDescent="0.3">
      <c r="A461" s="66" t="s">
        <v>534</v>
      </c>
      <c r="B461" s="66" t="s">
        <v>536</v>
      </c>
      <c r="C461" s="67"/>
      <c r="D461" s="68">
        <v>1</v>
      </c>
      <c r="E461" s="69"/>
      <c r="F461" s="70"/>
      <c r="G461" s="67"/>
      <c r="H461" s="71"/>
      <c r="I461" s="72"/>
      <c r="J461" s="72"/>
      <c r="K461" s="51"/>
      <c r="L461" s="73">
        <v>461</v>
      </c>
      <c r="M461" s="73"/>
      <c r="N461" s="74">
        <v>1</v>
      </c>
      <c r="O461" s="83" t="str">
        <f>REPLACE(INDEX(GroupVertices[Group], MATCH(Edges[[#This Row],[Vertex 1]],GroupVertices[Vertex],0)),1,1,"")</f>
        <v>1</v>
      </c>
      <c r="P461" s="83" t="str">
        <f>REPLACE(INDEX(GroupVertices[Group], MATCH(Edges[[#This Row],[Vertex 2]],GroupVertices[Vertex],0)),1,1,"")</f>
        <v>1</v>
      </c>
    </row>
    <row r="462" spans="1:16" ht="14.25" customHeight="1" thickTop="1" thickBot="1" x14ac:dyDescent="0.3">
      <c r="A462" s="66" t="s">
        <v>534</v>
      </c>
      <c r="B462" s="66" t="s">
        <v>389</v>
      </c>
      <c r="C462" s="67"/>
      <c r="D462" s="68">
        <v>1</v>
      </c>
      <c r="E462" s="69"/>
      <c r="F462" s="70"/>
      <c r="G462" s="67"/>
      <c r="H462" s="71"/>
      <c r="I462" s="72"/>
      <c r="J462" s="72"/>
      <c r="K462" s="51"/>
      <c r="L462" s="73">
        <v>462</v>
      </c>
      <c r="M462" s="73"/>
      <c r="N462" s="74">
        <v>1</v>
      </c>
      <c r="O462" s="83" t="str">
        <f>REPLACE(INDEX(GroupVertices[Group], MATCH(Edges[[#This Row],[Vertex 1]],GroupVertices[Vertex],0)),1,1,"")</f>
        <v>1</v>
      </c>
      <c r="P462" s="83" t="str">
        <f>REPLACE(INDEX(GroupVertices[Group], MATCH(Edges[[#This Row],[Vertex 2]],GroupVertices[Vertex],0)),1,1,"")</f>
        <v>1</v>
      </c>
    </row>
    <row r="463" spans="1:16" ht="14.25" customHeight="1" thickTop="1" thickBot="1" x14ac:dyDescent="0.3">
      <c r="A463" s="66" t="s">
        <v>534</v>
      </c>
      <c r="B463" s="66" t="s">
        <v>537</v>
      </c>
      <c r="C463" s="67"/>
      <c r="D463" s="68">
        <v>1</v>
      </c>
      <c r="E463" s="69"/>
      <c r="F463" s="70"/>
      <c r="G463" s="67"/>
      <c r="H463" s="71"/>
      <c r="I463" s="72"/>
      <c r="J463" s="72"/>
      <c r="K463" s="51"/>
      <c r="L463" s="73">
        <v>463</v>
      </c>
      <c r="M463" s="73"/>
      <c r="N463" s="74">
        <v>1</v>
      </c>
      <c r="O463" s="83" t="str">
        <f>REPLACE(INDEX(GroupVertices[Group], MATCH(Edges[[#This Row],[Vertex 1]],GroupVertices[Vertex],0)),1,1,"")</f>
        <v>1</v>
      </c>
      <c r="P463" s="83" t="str">
        <f>REPLACE(INDEX(GroupVertices[Group], MATCH(Edges[[#This Row],[Vertex 2]],GroupVertices[Vertex],0)),1,1,"")</f>
        <v>1</v>
      </c>
    </row>
    <row r="464" spans="1:16" ht="14.25" customHeight="1" thickTop="1" thickBot="1" x14ac:dyDescent="0.3">
      <c r="A464" s="66" t="s">
        <v>534</v>
      </c>
      <c r="B464" s="66" t="s">
        <v>538</v>
      </c>
      <c r="C464" s="67"/>
      <c r="D464" s="68">
        <v>1</v>
      </c>
      <c r="E464" s="69"/>
      <c r="F464" s="70"/>
      <c r="G464" s="67"/>
      <c r="H464" s="71"/>
      <c r="I464" s="72"/>
      <c r="J464" s="72"/>
      <c r="K464" s="51"/>
      <c r="L464" s="73">
        <v>464</v>
      </c>
      <c r="M464" s="73"/>
      <c r="N464" s="74">
        <v>1</v>
      </c>
      <c r="O464" s="83" t="str">
        <f>REPLACE(INDEX(GroupVertices[Group], MATCH(Edges[[#This Row],[Vertex 1]],GroupVertices[Vertex],0)),1,1,"")</f>
        <v>1</v>
      </c>
      <c r="P464" s="83" t="str">
        <f>REPLACE(INDEX(GroupVertices[Group], MATCH(Edges[[#This Row],[Vertex 2]],GroupVertices[Vertex],0)),1,1,"")</f>
        <v>1</v>
      </c>
    </row>
    <row r="465" spans="1:16" ht="14.25" customHeight="1" thickTop="1" thickBot="1" x14ac:dyDescent="0.3">
      <c r="A465" s="66" t="s">
        <v>176</v>
      </c>
      <c r="B465" s="66" t="s">
        <v>539</v>
      </c>
      <c r="C465" s="67"/>
      <c r="D465" s="68">
        <v>1.1428571428571428</v>
      </c>
      <c r="E465" s="69"/>
      <c r="F465" s="70"/>
      <c r="G465" s="67"/>
      <c r="H465" s="71"/>
      <c r="I465" s="72"/>
      <c r="J465" s="72"/>
      <c r="K465" s="51"/>
      <c r="L465" s="73">
        <v>465</v>
      </c>
      <c r="M465" s="73"/>
      <c r="N465" s="74">
        <v>2</v>
      </c>
      <c r="O465" s="83" t="str">
        <f>REPLACE(INDEX(GroupVertices[Group], MATCH(Edges[[#This Row],[Vertex 1]],GroupVertices[Vertex],0)),1,1,"")</f>
        <v>1</v>
      </c>
      <c r="P465" s="83" t="str">
        <f>REPLACE(INDEX(GroupVertices[Group], MATCH(Edges[[#This Row],[Vertex 2]],GroupVertices[Vertex],0)),1,1,"")</f>
        <v>1</v>
      </c>
    </row>
    <row r="466" spans="1:16" ht="14.25" customHeight="1" thickTop="1" thickBot="1" x14ac:dyDescent="0.3">
      <c r="A466" s="66" t="s">
        <v>176</v>
      </c>
      <c r="B466" s="66" t="s">
        <v>178</v>
      </c>
      <c r="C466" s="67"/>
      <c r="D466" s="68">
        <v>1</v>
      </c>
      <c r="E466" s="69"/>
      <c r="F466" s="70"/>
      <c r="G466" s="67"/>
      <c r="H466" s="71"/>
      <c r="I466" s="72"/>
      <c r="J466" s="72"/>
      <c r="K466" s="51"/>
      <c r="L466" s="73">
        <v>466</v>
      </c>
      <c r="M466" s="73"/>
      <c r="N466" s="74">
        <v>1</v>
      </c>
      <c r="O466" s="83" t="str">
        <f>REPLACE(INDEX(GroupVertices[Group], MATCH(Edges[[#This Row],[Vertex 1]],GroupVertices[Vertex],0)),1,1,"")</f>
        <v>1</v>
      </c>
      <c r="P466" s="83" t="str">
        <f>REPLACE(INDEX(GroupVertices[Group], MATCH(Edges[[#This Row],[Vertex 2]],GroupVertices[Vertex],0)),1,1,"")</f>
        <v>1</v>
      </c>
    </row>
    <row r="467" spans="1:16" ht="14.25" customHeight="1" thickTop="1" thickBot="1" x14ac:dyDescent="0.3">
      <c r="A467" s="66" t="s">
        <v>524</v>
      </c>
      <c r="B467" s="66" t="s">
        <v>527</v>
      </c>
      <c r="C467" s="67"/>
      <c r="D467" s="68">
        <v>1</v>
      </c>
      <c r="E467" s="69"/>
      <c r="F467" s="70"/>
      <c r="G467" s="67"/>
      <c r="H467" s="71"/>
      <c r="I467" s="72"/>
      <c r="J467" s="72"/>
      <c r="K467" s="51"/>
      <c r="L467" s="73">
        <v>467</v>
      </c>
      <c r="M467" s="73"/>
      <c r="N467" s="74">
        <v>1</v>
      </c>
      <c r="O467" s="83" t="str">
        <f>REPLACE(INDEX(GroupVertices[Group], MATCH(Edges[[#This Row],[Vertex 1]],GroupVertices[Vertex],0)),1,1,"")</f>
        <v>1</v>
      </c>
      <c r="P467" s="83" t="str">
        <f>REPLACE(INDEX(GroupVertices[Group], MATCH(Edges[[#This Row],[Vertex 2]],GroupVertices[Vertex],0)),1,1,"")</f>
        <v>1</v>
      </c>
    </row>
    <row r="468" spans="1:16" ht="14.25" customHeight="1" thickTop="1" thickBot="1" x14ac:dyDescent="0.3">
      <c r="A468" s="66" t="s">
        <v>524</v>
      </c>
      <c r="B468" s="66" t="s">
        <v>532</v>
      </c>
      <c r="C468" s="67"/>
      <c r="D468" s="68">
        <v>1</v>
      </c>
      <c r="E468" s="69"/>
      <c r="F468" s="70"/>
      <c r="G468" s="67"/>
      <c r="H468" s="71"/>
      <c r="I468" s="72"/>
      <c r="J468" s="72"/>
      <c r="K468" s="51"/>
      <c r="L468" s="73">
        <v>468</v>
      </c>
      <c r="M468" s="73"/>
      <c r="N468" s="74">
        <v>1</v>
      </c>
      <c r="O468" s="83" t="str">
        <f>REPLACE(INDEX(GroupVertices[Group], MATCH(Edges[[#This Row],[Vertex 1]],GroupVertices[Vertex],0)),1,1,"")</f>
        <v>1</v>
      </c>
      <c r="P468" s="83" t="str">
        <f>REPLACE(INDEX(GroupVertices[Group], MATCH(Edges[[#This Row],[Vertex 2]],GroupVertices[Vertex],0)),1,1,"")</f>
        <v>1</v>
      </c>
    </row>
    <row r="469" spans="1:16" ht="14.25" customHeight="1" thickTop="1" thickBot="1" x14ac:dyDescent="0.3">
      <c r="A469" s="66" t="s">
        <v>524</v>
      </c>
      <c r="B469" s="66" t="s">
        <v>218</v>
      </c>
      <c r="C469" s="67"/>
      <c r="D469" s="68">
        <v>1</v>
      </c>
      <c r="E469" s="69"/>
      <c r="F469" s="70"/>
      <c r="G469" s="67"/>
      <c r="H469" s="71"/>
      <c r="I469" s="72"/>
      <c r="J469" s="72"/>
      <c r="K469" s="51"/>
      <c r="L469" s="73">
        <v>469</v>
      </c>
      <c r="M469" s="73"/>
      <c r="N469" s="74">
        <v>1</v>
      </c>
      <c r="O469" s="83" t="str">
        <f>REPLACE(INDEX(GroupVertices[Group], MATCH(Edges[[#This Row],[Vertex 1]],GroupVertices[Vertex],0)),1,1,"")</f>
        <v>1</v>
      </c>
      <c r="P469" s="83" t="str">
        <f>REPLACE(INDEX(GroupVertices[Group], MATCH(Edges[[#This Row],[Vertex 2]],GroupVertices[Vertex],0)),1,1,"")</f>
        <v>1</v>
      </c>
    </row>
    <row r="470" spans="1:16" ht="14.25" customHeight="1" thickTop="1" thickBot="1" x14ac:dyDescent="0.3">
      <c r="A470" s="66" t="s">
        <v>540</v>
      </c>
      <c r="B470" s="66" t="s">
        <v>541</v>
      </c>
      <c r="C470" s="67"/>
      <c r="D470" s="68">
        <v>1.4285714285714286</v>
      </c>
      <c r="E470" s="69"/>
      <c r="F470" s="70"/>
      <c r="G470" s="67"/>
      <c r="H470" s="71"/>
      <c r="I470" s="72"/>
      <c r="J470" s="72"/>
      <c r="K470" s="51"/>
      <c r="L470" s="73">
        <v>470</v>
      </c>
      <c r="M470" s="73"/>
      <c r="N470" s="74">
        <v>4</v>
      </c>
      <c r="O470" s="83" t="str">
        <f>REPLACE(INDEX(GroupVertices[Group], MATCH(Edges[[#This Row],[Vertex 1]],GroupVertices[Vertex],0)),1,1,"")</f>
        <v>3</v>
      </c>
      <c r="P470" s="83" t="str">
        <f>REPLACE(INDEX(GroupVertices[Group], MATCH(Edges[[#This Row],[Vertex 2]],GroupVertices[Vertex],0)),1,1,"")</f>
        <v>3</v>
      </c>
    </row>
    <row r="471" spans="1:16" ht="14.25" customHeight="1" thickTop="1" thickBot="1" x14ac:dyDescent="0.3">
      <c r="A471" s="66" t="s">
        <v>542</v>
      </c>
      <c r="B471" s="66" t="s">
        <v>543</v>
      </c>
      <c r="C471" s="67"/>
      <c r="D471" s="68">
        <v>1</v>
      </c>
      <c r="E471" s="69"/>
      <c r="F471" s="70"/>
      <c r="G471" s="67"/>
      <c r="H471" s="71"/>
      <c r="I471" s="72"/>
      <c r="J471" s="72"/>
      <c r="K471" s="51"/>
      <c r="L471" s="73">
        <v>471</v>
      </c>
      <c r="M471" s="73"/>
      <c r="N471" s="74">
        <v>1</v>
      </c>
      <c r="O471" s="83" t="str">
        <f>REPLACE(INDEX(GroupVertices[Group], MATCH(Edges[[#This Row],[Vertex 1]],GroupVertices[Vertex],0)),1,1,"")</f>
        <v>1</v>
      </c>
      <c r="P471" s="83" t="str">
        <f>REPLACE(INDEX(GroupVertices[Group], MATCH(Edges[[#This Row],[Vertex 2]],GroupVertices[Vertex],0)),1,1,"")</f>
        <v>1</v>
      </c>
    </row>
    <row r="472" spans="1:16" ht="14.25" customHeight="1" thickTop="1" thickBot="1" x14ac:dyDescent="0.3">
      <c r="A472" s="66" t="s">
        <v>542</v>
      </c>
      <c r="B472" s="66" t="s">
        <v>544</v>
      </c>
      <c r="C472" s="67"/>
      <c r="D472" s="68">
        <v>1</v>
      </c>
      <c r="E472" s="69"/>
      <c r="F472" s="70"/>
      <c r="G472" s="67"/>
      <c r="H472" s="71"/>
      <c r="I472" s="72"/>
      <c r="J472" s="72"/>
      <c r="K472" s="51"/>
      <c r="L472" s="73">
        <v>472</v>
      </c>
      <c r="M472" s="73"/>
      <c r="N472" s="74">
        <v>1</v>
      </c>
      <c r="O472" s="83" t="str">
        <f>REPLACE(INDEX(GroupVertices[Group], MATCH(Edges[[#This Row],[Vertex 1]],GroupVertices[Vertex],0)),1,1,"")</f>
        <v>1</v>
      </c>
      <c r="P472" s="83" t="str">
        <f>REPLACE(INDEX(GroupVertices[Group], MATCH(Edges[[#This Row],[Vertex 2]],GroupVertices[Vertex],0)),1,1,"")</f>
        <v>1</v>
      </c>
    </row>
    <row r="473" spans="1:16" ht="14.25" customHeight="1" thickTop="1" thickBot="1" x14ac:dyDescent="0.3">
      <c r="A473" s="66" t="s">
        <v>542</v>
      </c>
      <c r="B473" s="66" t="s">
        <v>545</v>
      </c>
      <c r="C473" s="67"/>
      <c r="D473" s="68">
        <v>1.1428571428571428</v>
      </c>
      <c r="E473" s="69"/>
      <c r="F473" s="70"/>
      <c r="G473" s="67"/>
      <c r="H473" s="71"/>
      <c r="I473" s="72"/>
      <c r="J473" s="72"/>
      <c r="K473" s="51"/>
      <c r="L473" s="73">
        <v>473</v>
      </c>
      <c r="M473" s="73"/>
      <c r="N473" s="74">
        <v>2</v>
      </c>
      <c r="O473" s="83" t="str">
        <f>REPLACE(INDEX(GroupVertices[Group], MATCH(Edges[[#This Row],[Vertex 1]],GroupVertices[Vertex],0)),1,1,"")</f>
        <v>1</v>
      </c>
      <c r="P473" s="83" t="str">
        <f>REPLACE(INDEX(GroupVertices[Group], MATCH(Edges[[#This Row],[Vertex 2]],GroupVertices[Vertex],0)),1,1,"")</f>
        <v>1</v>
      </c>
    </row>
    <row r="474" spans="1:16" ht="14.25" customHeight="1" thickTop="1" thickBot="1" x14ac:dyDescent="0.3">
      <c r="A474" s="66" t="s">
        <v>546</v>
      </c>
      <c r="B474" s="66" t="s">
        <v>408</v>
      </c>
      <c r="C474" s="67"/>
      <c r="D474" s="68">
        <v>1.1428571428571428</v>
      </c>
      <c r="E474" s="69"/>
      <c r="F474" s="70"/>
      <c r="G474" s="67"/>
      <c r="H474" s="71"/>
      <c r="I474" s="72"/>
      <c r="J474" s="72"/>
      <c r="K474" s="51"/>
      <c r="L474" s="73">
        <v>474</v>
      </c>
      <c r="M474" s="73"/>
      <c r="N474" s="74">
        <v>2</v>
      </c>
      <c r="O474" s="83" t="str">
        <f>REPLACE(INDEX(GroupVertices[Group], MATCH(Edges[[#This Row],[Vertex 1]],GroupVertices[Vertex],0)),1,1,"")</f>
        <v>1</v>
      </c>
      <c r="P474" s="83" t="str">
        <f>REPLACE(INDEX(GroupVertices[Group], MATCH(Edges[[#This Row],[Vertex 2]],GroupVertices[Vertex],0)),1,1,"")</f>
        <v>1</v>
      </c>
    </row>
    <row r="475" spans="1:16" ht="14.25" customHeight="1" thickTop="1" thickBot="1" x14ac:dyDescent="0.3">
      <c r="A475" s="66" t="s">
        <v>547</v>
      </c>
      <c r="B475" s="66" t="s">
        <v>548</v>
      </c>
      <c r="C475" s="67"/>
      <c r="D475" s="68">
        <v>1</v>
      </c>
      <c r="E475" s="69"/>
      <c r="F475" s="70"/>
      <c r="G475" s="67"/>
      <c r="H475" s="71"/>
      <c r="I475" s="72"/>
      <c r="J475" s="72"/>
      <c r="K475" s="51"/>
      <c r="L475" s="73">
        <v>475</v>
      </c>
      <c r="M475" s="73"/>
      <c r="N475" s="74">
        <v>1</v>
      </c>
      <c r="O475" s="83" t="str">
        <f>REPLACE(INDEX(GroupVertices[Group], MATCH(Edges[[#This Row],[Vertex 1]],GroupVertices[Vertex],0)),1,1,"")</f>
        <v>68</v>
      </c>
      <c r="P475" s="83" t="str">
        <f>REPLACE(INDEX(GroupVertices[Group], MATCH(Edges[[#This Row],[Vertex 2]],GroupVertices[Vertex],0)),1,1,"")</f>
        <v>68</v>
      </c>
    </row>
    <row r="476" spans="1:16" ht="14.25" customHeight="1" thickTop="1" thickBot="1" x14ac:dyDescent="0.3">
      <c r="A476" s="66" t="s">
        <v>549</v>
      </c>
      <c r="B476" s="66" t="s">
        <v>225</v>
      </c>
      <c r="C476" s="67"/>
      <c r="D476" s="68">
        <v>1</v>
      </c>
      <c r="E476" s="69"/>
      <c r="F476" s="70"/>
      <c r="G476" s="67"/>
      <c r="H476" s="71"/>
      <c r="I476" s="72"/>
      <c r="J476" s="72"/>
      <c r="K476" s="51"/>
      <c r="L476" s="73">
        <v>476</v>
      </c>
      <c r="M476" s="73"/>
      <c r="N476" s="74">
        <v>1</v>
      </c>
      <c r="O476" s="83" t="str">
        <f>REPLACE(INDEX(GroupVertices[Group], MATCH(Edges[[#This Row],[Vertex 1]],GroupVertices[Vertex],0)),1,1,"")</f>
        <v>1</v>
      </c>
      <c r="P476" s="83" t="str">
        <f>REPLACE(INDEX(GroupVertices[Group], MATCH(Edges[[#This Row],[Vertex 2]],GroupVertices[Vertex],0)),1,1,"")</f>
        <v>1</v>
      </c>
    </row>
    <row r="477" spans="1:16" ht="14.25" customHeight="1" thickTop="1" thickBot="1" x14ac:dyDescent="0.3">
      <c r="A477" s="66" t="s">
        <v>549</v>
      </c>
      <c r="B477" s="66" t="s">
        <v>550</v>
      </c>
      <c r="C477" s="67"/>
      <c r="D477" s="68">
        <v>1</v>
      </c>
      <c r="E477" s="69"/>
      <c r="F477" s="70"/>
      <c r="G477" s="67"/>
      <c r="H477" s="71"/>
      <c r="I477" s="72"/>
      <c r="J477" s="72"/>
      <c r="K477" s="51"/>
      <c r="L477" s="73">
        <v>477</v>
      </c>
      <c r="M477" s="73"/>
      <c r="N477" s="74">
        <v>1</v>
      </c>
      <c r="O477" s="83" t="str">
        <f>REPLACE(INDEX(GroupVertices[Group], MATCH(Edges[[#This Row],[Vertex 1]],GroupVertices[Vertex],0)),1,1,"")</f>
        <v>1</v>
      </c>
      <c r="P477" s="83" t="str">
        <f>REPLACE(INDEX(GroupVertices[Group], MATCH(Edges[[#This Row],[Vertex 2]],GroupVertices[Vertex],0)),1,1,"")</f>
        <v>1</v>
      </c>
    </row>
    <row r="478" spans="1:16" ht="14.25" customHeight="1" thickTop="1" thickBot="1" x14ac:dyDescent="0.3">
      <c r="A478" s="66" t="s">
        <v>551</v>
      </c>
      <c r="B478" s="66" t="s">
        <v>254</v>
      </c>
      <c r="C478" s="67"/>
      <c r="D478" s="68">
        <v>1</v>
      </c>
      <c r="E478" s="69"/>
      <c r="F478" s="70"/>
      <c r="G478" s="67"/>
      <c r="H478" s="71"/>
      <c r="I478" s="72"/>
      <c r="J478" s="72"/>
      <c r="K478" s="51"/>
      <c r="L478" s="73">
        <v>478</v>
      </c>
      <c r="M478" s="73"/>
      <c r="N478" s="74">
        <v>1</v>
      </c>
      <c r="O478" s="83" t="str">
        <f>REPLACE(INDEX(GroupVertices[Group], MATCH(Edges[[#This Row],[Vertex 1]],GroupVertices[Vertex],0)),1,1,"")</f>
        <v>1</v>
      </c>
      <c r="P478" s="83" t="str">
        <f>REPLACE(INDEX(GroupVertices[Group], MATCH(Edges[[#This Row],[Vertex 2]],GroupVertices[Vertex],0)),1,1,"")</f>
        <v>1</v>
      </c>
    </row>
    <row r="479" spans="1:16" ht="14.25" customHeight="1" thickTop="1" thickBot="1" x14ac:dyDescent="0.3">
      <c r="A479" s="66" t="s">
        <v>552</v>
      </c>
      <c r="B479" s="66" t="s">
        <v>287</v>
      </c>
      <c r="C479" s="67"/>
      <c r="D479" s="68">
        <v>1</v>
      </c>
      <c r="E479" s="69"/>
      <c r="F479" s="70"/>
      <c r="G479" s="67"/>
      <c r="H479" s="71"/>
      <c r="I479" s="72"/>
      <c r="J479" s="72"/>
      <c r="K479" s="51"/>
      <c r="L479" s="73">
        <v>479</v>
      </c>
      <c r="M479" s="73"/>
      <c r="N479" s="74">
        <v>1</v>
      </c>
      <c r="O479" s="83" t="str">
        <f>REPLACE(INDEX(GroupVertices[Group], MATCH(Edges[[#This Row],[Vertex 1]],GroupVertices[Vertex],0)),1,1,"")</f>
        <v>1</v>
      </c>
      <c r="P479" s="83" t="str">
        <f>REPLACE(INDEX(GroupVertices[Group], MATCH(Edges[[#This Row],[Vertex 2]],GroupVertices[Vertex],0)),1,1,"")</f>
        <v>1</v>
      </c>
    </row>
    <row r="480" spans="1:16" ht="14.25" customHeight="1" thickTop="1" thickBot="1" x14ac:dyDescent="0.3">
      <c r="A480" s="66" t="s">
        <v>552</v>
      </c>
      <c r="B480" s="66" t="s">
        <v>343</v>
      </c>
      <c r="C480" s="67"/>
      <c r="D480" s="68">
        <v>1</v>
      </c>
      <c r="E480" s="69"/>
      <c r="F480" s="70"/>
      <c r="G480" s="67"/>
      <c r="H480" s="71"/>
      <c r="I480" s="72"/>
      <c r="J480" s="72"/>
      <c r="K480" s="51"/>
      <c r="L480" s="73">
        <v>480</v>
      </c>
      <c r="M480" s="73"/>
      <c r="N480" s="74">
        <v>1</v>
      </c>
      <c r="O480" s="83" t="str">
        <f>REPLACE(INDEX(GroupVertices[Group], MATCH(Edges[[#This Row],[Vertex 1]],GroupVertices[Vertex],0)),1,1,"")</f>
        <v>1</v>
      </c>
      <c r="P480" s="83" t="str">
        <f>REPLACE(INDEX(GroupVertices[Group], MATCH(Edges[[#This Row],[Vertex 2]],GroupVertices[Vertex],0)),1,1,"")</f>
        <v>1</v>
      </c>
    </row>
    <row r="481" spans="1:16" ht="14.25" customHeight="1" thickTop="1" thickBot="1" x14ac:dyDescent="0.3">
      <c r="A481" s="66" t="s">
        <v>552</v>
      </c>
      <c r="B481" s="66" t="s">
        <v>553</v>
      </c>
      <c r="C481" s="67"/>
      <c r="D481" s="68">
        <v>1</v>
      </c>
      <c r="E481" s="69"/>
      <c r="F481" s="70"/>
      <c r="G481" s="67"/>
      <c r="H481" s="71"/>
      <c r="I481" s="72"/>
      <c r="J481" s="72"/>
      <c r="K481" s="51"/>
      <c r="L481" s="73">
        <v>481</v>
      </c>
      <c r="M481" s="73"/>
      <c r="N481" s="74">
        <v>1</v>
      </c>
      <c r="O481" s="83" t="str">
        <f>REPLACE(INDEX(GroupVertices[Group], MATCH(Edges[[#This Row],[Vertex 1]],GroupVertices[Vertex],0)),1,1,"")</f>
        <v>1</v>
      </c>
      <c r="P481" s="83" t="str">
        <f>REPLACE(INDEX(GroupVertices[Group], MATCH(Edges[[#This Row],[Vertex 2]],GroupVertices[Vertex],0)),1,1,"")</f>
        <v>1</v>
      </c>
    </row>
    <row r="482" spans="1:16" ht="14.25" customHeight="1" thickTop="1" thickBot="1" x14ac:dyDescent="0.3">
      <c r="A482" s="66" t="s">
        <v>287</v>
      </c>
      <c r="B482" s="66" t="s">
        <v>554</v>
      </c>
      <c r="C482" s="67"/>
      <c r="D482" s="68">
        <v>1</v>
      </c>
      <c r="E482" s="69"/>
      <c r="F482" s="70"/>
      <c r="G482" s="67"/>
      <c r="H482" s="71"/>
      <c r="I482" s="72"/>
      <c r="J482" s="72"/>
      <c r="K482" s="51"/>
      <c r="L482" s="73">
        <v>482</v>
      </c>
      <c r="M482" s="73"/>
      <c r="N482" s="74">
        <v>1</v>
      </c>
      <c r="O482" s="83" t="str">
        <f>REPLACE(INDEX(GroupVertices[Group], MATCH(Edges[[#This Row],[Vertex 1]],GroupVertices[Vertex],0)),1,1,"")</f>
        <v>1</v>
      </c>
      <c r="P482" s="83" t="str">
        <f>REPLACE(INDEX(GroupVertices[Group], MATCH(Edges[[#This Row],[Vertex 2]],GroupVertices[Vertex],0)),1,1,"")</f>
        <v>1</v>
      </c>
    </row>
    <row r="483" spans="1:16" ht="14.25" customHeight="1" thickTop="1" thickBot="1" x14ac:dyDescent="0.3">
      <c r="A483" s="66" t="s">
        <v>287</v>
      </c>
      <c r="B483" s="66" t="s">
        <v>242</v>
      </c>
      <c r="C483" s="67"/>
      <c r="D483" s="68">
        <v>1</v>
      </c>
      <c r="E483" s="69"/>
      <c r="F483" s="70"/>
      <c r="G483" s="67"/>
      <c r="H483" s="71"/>
      <c r="I483" s="72"/>
      <c r="J483" s="72"/>
      <c r="K483" s="51"/>
      <c r="L483" s="73">
        <v>483</v>
      </c>
      <c r="M483" s="73"/>
      <c r="N483" s="74">
        <v>1</v>
      </c>
      <c r="O483" s="83" t="str">
        <f>REPLACE(INDEX(GroupVertices[Group], MATCH(Edges[[#This Row],[Vertex 1]],GroupVertices[Vertex],0)),1,1,"")</f>
        <v>1</v>
      </c>
      <c r="P483" s="83" t="str">
        <f>REPLACE(INDEX(GroupVertices[Group], MATCH(Edges[[#This Row],[Vertex 2]],GroupVertices[Vertex],0)),1,1,"")</f>
        <v>1</v>
      </c>
    </row>
    <row r="484" spans="1:16" ht="14.25" customHeight="1" thickTop="1" thickBot="1" x14ac:dyDescent="0.3">
      <c r="A484" s="66" t="s">
        <v>287</v>
      </c>
      <c r="B484" s="66" t="s">
        <v>343</v>
      </c>
      <c r="C484" s="67"/>
      <c r="D484" s="68">
        <v>1</v>
      </c>
      <c r="E484" s="69"/>
      <c r="F484" s="70"/>
      <c r="G484" s="67"/>
      <c r="H484" s="71"/>
      <c r="I484" s="72"/>
      <c r="J484" s="72"/>
      <c r="K484" s="51"/>
      <c r="L484" s="73">
        <v>484</v>
      </c>
      <c r="M484" s="73"/>
      <c r="N484" s="74">
        <v>1</v>
      </c>
      <c r="O484" s="83" t="str">
        <f>REPLACE(INDEX(GroupVertices[Group], MATCH(Edges[[#This Row],[Vertex 1]],GroupVertices[Vertex],0)),1,1,"")</f>
        <v>1</v>
      </c>
      <c r="P484" s="83" t="str">
        <f>REPLACE(INDEX(GroupVertices[Group], MATCH(Edges[[#This Row],[Vertex 2]],GroupVertices[Vertex],0)),1,1,"")</f>
        <v>1</v>
      </c>
    </row>
    <row r="485" spans="1:16" ht="14.25" customHeight="1" thickTop="1" thickBot="1" x14ac:dyDescent="0.3">
      <c r="A485" s="66" t="s">
        <v>287</v>
      </c>
      <c r="B485" s="66" t="s">
        <v>553</v>
      </c>
      <c r="C485" s="67"/>
      <c r="D485" s="68">
        <v>1</v>
      </c>
      <c r="E485" s="69"/>
      <c r="F485" s="70"/>
      <c r="G485" s="67"/>
      <c r="H485" s="71"/>
      <c r="I485" s="72"/>
      <c r="J485" s="72"/>
      <c r="K485" s="51"/>
      <c r="L485" s="73">
        <v>485</v>
      </c>
      <c r="M485" s="73"/>
      <c r="N485" s="74">
        <v>1</v>
      </c>
      <c r="O485" s="83" t="str">
        <f>REPLACE(INDEX(GroupVertices[Group], MATCH(Edges[[#This Row],[Vertex 1]],GroupVertices[Vertex],0)),1,1,"")</f>
        <v>1</v>
      </c>
      <c r="P485" s="83" t="str">
        <f>REPLACE(INDEX(GroupVertices[Group], MATCH(Edges[[#This Row],[Vertex 2]],GroupVertices[Vertex],0)),1,1,"")</f>
        <v>1</v>
      </c>
    </row>
    <row r="486" spans="1:16" ht="14.25" customHeight="1" thickTop="1" thickBot="1" x14ac:dyDescent="0.3">
      <c r="A486" s="66" t="s">
        <v>287</v>
      </c>
      <c r="B486" s="66" t="s">
        <v>555</v>
      </c>
      <c r="C486" s="67"/>
      <c r="D486" s="68">
        <v>1</v>
      </c>
      <c r="E486" s="69"/>
      <c r="F486" s="70"/>
      <c r="G486" s="67"/>
      <c r="H486" s="71"/>
      <c r="I486" s="72"/>
      <c r="J486" s="72"/>
      <c r="K486" s="51"/>
      <c r="L486" s="73">
        <v>486</v>
      </c>
      <c r="M486" s="73"/>
      <c r="N486" s="74">
        <v>1</v>
      </c>
      <c r="O486" s="83" t="str">
        <f>REPLACE(INDEX(GroupVertices[Group], MATCH(Edges[[#This Row],[Vertex 1]],GroupVertices[Vertex],0)),1,1,"")</f>
        <v>1</v>
      </c>
      <c r="P486" s="83" t="str">
        <f>REPLACE(INDEX(GroupVertices[Group], MATCH(Edges[[#This Row],[Vertex 2]],GroupVertices[Vertex],0)),1,1,"")</f>
        <v>1</v>
      </c>
    </row>
    <row r="487" spans="1:16" ht="14.25" customHeight="1" thickTop="1" thickBot="1" x14ac:dyDescent="0.3">
      <c r="A487" s="66" t="s">
        <v>225</v>
      </c>
      <c r="B487" s="66" t="s">
        <v>556</v>
      </c>
      <c r="C487" s="67"/>
      <c r="D487" s="68">
        <v>1.1428571428571428</v>
      </c>
      <c r="E487" s="69"/>
      <c r="F487" s="70"/>
      <c r="G487" s="67"/>
      <c r="H487" s="71"/>
      <c r="I487" s="72"/>
      <c r="J487" s="72"/>
      <c r="K487" s="51"/>
      <c r="L487" s="73">
        <v>487</v>
      </c>
      <c r="M487" s="73"/>
      <c r="N487" s="74">
        <v>2</v>
      </c>
      <c r="O487" s="83" t="str">
        <f>REPLACE(INDEX(GroupVertices[Group], MATCH(Edges[[#This Row],[Vertex 1]],GroupVertices[Vertex],0)),1,1,"")</f>
        <v>1</v>
      </c>
      <c r="P487" s="83" t="str">
        <f>REPLACE(INDEX(GroupVertices[Group], MATCH(Edges[[#This Row],[Vertex 2]],GroupVertices[Vertex],0)),1,1,"")</f>
        <v>1</v>
      </c>
    </row>
    <row r="488" spans="1:16" ht="14.25" customHeight="1" thickTop="1" thickBot="1" x14ac:dyDescent="0.3">
      <c r="A488" s="66" t="s">
        <v>225</v>
      </c>
      <c r="B488" s="66" t="s">
        <v>226</v>
      </c>
      <c r="C488" s="67"/>
      <c r="D488" s="68">
        <v>1.1428571428571428</v>
      </c>
      <c r="E488" s="69"/>
      <c r="F488" s="70"/>
      <c r="G488" s="67"/>
      <c r="H488" s="71"/>
      <c r="I488" s="72"/>
      <c r="J488" s="72"/>
      <c r="K488" s="51"/>
      <c r="L488" s="73">
        <v>488</v>
      </c>
      <c r="M488" s="73"/>
      <c r="N488" s="74">
        <v>2</v>
      </c>
      <c r="O488" s="83" t="str">
        <f>REPLACE(INDEX(GroupVertices[Group], MATCH(Edges[[#This Row],[Vertex 1]],GroupVertices[Vertex],0)),1,1,"")</f>
        <v>1</v>
      </c>
      <c r="P488" s="83" t="str">
        <f>REPLACE(INDEX(GroupVertices[Group], MATCH(Edges[[#This Row],[Vertex 2]],GroupVertices[Vertex],0)),1,1,"")</f>
        <v>1</v>
      </c>
    </row>
    <row r="489" spans="1:16" ht="14.25" customHeight="1" thickTop="1" thickBot="1" x14ac:dyDescent="0.3">
      <c r="A489" s="66" t="s">
        <v>225</v>
      </c>
      <c r="B489" s="66" t="s">
        <v>557</v>
      </c>
      <c r="C489" s="67"/>
      <c r="D489" s="68">
        <v>1</v>
      </c>
      <c r="E489" s="69"/>
      <c r="F489" s="70"/>
      <c r="G489" s="67"/>
      <c r="H489" s="71"/>
      <c r="I489" s="72"/>
      <c r="J489" s="72"/>
      <c r="K489" s="51"/>
      <c r="L489" s="73">
        <v>489</v>
      </c>
      <c r="M489" s="73"/>
      <c r="N489" s="74">
        <v>1</v>
      </c>
      <c r="O489" s="83" t="str">
        <f>REPLACE(INDEX(GroupVertices[Group], MATCH(Edges[[#This Row],[Vertex 1]],GroupVertices[Vertex],0)),1,1,"")</f>
        <v>1</v>
      </c>
      <c r="P489" s="83" t="str">
        <f>REPLACE(INDEX(GroupVertices[Group], MATCH(Edges[[#This Row],[Vertex 2]],GroupVertices[Vertex],0)),1,1,"")</f>
        <v>1</v>
      </c>
    </row>
    <row r="490" spans="1:16" ht="14.25" customHeight="1" thickTop="1" thickBot="1" x14ac:dyDescent="0.3">
      <c r="A490" s="66" t="s">
        <v>225</v>
      </c>
      <c r="B490" s="66" t="s">
        <v>558</v>
      </c>
      <c r="C490" s="67"/>
      <c r="D490" s="68">
        <v>1</v>
      </c>
      <c r="E490" s="69"/>
      <c r="F490" s="70"/>
      <c r="G490" s="67"/>
      <c r="H490" s="71"/>
      <c r="I490" s="72"/>
      <c r="J490" s="72"/>
      <c r="K490" s="51"/>
      <c r="L490" s="73">
        <v>490</v>
      </c>
      <c r="M490" s="73"/>
      <c r="N490" s="74">
        <v>1</v>
      </c>
      <c r="O490" s="83" t="str">
        <f>REPLACE(INDEX(GroupVertices[Group], MATCH(Edges[[#This Row],[Vertex 1]],GroupVertices[Vertex],0)),1,1,"")</f>
        <v>1</v>
      </c>
      <c r="P490" s="83" t="str">
        <f>REPLACE(INDEX(GroupVertices[Group], MATCH(Edges[[#This Row],[Vertex 2]],GroupVertices[Vertex],0)),1,1,"")</f>
        <v>1</v>
      </c>
    </row>
    <row r="491" spans="1:16" ht="14.25" customHeight="1" thickTop="1" thickBot="1" x14ac:dyDescent="0.3">
      <c r="A491" s="66" t="s">
        <v>225</v>
      </c>
      <c r="B491" s="66" t="s">
        <v>227</v>
      </c>
      <c r="C491" s="67"/>
      <c r="D491" s="68">
        <v>1.4285714285714286</v>
      </c>
      <c r="E491" s="69"/>
      <c r="F491" s="70"/>
      <c r="G491" s="67"/>
      <c r="H491" s="71"/>
      <c r="I491" s="72"/>
      <c r="J491" s="72"/>
      <c r="K491" s="51"/>
      <c r="L491" s="73">
        <v>491</v>
      </c>
      <c r="M491" s="73"/>
      <c r="N491" s="74">
        <v>4</v>
      </c>
      <c r="O491" s="83" t="str">
        <f>REPLACE(INDEX(GroupVertices[Group], MATCH(Edges[[#This Row],[Vertex 1]],GroupVertices[Vertex],0)),1,1,"")</f>
        <v>1</v>
      </c>
      <c r="P491" s="83" t="str">
        <f>REPLACE(INDEX(GroupVertices[Group], MATCH(Edges[[#This Row],[Vertex 2]],GroupVertices[Vertex],0)),1,1,"")</f>
        <v>1</v>
      </c>
    </row>
    <row r="492" spans="1:16" ht="14.25" customHeight="1" thickTop="1" thickBot="1" x14ac:dyDescent="0.3">
      <c r="A492" s="66" t="s">
        <v>225</v>
      </c>
      <c r="B492" s="66" t="s">
        <v>559</v>
      </c>
      <c r="C492" s="67"/>
      <c r="D492" s="68">
        <v>1</v>
      </c>
      <c r="E492" s="69"/>
      <c r="F492" s="70"/>
      <c r="G492" s="67"/>
      <c r="H492" s="71"/>
      <c r="I492" s="72"/>
      <c r="J492" s="72"/>
      <c r="K492" s="51"/>
      <c r="L492" s="73">
        <v>492</v>
      </c>
      <c r="M492" s="73"/>
      <c r="N492" s="74">
        <v>1</v>
      </c>
      <c r="O492" s="83" t="str">
        <f>REPLACE(INDEX(GroupVertices[Group], MATCH(Edges[[#This Row],[Vertex 1]],GroupVertices[Vertex],0)),1,1,"")</f>
        <v>1</v>
      </c>
      <c r="P492" s="83" t="str">
        <f>REPLACE(INDEX(GroupVertices[Group], MATCH(Edges[[#This Row],[Vertex 2]],GroupVertices[Vertex],0)),1,1,"")</f>
        <v>1</v>
      </c>
    </row>
    <row r="493" spans="1:16" ht="14.25" customHeight="1" thickTop="1" thickBot="1" x14ac:dyDescent="0.3">
      <c r="A493" s="66" t="s">
        <v>225</v>
      </c>
      <c r="B493" s="66" t="s">
        <v>228</v>
      </c>
      <c r="C493" s="67"/>
      <c r="D493" s="68">
        <v>1.4285714285714286</v>
      </c>
      <c r="E493" s="69"/>
      <c r="F493" s="70"/>
      <c r="G493" s="67"/>
      <c r="H493" s="71"/>
      <c r="I493" s="72"/>
      <c r="J493" s="72"/>
      <c r="K493" s="51"/>
      <c r="L493" s="73">
        <v>493</v>
      </c>
      <c r="M493" s="73"/>
      <c r="N493" s="74">
        <v>4</v>
      </c>
      <c r="O493" s="83" t="str">
        <f>REPLACE(INDEX(GroupVertices[Group], MATCH(Edges[[#This Row],[Vertex 1]],GroupVertices[Vertex],0)),1,1,"")</f>
        <v>1</v>
      </c>
      <c r="P493" s="83" t="str">
        <f>REPLACE(INDEX(GroupVertices[Group], MATCH(Edges[[#This Row],[Vertex 2]],GroupVertices[Vertex],0)),1,1,"")</f>
        <v>1</v>
      </c>
    </row>
    <row r="494" spans="1:16" ht="14.25" customHeight="1" thickTop="1" thickBot="1" x14ac:dyDescent="0.3">
      <c r="A494" s="66" t="s">
        <v>225</v>
      </c>
      <c r="B494" s="66" t="s">
        <v>190</v>
      </c>
      <c r="C494" s="67"/>
      <c r="D494" s="68">
        <v>1.7142857142857144</v>
      </c>
      <c r="E494" s="69"/>
      <c r="F494" s="70"/>
      <c r="G494" s="67"/>
      <c r="H494" s="71"/>
      <c r="I494" s="72"/>
      <c r="J494" s="72"/>
      <c r="K494" s="51"/>
      <c r="L494" s="73">
        <v>494</v>
      </c>
      <c r="M494" s="73"/>
      <c r="N494" s="74">
        <v>6</v>
      </c>
      <c r="O494" s="83" t="str">
        <f>REPLACE(INDEX(GroupVertices[Group], MATCH(Edges[[#This Row],[Vertex 1]],GroupVertices[Vertex],0)),1,1,"")</f>
        <v>1</v>
      </c>
      <c r="P494" s="83" t="str">
        <f>REPLACE(INDEX(GroupVertices[Group], MATCH(Edges[[#This Row],[Vertex 2]],GroupVertices[Vertex],0)),1,1,"")</f>
        <v>1</v>
      </c>
    </row>
    <row r="495" spans="1:16" ht="14.25" customHeight="1" thickTop="1" thickBot="1" x14ac:dyDescent="0.3">
      <c r="A495" s="66" t="s">
        <v>225</v>
      </c>
      <c r="B495" s="66" t="s">
        <v>388</v>
      </c>
      <c r="C495" s="67"/>
      <c r="D495" s="68">
        <v>1.1428571428571428</v>
      </c>
      <c r="E495" s="69"/>
      <c r="F495" s="70"/>
      <c r="G495" s="67"/>
      <c r="H495" s="71"/>
      <c r="I495" s="72"/>
      <c r="J495" s="72"/>
      <c r="K495" s="51"/>
      <c r="L495" s="73">
        <v>495</v>
      </c>
      <c r="M495" s="73"/>
      <c r="N495" s="74">
        <v>2</v>
      </c>
      <c r="O495" s="83" t="str">
        <f>REPLACE(INDEX(GroupVertices[Group], MATCH(Edges[[#This Row],[Vertex 1]],GroupVertices[Vertex],0)),1,1,"")</f>
        <v>1</v>
      </c>
      <c r="P495" s="83" t="str">
        <f>REPLACE(INDEX(GroupVertices[Group], MATCH(Edges[[#This Row],[Vertex 2]],GroupVertices[Vertex],0)),1,1,"")</f>
        <v>1</v>
      </c>
    </row>
    <row r="496" spans="1:16" ht="14.25" customHeight="1" thickTop="1" thickBot="1" x14ac:dyDescent="0.3">
      <c r="A496" s="66" t="s">
        <v>225</v>
      </c>
      <c r="B496" s="66" t="s">
        <v>448</v>
      </c>
      <c r="C496" s="67"/>
      <c r="D496" s="68">
        <v>1.7142857142857144</v>
      </c>
      <c r="E496" s="69"/>
      <c r="F496" s="70"/>
      <c r="G496" s="67"/>
      <c r="H496" s="71"/>
      <c r="I496" s="72"/>
      <c r="J496" s="72"/>
      <c r="K496" s="51"/>
      <c r="L496" s="73">
        <v>496</v>
      </c>
      <c r="M496" s="73"/>
      <c r="N496" s="74">
        <v>6</v>
      </c>
      <c r="O496" s="83" t="str">
        <f>REPLACE(INDEX(GroupVertices[Group], MATCH(Edges[[#This Row],[Vertex 1]],GroupVertices[Vertex],0)),1,1,"")</f>
        <v>1</v>
      </c>
      <c r="P496" s="83" t="str">
        <f>REPLACE(INDEX(GroupVertices[Group], MATCH(Edges[[#This Row],[Vertex 2]],GroupVertices[Vertex],0)),1,1,"")</f>
        <v>1</v>
      </c>
    </row>
    <row r="497" spans="1:16" ht="14.25" customHeight="1" thickTop="1" thickBot="1" x14ac:dyDescent="0.3">
      <c r="A497" s="66" t="s">
        <v>225</v>
      </c>
      <c r="B497" s="66" t="s">
        <v>389</v>
      </c>
      <c r="C497" s="67"/>
      <c r="D497" s="68">
        <v>1.1428571428571428</v>
      </c>
      <c r="E497" s="69"/>
      <c r="F497" s="70"/>
      <c r="G497" s="67"/>
      <c r="H497" s="71"/>
      <c r="I497" s="72"/>
      <c r="J497" s="72"/>
      <c r="K497" s="51"/>
      <c r="L497" s="73">
        <v>497</v>
      </c>
      <c r="M497" s="73"/>
      <c r="N497" s="74">
        <v>2</v>
      </c>
      <c r="O497" s="83" t="str">
        <f>REPLACE(INDEX(GroupVertices[Group], MATCH(Edges[[#This Row],[Vertex 1]],GroupVertices[Vertex],0)),1,1,"")</f>
        <v>1</v>
      </c>
      <c r="P497" s="83" t="str">
        <f>REPLACE(INDEX(GroupVertices[Group], MATCH(Edges[[#This Row],[Vertex 2]],GroupVertices[Vertex],0)),1,1,"")</f>
        <v>1</v>
      </c>
    </row>
    <row r="498" spans="1:16" ht="14.25" customHeight="1" thickTop="1" thickBot="1" x14ac:dyDescent="0.3">
      <c r="A498" s="66" t="s">
        <v>225</v>
      </c>
      <c r="B498" s="66" t="s">
        <v>560</v>
      </c>
      <c r="C498" s="67"/>
      <c r="D498" s="68">
        <v>1.1428571428571428</v>
      </c>
      <c r="E498" s="69"/>
      <c r="F498" s="70"/>
      <c r="G498" s="67"/>
      <c r="H498" s="71"/>
      <c r="I498" s="72"/>
      <c r="J498" s="72"/>
      <c r="K498" s="51"/>
      <c r="L498" s="73">
        <v>498</v>
      </c>
      <c r="M498" s="73"/>
      <c r="N498" s="74">
        <v>2</v>
      </c>
      <c r="O498" s="83" t="str">
        <f>REPLACE(INDEX(GroupVertices[Group], MATCH(Edges[[#This Row],[Vertex 1]],GroupVertices[Vertex],0)),1,1,"")</f>
        <v>1</v>
      </c>
      <c r="P498" s="83" t="str">
        <f>REPLACE(INDEX(GroupVertices[Group], MATCH(Edges[[#This Row],[Vertex 2]],GroupVertices[Vertex],0)),1,1,"")</f>
        <v>1</v>
      </c>
    </row>
    <row r="499" spans="1:16" ht="14.25" customHeight="1" thickTop="1" thickBot="1" x14ac:dyDescent="0.3">
      <c r="A499" s="66" t="s">
        <v>225</v>
      </c>
      <c r="B499" s="66" t="s">
        <v>550</v>
      </c>
      <c r="C499" s="67"/>
      <c r="D499" s="68">
        <v>1</v>
      </c>
      <c r="E499" s="69"/>
      <c r="F499" s="70"/>
      <c r="G499" s="67"/>
      <c r="H499" s="71"/>
      <c r="I499" s="72"/>
      <c r="J499" s="72"/>
      <c r="K499" s="51"/>
      <c r="L499" s="73">
        <v>499</v>
      </c>
      <c r="M499" s="73"/>
      <c r="N499" s="74">
        <v>1</v>
      </c>
      <c r="O499" s="83" t="str">
        <f>REPLACE(INDEX(GroupVertices[Group], MATCH(Edges[[#This Row],[Vertex 1]],GroupVertices[Vertex],0)),1,1,"")</f>
        <v>1</v>
      </c>
      <c r="P499" s="83" t="str">
        <f>REPLACE(INDEX(GroupVertices[Group], MATCH(Edges[[#This Row],[Vertex 2]],GroupVertices[Vertex],0)),1,1,"")</f>
        <v>1</v>
      </c>
    </row>
    <row r="500" spans="1:16" ht="14.25" customHeight="1" thickTop="1" thickBot="1" x14ac:dyDescent="0.3">
      <c r="A500" s="66" t="s">
        <v>225</v>
      </c>
      <c r="B500" s="66" t="s">
        <v>303</v>
      </c>
      <c r="C500" s="67"/>
      <c r="D500" s="68">
        <v>1.2857142857142856</v>
      </c>
      <c r="E500" s="69"/>
      <c r="F500" s="70"/>
      <c r="G500" s="67"/>
      <c r="H500" s="71"/>
      <c r="I500" s="72"/>
      <c r="J500" s="72"/>
      <c r="K500" s="51"/>
      <c r="L500" s="73">
        <v>500</v>
      </c>
      <c r="M500" s="73"/>
      <c r="N500" s="74">
        <v>3</v>
      </c>
      <c r="O500" s="83" t="str">
        <f>REPLACE(INDEX(GroupVertices[Group], MATCH(Edges[[#This Row],[Vertex 1]],GroupVertices[Vertex],0)),1,1,"")</f>
        <v>1</v>
      </c>
      <c r="P500" s="83" t="str">
        <f>REPLACE(INDEX(GroupVertices[Group], MATCH(Edges[[#This Row],[Vertex 2]],GroupVertices[Vertex],0)),1,1,"")</f>
        <v>1</v>
      </c>
    </row>
    <row r="501" spans="1:16" ht="14.25" customHeight="1" thickTop="1" thickBot="1" x14ac:dyDescent="0.3">
      <c r="A501" s="66" t="s">
        <v>195</v>
      </c>
      <c r="B501" s="66" t="s">
        <v>239</v>
      </c>
      <c r="C501" s="67"/>
      <c r="D501" s="68">
        <v>1</v>
      </c>
      <c r="E501" s="69"/>
      <c r="F501" s="70"/>
      <c r="G501" s="67"/>
      <c r="H501" s="71"/>
      <c r="I501" s="72"/>
      <c r="J501" s="72"/>
      <c r="K501" s="51"/>
      <c r="L501" s="73">
        <v>501</v>
      </c>
      <c r="M501" s="73"/>
      <c r="N501" s="74">
        <v>1</v>
      </c>
      <c r="O501" s="83" t="str">
        <f>REPLACE(INDEX(GroupVertices[Group], MATCH(Edges[[#This Row],[Vertex 1]],GroupVertices[Vertex],0)),1,1,"")</f>
        <v>1</v>
      </c>
      <c r="P501" s="83" t="str">
        <f>REPLACE(INDEX(GroupVertices[Group], MATCH(Edges[[#This Row],[Vertex 2]],GroupVertices[Vertex],0)),1,1,"")</f>
        <v>1</v>
      </c>
    </row>
    <row r="502" spans="1:16" ht="14.25" customHeight="1" thickTop="1" thickBot="1" x14ac:dyDescent="0.3">
      <c r="A502" s="66" t="s">
        <v>195</v>
      </c>
      <c r="B502" s="66" t="s">
        <v>375</v>
      </c>
      <c r="C502" s="67"/>
      <c r="D502" s="68">
        <v>1.1428571428571428</v>
      </c>
      <c r="E502" s="69"/>
      <c r="F502" s="70"/>
      <c r="G502" s="67"/>
      <c r="H502" s="71"/>
      <c r="I502" s="72"/>
      <c r="J502" s="72"/>
      <c r="K502" s="51"/>
      <c r="L502" s="73">
        <v>502</v>
      </c>
      <c r="M502" s="73"/>
      <c r="N502" s="74">
        <v>2</v>
      </c>
      <c r="O502" s="83" t="str">
        <f>REPLACE(INDEX(GroupVertices[Group], MATCH(Edges[[#This Row],[Vertex 1]],GroupVertices[Vertex],0)),1,1,"")</f>
        <v>1</v>
      </c>
      <c r="P502" s="83" t="str">
        <f>REPLACE(INDEX(GroupVertices[Group], MATCH(Edges[[#This Row],[Vertex 2]],GroupVertices[Vertex],0)),1,1,"")</f>
        <v>1</v>
      </c>
    </row>
    <row r="503" spans="1:16" ht="14.25" customHeight="1" thickTop="1" thickBot="1" x14ac:dyDescent="0.3">
      <c r="A503" s="66" t="s">
        <v>195</v>
      </c>
      <c r="B503" s="66" t="s">
        <v>561</v>
      </c>
      <c r="C503" s="67"/>
      <c r="D503" s="68">
        <v>1.1428571428571428</v>
      </c>
      <c r="E503" s="69"/>
      <c r="F503" s="70"/>
      <c r="G503" s="67"/>
      <c r="H503" s="71"/>
      <c r="I503" s="72"/>
      <c r="J503" s="72"/>
      <c r="K503" s="51"/>
      <c r="L503" s="73">
        <v>503</v>
      </c>
      <c r="M503" s="73"/>
      <c r="N503" s="74">
        <v>2</v>
      </c>
      <c r="O503" s="83" t="str">
        <f>REPLACE(INDEX(GroupVertices[Group], MATCH(Edges[[#This Row],[Vertex 1]],GroupVertices[Vertex],0)),1,1,"")</f>
        <v>1</v>
      </c>
      <c r="P503" s="83" t="str">
        <f>REPLACE(INDEX(GroupVertices[Group], MATCH(Edges[[#This Row],[Vertex 2]],GroupVertices[Vertex],0)),1,1,"")</f>
        <v>1</v>
      </c>
    </row>
    <row r="504" spans="1:16" ht="14.25" customHeight="1" thickTop="1" thickBot="1" x14ac:dyDescent="0.3">
      <c r="A504" s="66" t="s">
        <v>195</v>
      </c>
      <c r="B504" s="66" t="s">
        <v>562</v>
      </c>
      <c r="C504" s="67"/>
      <c r="D504" s="68">
        <v>1</v>
      </c>
      <c r="E504" s="69"/>
      <c r="F504" s="70"/>
      <c r="G504" s="67"/>
      <c r="H504" s="71"/>
      <c r="I504" s="72"/>
      <c r="J504" s="72"/>
      <c r="K504" s="51"/>
      <c r="L504" s="73">
        <v>504</v>
      </c>
      <c r="M504" s="73"/>
      <c r="N504" s="74">
        <v>1</v>
      </c>
      <c r="O504" s="83" t="str">
        <f>REPLACE(INDEX(GroupVertices[Group], MATCH(Edges[[#This Row],[Vertex 1]],GroupVertices[Vertex],0)),1,1,"")</f>
        <v>1</v>
      </c>
      <c r="P504" s="83" t="str">
        <f>REPLACE(INDEX(GroupVertices[Group], MATCH(Edges[[#This Row],[Vertex 2]],GroupVertices[Vertex],0)),1,1,"")</f>
        <v>1</v>
      </c>
    </row>
    <row r="505" spans="1:16" ht="14.25" customHeight="1" thickTop="1" thickBot="1" x14ac:dyDescent="0.3">
      <c r="A505" s="66" t="s">
        <v>195</v>
      </c>
      <c r="B505" s="66" t="s">
        <v>563</v>
      </c>
      <c r="C505" s="67"/>
      <c r="D505" s="68">
        <v>1</v>
      </c>
      <c r="E505" s="69"/>
      <c r="F505" s="70"/>
      <c r="G505" s="67"/>
      <c r="H505" s="71"/>
      <c r="I505" s="72"/>
      <c r="J505" s="72"/>
      <c r="K505" s="51"/>
      <c r="L505" s="73">
        <v>505</v>
      </c>
      <c r="M505" s="73"/>
      <c r="N505" s="74">
        <v>1</v>
      </c>
      <c r="O505" s="83" t="str">
        <f>REPLACE(INDEX(GroupVertices[Group], MATCH(Edges[[#This Row],[Vertex 1]],GroupVertices[Vertex],0)),1,1,"")</f>
        <v>1</v>
      </c>
      <c r="P505" s="83" t="str">
        <f>REPLACE(INDEX(GroupVertices[Group], MATCH(Edges[[#This Row],[Vertex 2]],GroupVertices[Vertex],0)),1,1,"")</f>
        <v>1</v>
      </c>
    </row>
    <row r="506" spans="1:16" ht="14.25" customHeight="1" thickTop="1" thickBot="1" x14ac:dyDescent="0.3">
      <c r="A506" s="66" t="s">
        <v>195</v>
      </c>
      <c r="B506" s="66" t="s">
        <v>485</v>
      </c>
      <c r="C506" s="67"/>
      <c r="D506" s="68">
        <v>1</v>
      </c>
      <c r="E506" s="69"/>
      <c r="F506" s="70"/>
      <c r="G506" s="67"/>
      <c r="H506" s="71"/>
      <c r="I506" s="72"/>
      <c r="J506" s="72"/>
      <c r="K506" s="51"/>
      <c r="L506" s="73">
        <v>506</v>
      </c>
      <c r="M506" s="73"/>
      <c r="N506" s="74">
        <v>1</v>
      </c>
      <c r="O506" s="83" t="str">
        <f>REPLACE(INDEX(GroupVertices[Group], MATCH(Edges[[#This Row],[Vertex 1]],GroupVertices[Vertex],0)),1,1,"")</f>
        <v>1</v>
      </c>
      <c r="P506" s="83" t="str">
        <f>REPLACE(INDEX(GroupVertices[Group], MATCH(Edges[[#This Row],[Vertex 2]],GroupVertices[Vertex],0)),1,1,"")</f>
        <v>1</v>
      </c>
    </row>
    <row r="507" spans="1:16" ht="14.25" customHeight="1" thickTop="1" thickBot="1" x14ac:dyDescent="0.3">
      <c r="A507" s="66" t="s">
        <v>195</v>
      </c>
      <c r="B507" s="66" t="s">
        <v>336</v>
      </c>
      <c r="C507" s="67"/>
      <c r="D507" s="68">
        <v>1.7142857142857144</v>
      </c>
      <c r="E507" s="69"/>
      <c r="F507" s="70"/>
      <c r="G507" s="67"/>
      <c r="H507" s="71"/>
      <c r="I507" s="72"/>
      <c r="J507" s="72"/>
      <c r="K507" s="51"/>
      <c r="L507" s="73">
        <v>507</v>
      </c>
      <c r="M507" s="73"/>
      <c r="N507" s="74">
        <v>6</v>
      </c>
      <c r="O507" s="83" t="str">
        <f>REPLACE(INDEX(GroupVertices[Group], MATCH(Edges[[#This Row],[Vertex 1]],GroupVertices[Vertex],0)),1,1,"")</f>
        <v>1</v>
      </c>
      <c r="P507" s="83" t="str">
        <f>REPLACE(INDEX(GroupVertices[Group], MATCH(Edges[[#This Row],[Vertex 2]],GroupVertices[Vertex],0)),1,1,"")</f>
        <v>1</v>
      </c>
    </row>
    <row r="508" spans="1:16" ht="14.25" customHeight="1" thickTop="1" thickBot="1" x14ac:dyDescent="0.3">
      <c r="A508" s="66" t="s">
        <v>195</v>
      </c>
      <c r="B508" s="66" t="s">
        <v>486</v>
      </c>
      <c r="C508" s="67"/>
      <c r="D508" s="68">
        <v>1</v>
      </c>
      <c r="E508" s="69"/>
      <c r="F508" s="70"/>
      <c r="G508" s="67"/>
      <c r="H508" s="71"/>
      <c r="I508" s="72"/>
      <c r="J508" s="72"/>
      <c r="K508" s="51"/>
      <c r="L508" s="73">
        <v>508</v>
      </c>
      <c r="M508" s="73"/>
      <c r="N508" s="74">
        <v>1</v>
      </c>
      <c r="O508" s="83" t="str">
        <f>REPLACE(INDEX(GroupVertices[Group], MATCH(Edges[[#This Row],[Vertex 1]],GroupVertices[Vertex],0)),1,1,"")</f>
        <v>1</v>
      </c>
      <c r="P508" s="83" t="str">
        <f>REPLACE(INDEX(GroupVertices[Group], MATCH(Edges[[#This Row],[Vertex 2]],GroupVertices[Vertex],0)),1,1,"")</f>
        <v>1</v>
      </c>
    </row>
    <row r="509" spans="1:16" ht="14.25" customHeight="1" thickTop="1" thickBot="1" x14ac:dyDescent="0.3">
      <c r="A509" s="66" t="s">
        <v>195</v>
      </c>
      <c r="B509" s="66" t="s">
        <v>489</v>
      </c>
      <c r="C509" s="67"/>
      <c r="D509" s="68">
        <v>1</v>
      </c>
      <c r="E509" s="69"/>
      <c r="F509" s="70"/>
      <c r="G509" s="67"/>
      <c r="H509" s="71"/>
      <c r="I509" s="72"/>
      <c r="J509" s="72"/>
      <c r="K509" s="51"/>
      <c r="L509" s="73">
        <v>509</v>
      </c>
      <c r="M509" s="73"/>
      <c r="N509" s="74">
        <v>1</v>
      </c>
      <c r="O509" s="83" t="str">
        <f>REPLACE(INDEX(GroupVertices[Group], MATCH(Edges[[#This Row],[Vertex 1]],GroupVertices[Vertex],0)),1,1,"")</f>
        <v>1</v>
      </c>
      <c r="P509" s="83" t="str">
        <f>REPLACE(INDEX(GroupVertices[Group], MATCH(Edges[[#This Row],[Vertex 2]],GroupVertices[Vertex],0)),1,1,"")</f>
        <v>1</v>
      </c>
    </row>
    <row r="510" spans="1:16" ht="14.25" customHeight="1" thickTop="1" thickBot="1" x14ac:dyDescent="0.3">
      <c r="A510" s="66" t="s">
        <v>195</v>
      </c>
      <c r="B510" s="66" t="s">
        <v>243</v>
      </c>
      <c r="C510" s="67"/>
      <c r="D510" s="68">
        <v>1</v>
      </c>
      <c r="E510" s="69"/>
      <c r="F510" s="70"/>
      <c r="G510" s="67"/>
      <c r="H510" s="71"/>
      <c r="I510" s="72"/>
      <c r="J510" s="72"/>
      <c r="K510" s="51"/>
      <c r="L510" s="73">
        <v>510</v>
      </c>
      <c r="M510" s="73"/>
      <c r="N510" s="74">
        <v>1</v>
      </c>
      <c r="O510" s="83" t="str">
        <f>REPLACE(INDEX(GroupVertices[Group], MATCH(Edges[[#This Row],[Vertex 1]],GroupVertices[Vertex],0)),1,1,"")</f>
        <v>1</v>
      </c>
      <c r="P510" s="83" t="str">
        <f>REPLACE(INDEX(GroupVertices[Group], MATCH(Edges[[#This Row],[Vertex 2]],GroupVertices[Vertex],0)),1,1,"")</f>
        <v>1</v>
      </c>
    </row>
    <row r="511" spans="1:16" ht="14.25" customHeight="1" thickTop="1" thickBot="1" x14ac:dyDescent="0.3">
      <c r="A511" s="66" t="s">
        <v>195</v>
      </c>
      <c r="B511" s="66" t="s">
        <v>312</v>
      </c>
      <c r="C511" s="67"/>
      <c r="D511" s="68">
        <v>1</v>
      </c>
      <c r="E511" s="69"/>
      <c r="F511" s="70"/>
      <c r="G511" s="67"/>
      <c r="H511" s="71"/>
      <c r="I511" s="72"/>
      <c r="J511" s="72"/>
      <c r="K511" s="51"/>
      <c r="L511" s="73">
        <v>511</v>
      </c>
      <c r="M511" s="73"/>
      <c r="N511" s="74">
        <v>1</v>
      </c>
      <c r="O511" s="83" t="str">
        <f>REPLACE(INDEX(GroupVertices[Group], MATCH(Edges[[#This Row],[Vertex 1]],GroupVertices[Vertex],0)),1,1,"")</f>
        <v>1</v>
      </c>
      <c r="P511" s="83" t="str">
        <f>REPLACE(INDEX(GroupVertices[Group], MATCH(Edges[[#This Row],[Vertex 2]],GroupVertices[Vertex],0)),1,1,"")</f>
        <v>1</v>
      </c>
    </row>
    <row r="512" spans="1:16" ht="14.25" customHeight="1" thickTop="1" thickBot="1" x14ac:dyDescent="0.3">
      <c r="A512" s="66" t="s">
        <v>195</v>
      </c>
      <c r="B512" s="66" t="s">
        <v>490</v>
      </c>
      <c r="C512" s="67"/>
      <c r="D512" s="68">
        <v>1.2857142857142856</v>
      </c>
      <c r="E512" s="69"/>
      <c r="F512" s="70"/>
      <c r="G512" s="67"/>
      <c r="H512" s="71"/>
      <c r="I512" s="72"/>
      <c r="J512" s="72"/>
      <c r="K512" s="51"/>
      <c r="L512" s="73">
        <v>512</v>
      </c>
      <c r="M512" s="73"/>
      <c r="N512" s="74">
        <v>3</v>
      </c>
      <c r="O512" s="83" t="str">
        <f>REPLACE(INDEX(GroupVertices[Group], MATCH(Edges[[#This Row],[Vertex 1]],GroupVertices[Vertex],0)),1,1,"")</f>
        <v>1</v>
      </c>
      <c r="P512" s="83" t="str">
        <f>REPLACE(INDEX(GroupVertices[Group], MATCH(Edges[[#This Row],[Vertex 2]],GroupVertices[Vertex],0)),1,1,"")</f>
        <v>1</v>
      </c>
    </row>
    <row r="513" spans="1:16" ht="14.25" customHeight="1" thickTop="1" thickBot="1" x14ac:dyDescent="0.3">
      <c r="A513" s="66" t="s">
        <v>195</v>
      </c>
      <c r="B513" s="66" t="s">
        <v>244</v>
      </c>
      <c r="C513" s="67"/>
      <c r="D513" s="68">
        <v>1.5714285714285714</v>
      </c>
      <c r="E513" s="69"/>
      <c r="F513" s="70"/>
      <c r="G513" s="67"/>
      <c r="H513" s="71"/>
      <c r="I513" s="72"/>
      <c r="J513" s="72"/>
      <c r="K513" s="51"/>
      <c r="L513" s="73">
        <v>513</v>
      </c>
      <c r="M513" s="73"/>
      <c r="N513" s="74">
        <v>5</v>
      </c>
      <c r="O513" s="83" t="str">
        <f>REPLACE(INDEX(GroupVertices[Group], MATCH(Edges[[#This Row],[Vertex 1]],GroupVertices[Vertex],0)),1,1,"")</f>
        <v>1</v>
      </c>
      <c r="P513" s="83" t="str">
        <f>REPLACE(INDEX(GroupVertices[Group], MATCH(Edges[[#This Row],[Vertex 2]],GroupVertices[Vertex],0)),1,1,"")</f>
        <v>1</v>
      </c>
    </row>
    <row r="514" spans="1:16" ht="14.25" customHeight="1" thickTop="1" thickBot="1" x14ac:dyDescent="0.3">
      <c r="A514" s="66" t="s">
        <v>195</v>
      </c>
      <c r="B514" s="66" t="s">
        <v>406</v>
      </c>
      <c r="C514" s="67"/>
      <c r="D514" s="68">
        <v>1.2857142857142856</v>
      </c>
      <c r="E514" s="69"/>
      <c r="F514" s="70"/>
      <c r="G514" s="67"/>
      <c r="H514" s="71"/>
      <c r="I514" s="72"/>
      <c r="J514" s="72"/>
      <c r="K514" s="51"/>
      <c r="L514" s="73">
        <v>514</v>
      </c>
      <c r="M514" s="73"/>
      <c r="N514" s="74">
        <v>3</v>
      </c>
      <c r="O514" s="83" t="str">
        <f>REPLACE(INDEX(GroupVertices[Group], MATCH(Edges[[#This Row],[Vertex 1]],GroupVertices[Vertex],0)),1,1,"")</f>
        <v>1</v>
      </c>
      <c r="P514" s="83" t="str">
        <f>REPLACE(INDEX(GroupVertices[Group], MATCH(Edges[[#This Row],[Vertex 2]],GroupVertices[Vertex],0)),1,1,"")</f>
        <v>1</v>
      </c>
    </row>
    <row r="515" spans="1:16" ht="14.25" customHeight="1" thickTop="1" thickBot="1" x14ac:dyDescent="0.3">
      <c r="A515" s="66" t="s">
        <v>195</v>
      </c>
      <c r="B515" s="66" t="s">
        <v>179</v>
      </c>
      <c r="C515" s="67"/>
      <c r="D515" s="68">
        <v>1.1428571428571428</v>
      </c>
      <c r="E515" s="69"/>
      <c r="F515" s="70"/>
      <c r="G515" s="67"/>
      <c r="H515" s="71"/>
      <c r="I515" s="72"/>
      <c r="J515" s="72"/>
      <c r="K515" s="51"/>
      <c r="L515" s="73">
        <v>515</v>
      </c>
      <c r="M515" s="73"/>
      <c r="N515" s="74">
        <v>2</v>
      </c>
      <c r="O515" s="83" t="str">
        <f>REPLACE(INDEX(GroupVertices[Group], MATCH(Edges[[#This Row],[Vertex 1]],GroupVertices[Vertex],0)),1,1,"")</f>
        <v>1</v>
      </c>
      <c r="P515" s="83" t="str">
        <f>REPLACE(INDEX(GroupVertices[Group], MATCH(Edges[[#This Row],[Vertex 2]],GroupVertices[Vertex],0)),1,1,"")</f>
        <v>1</v>
      </c>
    </row>
    <row r="516" spans="1:16" ht="14.25" customHeight="1" thickTop="1" thickBot="1" x14ac:dyDescent="0.3">
      <c r="A516" s="66" t="s">
        <v>195</v>
      </c>
      <c r="B516" s="66" t="s">
        <v>305</v>
      </c>
      <c r="C516" s="67"/>
      <c r="D516" s="68">
        <v>1</v>
      </c>
      <c r="E516" s="69"/>
      <c r="F516" s="70"/>
      <c r="G516" s="67"/>
      <c r="H516" s="71"/>
      <c r="I516" s="72"/>
      <c r="J516" s="72"/>
      <c r="K516" s="51"/>
      <c r="L516" s="73">
        <v>516</v>
      </c>
      <c r="M516" s="73"/>
      <c r="N516" s="74">
        <v>1</v>
      </c>
      <c r="O516" s="83" t="str">
        <f>REPLACE(INDEX(GroupVertices[Group], MATCH(Edges[[#This Row],[Vertex 1]],GroupVertices[Vertex],0)),1,1,"")</f>
        <v>1</v>
      </c>
      <c r="P516" s="83" t="str">
        <f>REPLACE(INDEX(GroupVertices[Group], MATCH(Edges[[#This Row],[Vertex 2]],GroupVertices[Vertex],0)),1,1,"")</f>
        <v>1</v>
      </c>
    </row>
    <row r="517" spans="1:16" ht="14.25" customHeight="1" thickTop="1" thickBot="1" x14ac:dyDescent="0.3">
      <c r="A517" s="66" t="s">
        <v>195</v>
      </c>
      <c r="B517" s="66" t="s">
        <v>564</v>
      </c>
      <c r="C517" s="67"/>
      <c r="D517" s="68">
        <v>1.1428571428571428</v>
      </c>
      <c r="E517" s="69"/>
      <c r="F517" s="70"/>
      <c r="G517" s="67"/>
      <c r="H517" s="71"/>
      <c r="I517" s="72"/>
      <c r="J517" s="72"/>
      <c r="K517" s="51"/>
      <c r="L517" s="73">
        <v>517</v>
      </c>
      <c r="M517" s="73"/>
      <c r="N517" s="74">
        <v>2</v>
      </c>
      <c r="O517" s="83" t="str">
        <f>REPLACE(INDEX(GroupVertices[Group], MATCH(Edges[[#This Row],[Vertex 1]],GroupVertices[Vertex],0)),1,1,"")</f>
        <v>1</v>
      </c>
      <c r="P517" s="83" t="str">
        <f>REPLACE(INDEX(GroupVertices[Group], MATCH(Edges[[#This Row],[Vertex 2]],GroupVertices[Vertex],0)),1,1,"")</f>
        <v>1</v>
      </c>
    </row>
    <row r="518" spans="1:16" ht="14.25" customHeight="1" thickTop="1" thickBot="1" x14ac:dyDescent="0.3">
      <c r="A518" s="66" t="s">
        <v>565</v>
      </c>
      <c r="B518" s="66" t="s">
        <v>566</v>
      </c>
      <c r="C518" s="67"/>
      <c r="D518" s="68">
        <v>1.1428571428571428</v>
      </c>
      <c r="E518" s="69"/>
      <c r="F518" s="70"/>
      <c r="G518" s="67"/>
      <c r="H518" s="71"/>
      <c r="I518" s="72"/>
      <c r="J518" s="72"/>
      <c r="K518" s="51"/>
      <c r="L518" s="73">
        <v>518</v>
      </c>
      <c r="M518" s="73"/>
      <c r="N518" s="74">
        <v>2</v>
      </c>
      <c r="O518" s="83" t="str">
        <f>REPLACE(INDEX(GroupVertices[Group], MATCH(Edges[[#This Row],[Vertex 1]],GroupVertices[Vertex],0)),1,1,"")</f>
        <v>1</v>
      </c>
      <c r="P518" s="83" t="str">
        <f>REPLACE(INDEX(GroupVertices[Group], MATCH(Edges[[#This Row],[Vertex 2]],GroupVertices[Vertex],0)),1,1,"")</f>
        <v>1</v>
      </c>
    </row>
    <row r="519" spans="1:16" ht="14.25" customHeight="1" thickTop="1" thickBot="1" x14ac:dyDescent="0.3">
      <c r="A519" s="66" t="s">
        <v>567</v>
      </c>
      <c r="B519" s="66" t="s">
        <v>252</v>
      </c>
      <c r="C519" s="67"/>
      <c r="D519" s="68">
        <v>1.2857142857142856</v>
      </c>
      <c r="E519" s="69"/>
      <c r="F519" s="70"/>
      <c r="G519" s="67"/>
      <c r="H519" s="71"/>
      <c r="I519" s="72"/>
      <c r="J519" s="72"/>
      <c r="K519" s="51"/>
      <c r="L519" s="73">
        <v>519</v>
      </c>
      <c r="M519" s="73"/>
      <c r="N519" s="74">
        <v>3</v>
      </c>
      <c r="O519" s="83" t="str">
        <f>REPLACE(INDEX(GroupVertices[Group], MATCH(Edges[[#This Row],[Vertex 1]],GroupVertices[Vertex],0)),1,1,"")</f>
        <v>1</v>
      </c>
      <c r="P519" s="83" t="str">
        <f>REPLACE(INDEX(GroupVertices[Group], MATCH(Edges[[#This Row],[Vertex 2]],GroupVertices[Vertex],0)),1,1,"")</f>
        <v>1</v>
      </c>
    </row>
    <row r="520" spans="1:16" ht="14.25" customHeight="1" thickTop="1" thickBot="1" x14ac:dyDescent="0.3">
      <c r="A520" s="66" t="s">
        <v>567</v>
      </c>
      <c r="B520" s="66" t="s">
        <v>568</v>
      </c>
      <c r="C520" s="67"/>
      <c r="D520" s="68">
        <v>1</v>
      </c>
      <c r="E520" s="69"/>
      <c r="F520" s="70"/>
      <c r="G520" s="67"/>
      <c r="H520" s="71"/>
      <c r="I520" s="72"/>
      <c r="J520" s="72"/>
      <c r="K520" s="51"/>
      <c r="L520" s="73">
        <v>520</v>
      </c>
      <c r="M520" s="73"/>
      <c r="N520" s="74">
        <v>1</v>
      </c>
      <c r="O520" s="83" t="str">
        <f>REPLACE(INDEX(GroupVertices[Group], MATCH(Edges[[#This Row],[Vertex 1]],GroupVertices[Vertex],0)),1,1,"")</f>
        <v>1</v>
      </c>
      <c r="P520" s="83" t="str">
        <f>REPLACE(INDEX(GroupVertices[Group], MATCH(Edges[[#This Row],[Vertex 2]],GroupVertices[Vertex],0)),1,1,"")</f>
        <v>1</v>
      </c>
    </row>
    <row r="521" spans="1:16" ht="14.25" customHeight="1" thickTop="1" thickBot="1" x14ac:dyDescent="0.3">
      <c r="A521" s="66" t="s">
        <v>567</v>
      </c>
      <c r="B521" s="66" t="s">
        <v>569</v>
      </c>
      <c r="C521" s="67"/>
      <c r="D521" s="68">
        <v>1.5714285714285714</v>
      </c>
      <c r="E521" s="69"/>
      <c r="F521" s="70"/>
      <c r="G521" s="67"/>
      <c r="H521" s="71"/>
      <c r="I521" s="72"/>
      <c r="J521" s="72"/>
      <c r="K521" s="51"/>
      <c r="L521" s="73">
        <v>521</v>
      </c>
      <c r="M521" s="73"/>
      <c r="N521" s="74">
        <v>5</v>
      </c>
      <c r="O521" s="83" t="str">
        <f>REPLACE(INDEX(GroupVertices[Group], MATCH(Edges[[#This Row],[Vertex 1]],GroupVertices[Vertex],0)),1,1,"")</f>
        <v>1</v>
      </c>
      <c r="P521" s="83" t="str">
        <f>REPLACE(INDEX(GroupVertices[Group], MATCH(Edges[[#This Row],[Vertex 2]],GroupVertices[Vertex],0)),1,1,"")</f>
        <v>1</v>
      </c>
    </row>
    <row r="522" spans="1:16" ht="14.25" customHeight="1" thickTop="1" thickBot="1" x14ac:dyDescent="0.3">
      <c r="A522" s="66" t="s">
        <v>567</v>
      </c>
      <c r="B522" s="66" t="s">
        <v>570</v>
      </c>
      <c r="C522" s="67"/>
      <c r="D522" s="68">
        <v>1.1428571428571428</v>
      </c>
      <c r="E522" s="69"/>
      <c r="F522" s="70"/>
      <c r="G522" s="67"/>
      <c r="H522" s="71"/>
      <c r="I522" s="72"/>
      <c r="J522" s="72"/>
      <c r="K522" s="51"/>
      <c r="L522" s="73">
        <v>522</v>
      </c>
      <c r="M522" s="73"/>
      <c r="N522" s="74">
        <v>2</v>
      </c>
      <c r="O522" s="83" t="str">
        <f>REPLACE(INDEX(GroupVertices[Group], MATCH(Edges[[#This Row],[Vertex 1]],GroupVertices[Vertex],0)),1,1,"")</f>
        <v>1</v>
      </c>
      <c r="P522" s="83" t="str">
        <f>REPLACE(INDEX(GroupVertices[Group], MATCH(Edges[[#This Row],[Vertex 2]],GroupVertices[Vertex],0)),1,1,"")</f>
        <v>1</v>
      </c>
    </row>
    <row r="523" spans="1:16" ht="14.25" customHeight="1" thickTop="1" thickBot="1" x14ac:dyDescent="0.3">
      <c r="A523" s="66" t="s">
        <v>567</v>
      </c>
      <c r="B523" s="66" t="s">
        <v>571</v>
      </c>
      <c r="C523" s="67"/>
      <c r="D523" s="68">
        <v>1</v>
      </c>
      <c r="E523" s="69"/>
      <c r="F523" s="70"/>
      <c r="G523" s="67"/>
      <c r="H523" s="71"/>
      <c r="I523" s="72"/>
      <c r="J523" s="72"/>
      <c r="K523" s="51"/>
      <c r="L523" s="73">
        <v>523</v>
      </c>
      <c r="M523" s="73"/>
      <c r="N523" s="74">
        <v>1</v>
      </c>
      <c r="O523" s="83" t="str">
        <f>REPLACE(INDEX(GroupVertices[Group], MATCH(Edges[[#This Row],[Vertex 1]],GroupVertices[Vertex],0)),1,1,"")</f>
        <v>1</v>
      </c>
      <c r="P523" s="83" t="str">
        <f>REPLACE(INDEX(GroupVertices[Group], MATCH(Edges[[#This Row],[Vertex 2]],GroupVertices[Vertex],0)),1,1,"")</f>
        <v>1</v>
      </c>
    </row>
    <row r="524" spans="1:16" ht="14.25" customHeight="1" thickTop="1" thickBot="1" x14ac:dyDescent="0.3">
      <c r="A524" s="66" t="s">
        <v>567</v>
      </c>
      <c r="B524" s="66" t="s">
        <v>572</v>
      </c>
      <c r="C524" s="67"/>
      <c r="D524" s="68">
        <v>1</v>
      </c>
      <c r="E524" s="69"/>
      <c r="F524" s="70"/>
      <c r="G524" s="67"/>
      <c r="H524" s="71"/>
      <c r="I524" s="72"/>
      <c r="J524" s="72"/>
      <c r="K524" s="51"/>
      <c r="L524" s="73">
        <v>524</v>
      </c>
      <c r="M524" s="73"/>
      <c r="N524" s="74">
        <v>1</v>
      </c>
      <c r="O524" s="83" t="str">
        <f>REPLACE(INDEX(GroupVertices[Group], MATCH(Edges[[#This Row],[Vertex 1]],GroupVertices[Vertex],0)),1,1,"")</f>
        <v>1</v>
      </c>
      <c r="P524" s="83" t="str">
        <f>REPLACE(INDEX(GroupVertices[Group], MATCH(Edges[[#This Row],[Vertex 2]],GroupVertices[Vertex],0)),1,1,"")</f>
        <v>1</v>
      </c>
    </row>
    <row r="525" spans="1:16" ht="14.25" customHeight="1" thickTop="1" thickBot="1" x14ac:dyDescent="0.3">
      <c r="A525" s="66" t="s">
        <v>567</v>
      </c>
      <c r="B525" s="66" t="s">
        <v>573</v>
      </c>
      <c r="C525" s="67"/>
      <c r="D525" s="68">
        <v>1</v>
      </c>
      <c r="E525" s="69"/>
      <c r="F525" s="70"/>
      <c r="G525" s="67"/>
      <c r="H525" s="71"/>
      <c r="I525" s="72"/>
      <c r="J525" s="72"/>
      <c r="K525" s="51"/>
      <c r="L525" s="73">
        <v>525</v>
      </c>
      <c r="M525" s="73"/>
      <c r="N525" s="74">
        <v>1</v>
      </c>
      <c r="O525" s="83" t="str">
        <f>REPLACE(INDEX(GroupVertices[Group], MATCH(Edges[[#This Row],[Vertex 1]],GroupVertices[Vertex],0)),1,1,"")</f>
        <v>1</v>
      </c>
      <c r="P525" s="83" t="str">
        <f>REPLACE(INDEX(GroupVertices[Group], MATCH(Edges[[#This Row],[Vertex 2]],GroupVertices[Vertex],0)),1,1,"")</f>
        <v>1</v>
      </c>
    </row>
    <row r="526" spans="1:16" ht="14.25" customHeight="1" thickTop="1" thickBot="1" x14ac:dyDescent="0.3">
      <c r="A526" s="66" t="s">
        <v>567</v>
      </c>
      <c r="B526" s="66" t="s">
        <v>574</v>
      </c>
      <c r="C526" s="67"/>
      <c r="D526" s="68">
        <v>1</v>
      </c>
      <c r="E526" s="69"/>
      <c r="F526" s="70"/>
      <c r="G526" s="67"/>
      <c r="H526" s="71"/>
      <c r="I526" s="72"/>
      <c r="J526" s="72"/>
      <c r="K526" s="51"/>
      <c r="L526" s="73">
        <v>526</v>
      </c>
      <c r="M526" s="73"/>
      <c r="N526" s="74">
        <v>1</v>
      </c>
      <c r="O526" s="83" t="str">
        <f>REPLACE(INDEX(GroupVertices[Group], MATCH(Edges[[#This Row],[Vertex 1]],GroupVertices[Vertex],0)),1,1,"")</f>
        <v>1</v>
      </c>
      <c r="P526" s="83" t="str">
        <f>REPLACE(INDEX(GroupVertices[Group], MATCH(Edges[[#This Row],[Vertex 2]],GroupVertices[Vertex],0)),1,1,"")</f>
        <v>1</v>
      </c>
    </row>
    <row r="527" spans="1:16" ht="14.25" customHeight="1" thickTop="1" thickBot="1" x14ac:dyDescent="0.3">
      <c r="A527" s="66" t="s">
        <v>567</v>
      </c>
      <c r="B527" s="66" t="s">
        <v>575</v>
      </c>
      <c r="C527" s="67"/>
      <c r="D527" s="68">
        <v>2.2857142857142856</v>
      </c>
      <c r="E527" s="69"/>
      <c r="F527" s="70"/>
      <c r="G527" s="67"/>
      <c r="H527" s="71"/>
      <c r="I527" s="72"/>
      <c r="J527" s="72"/>
      <c r="K527" s="51"/>
      <c r="L527" s="73">
        <v>527</v>
      </c>
      <c r="M527" s="73"/>
      <c r="N527" s="74">
        <v>10</v>
      </c>
      <c r="O527" s="83" t="str">
        <f>REPLACE(INDEX(GroupVertices[Group], MATCH(Edges[[#This Row],[Vertex 1]],GroupVertices[Vertex],0)),1,1,"")</f>
        <v>1</v>
      </c>
      <c r="P527" s="83" t="str">
        <f>REPLACE(INDEX(GroupVertices[Group], MATCH(Edges[[#This Row],[Vertex 2]],GroupVertices[Vertex],0)),1,1,"")</f>
        <v>1</v>
      </c>
    </row>
    <row r="528" spans="1:16" ht="14.25" customHeight="1" thickTop="1" thickBot="1" x14ac:dyDescent="0.3">
      <c r="A528" s="66" t="s">
        <v>567</v>
      </c>
      <c r="B528" s="66" t="s">
        <v>370</v>
      </c>
      <c r="C528" s="67"/>
      <c r="D528" s="68">
        <v>1</v>
      </c>
      <c r="E528" s="69"/>
      <c r="F528" s="70"/>
      <c r="G528" s="67"/>
      <c r="H528" s="71"/>
      <c r="I528" s="72"/>
      <c r="J528" s="72"/>
      <c r="K528" s="51"/>
      <c r="L528" s="73">
        <v>528</v>
      </c>
      <c r="M528" s="73"/>
      <c r="N528" s="74">
        <v>1</v>
      </c>
      <c r="O528" s="83" t="str">
        <f>REPLACE(INDEX(GroupVertices[Group], MATCH(Edges[[#This Row],[Vertex 1]],GroupVertices[Vertex],0)),1,1,"")</f>
        <v>1</v>
      </c>
      <c r="P528" s="83" t="str">
        <f>REPLACE(INDEX(GroupVertices[Group], MATCH(Edges[[#This Row],[Vertex 2]],GroupVertices[Vertex],0)),1,1,"")</f>
        <v>1</v>
      </c>
    </row>
    <row r="529" spans="1:16" ht="14.25" customHeight="1" thickTop="1" thickBot="1" x14ac:dyDescent="0.3">
      <c r="A529" s="66" t="s">
        <v>567</v>
      </c>
      <c r="B529" s="66" t="s">
        <v>576</v>
      </c>
      <c r="C529" s="67"/>
      <c r="D529" s="68">
        <v>1</v>
      </c>
      <c r="E529" s="69"/>
      <c r="F529" s="70"/>
      <c r="G529" s="67"/>
      <c r="H529" s="71"/>
      <c r="I529" s="72"/>
      <c r="J529" s="72"/>
      <c r="K529" s="51"/>
      <c r="L529" s="73">
        <v>529</v>
      </c>
      <c r="M529" s="73"/>
      <c r="N529" s="74">
        <v>1</v>
      </c>
      <c r="O529" s="83" t="str">
        <f>REPLACE(INDEX(GroupVertices[Group], MATCH(Edges[[#This Row],[Vertex 1]],GroupVertices[Vertex],0)),1,1,"")</f>
        <v>1</v>
      </c>
      <c r="P529" s="83" t="str">
        <f>REPLACE(INDEX(GroupVertices[Group], MATCH(Edges[[#This Row],[Vertex 2]],GroupVertices[Vertex],0)),1,1,"")</f>
        <v>1</v>
      </c>
    </row>
    <row r="530" spans="1:16" ht="14.25" customHeight="1" thickTop="1" thickBot="1" x14ac:dyDescent="0.3">
      <c r="A530" s="66" t="s">
        <v>567</v>
      </c>
      <c r="B530" s="66" t="s">
        <v>577</v>
      </c>
      <c r="C530" s="67"/>
      <c r="D530" s="68">
        <v>1</v>
      </c>
      <c r="E530" s="69"/>
      <c r="F530" s="70"/>
      <c r="G530" s="67"/>
      <c r="H530" s="71"/>
      <c r="I530" s="72"/>
      <c r="J530" s="72"/>
      <c r="K530" s="51"/>
      <c r="L530" s="73">
        <v>530</v>
      </c>
      <c r="M530" s="73"/>
      <c r="N530" s="74">
        <v>1</v>
      </c>
      <c r="O530" s="83" t="str">
        <f>REPLACE(INDEX(GroupVertices[Group], MATCH(Edges[[#This Row],[Vertex 1]],GroupVertices[Vertex],0)),1,1,"")</f>
        <v>1</v>
      </c>
      <c r="P530" s="83" t="str">
        <f>REPLACE(INDEX(GroupVertices[Group], MATCH(Edges[[#This Row],[Vertex 2]],GroupVertices[Vertex],0)),1,1,"")</f>
        <v>1</v>
      </c>
    </row>
    <row r="531" spans="1:16" ht="14.25" customHeight="1" thickTop="1" thickBot="1" x14ac:dyDescent="0.3">
      <c r="A531" s="66" t="s">
        <v>567</v>
      </c>
      <c r="B531" s="66" t="s">
        <v>243</v>
      </c>
      <c r="C531" s="67"/>
      <c r="D531" s="68">
        <v>1.1428571428571428</v>
      </c>
      <c r="E531" s="69"/>
      <c r="F531" s="70"/>
      <c r="G531" s="67"/>
      <c r="H531" s="71"/>
      <c r="I531" s="72"/>
      <c r="J531" s="72"/>
      <c r="K531" s="51"/>
      <c r="L531" s="73">
        <v>531</v>
      </c>
      <c r="M531" s="73"/>
      <c r="N531" s="74">
        <v>2</v>
      </c>
      <c r="O531" s="83" t="str">
        <f>REPLACE(INDEX(GroupVertices[Group], MATCH(Edges[[#This Row],[Vertex 1]],GroupVertices[Vertex],0)),1,1,"")</f>
        <v>1</v>
      </c>
      <c r="P531" s="83" t="str">
        <f>REPLACE(INDEX(GroupVertices[Group], MATCH(Edges[[#This Row],[Vertex 2]],GroupVertices[Vertex],0)),1,1,"")</f>
        <v>1</v>
      </c>
    </row>
    <row r="532" spans="1:16" ht="14.25" customHeight="1" thickTop="1" thickBot="1" x14ac:dyDescent="0.3">
      <c r="A532" s="66" t="s">
        <v>567</v>
      </c>
      <c r="B532" s="66" t="s">
        <v>578</v>
      </c>
      <c r="C532" s="67"/>
      <c r="D532" s="68">
        <v>1.1428571428571428</v>
      </c>
      <c r="E532" s="69"/>
      <c r="F532" s="70"/>
      <c r="G532" s="67"/>
      <c r="H532" s="71"/>
      <c r="I532" s="72"/>
      <c r="J532" s="72"/>
      <c r="K532" s="51"/>
      <c r="L532" s="73">
        <v>532</v>
      </c>
      <c r="M532" s="73"/>
      <c r="N532" s="74">
        <v>2</v>
      </c>
      <c r="O532" s="83" t="str">
        <f>REPLACE(INDEX(GroupVertices[Group], MATCH(Edges[[#This Row],[Vertex 1]],GroupVertices[Vertex],0)),1,1,"")</f>
        <v>1</v>
      </c>
      <c r="P532" s="83" t="str">
        <f>REPLACE(INDEX(GroupVertices[Group], MATCH(Edges[[#This Row],[Vertex 2]],GroupVertices[Vertex],0)),1,1,"")</f>
        <v>1</v>
      </c>
    </row>
    <row r="533" spans="1:16" ht="14.25" customHeight="1" thickTop="1" thickBot="1" x14ac:dyDescent="0.3">
      <c r="A533" s="66" t="s">
        <v>567</v>
      </c>
      <c r="B533" s="66" t="s">
        <v>579</v>
      </c>
      <c r="C533" s="67"/>
      <c r="D533" s="68">
        <v>1</v>
      </c>
      <c r="E533" s="69"/>
      <c r="F533" s="70"/>
      <c r="G533" s="67"/>
      <c r="H533" s="71"/>
      <c r="I533" s="72"/>
      <c r="J533" s="72"/>
      <c r="K533" s="51"/>
      <c r="L533" s="73">
        <v>533</v>
      </c>
      <c r="M533" s="73"/>
      <c r="N533" s="74">
        <v>1</v>
      </c>
      <c r="O533" s="83" t="str">
        <f>REPLACE(INDEX(GroupVertices[Group], MATCH(Edges[[#This Row],[Vertex 1]],GroupVertices[Vertex],0)),1,1,"")</f>
        <v>1</v>
      </c>
      <c r="P533" s="83" t="str">
        <f>REPLACE(INDEX(GroupVertices[Group], MATCH(Edges[[#This Row],[Vertex 2]],GroupVertices[Vertex],0)),1,1,"")</f>
        <v>1</v>
      </c>
    </row>
    <row r="534" spans="1:16" ht="14.25" customHeight="1" thickTop="1" thickBot="1" x14ac:dyDescent="0.3">
      <c r="A534" s="66" t="s">
        <v>567</v>
      </c>
      <c r="B534" s="66" t="s">
        <v>244</v>
      </c>
      <c r="C534" s="67"/>
      <c r="D534" s="68">
        <v>1.1428571428571428</v>
      </c>
      <c r="E534" s="69"/>
      <c r="F534" s="70"/>
      <c r="G534" s="67"/>
      <c r="H534" s="71"/>
      <c r="I534" s="72"/>
      <c r="J534" s="72"/>
      <c r="K534" s="51"/>
      <c r="L534" s="73">
        <v>534</v>
      </c>
      <c r="M534" s="73"/>
      <c r="N534" s="74">
        <v>2</v>
      </c>
      <c r="O534" s="83" t="str">
        <f>REPLACE(INDEX(GroupVertices[Group], MATCH(Edges[[#This Row],[Vertex 1]],GroupVertices[Vertex],0)),1,1,"")</f>
        <v>1</v>
      </c>
      <c r="P534" s="83" t="str">
        <f>REPLACE(INDEX(GroupVertices[Group], MATCH(Edges[[#This Row],[Vertex 2]],GroupVertices[Vertex],0)),1,1,"")</f>
        <v>1</v>
      </c>
    </row>
    <row r="535" spans="1:16" ht="14.25" customHeight="1" thickTop="1" thickBot="1" x14ac:dyDescent="0.3">
      <c r="A535" s="66" t="s">
        <v>567</v>
      </c>
      <c r="B535" s="66" t="s">
        <v>580</v>
      </c>
      <c r="C535" s="67"/>
      <c r="D535" s="68">
        <v>1</v>
      </c>
      <c r="E535" s="69"/>
      <c r="F535" s="70"/>
      <c r="G535" s="67"/>
      <c r="H535" s="71"/>
      <c r="I535" s="72"/>
      <c r="J535" s="72"/>
      <c r="K535" s="51"/>
      <c r="L535" s="73">
        <v>535</v>
      </c>
      <c r="M535" s="73"/>
      <c r="N535" s="74">
        <v>1</v>
      </c>
      <c r="O535" s="83" t="str">
        <f>REPLACE(INDEX(GroupVertices[Group], MATCH(Edges[[#This Row],[Vertex 1]],GroupVertices[Vertex],0)),1,1,"")</f>
        <v>1</v>
      </c>
      <c r="P535" s="83" t="str">
        <f>REPLACE(INDEX(GroupVertices[Group], MATCH(Edges[[#This Row],[Vertex 2]],GroupVertices[Vertex],0)),1,1,"")</f>
        <v>1</v>
      </c>
    </row>
    <row r="536" spans="1:16" ht="14.25" customHeight="1" thickTop="1" thickBot="1" x14ac:dyDescent="0.3">
      <c r="A536" s="66" t="s">
        <v>567</v>
      </c>
      <c r="B536" s="66" t="s">
        <v>454</v>
      </c>
      <c r="C536" s="67"/>
      <c r="D536" s="68">
        <v>1.7142857142857144</v>
      </c>
      <c r="E536" s="69"/>
      <c r="F536" s="70"/>
      <c r="G536" s="67"/>
      <c r="H536" s="71"/>
      <c r="I536" s="72"/>
      <c r="J536" s="72"/>
      <c r="K536" s="51"/>
      <c r="L536" s="73">
        <v>536</v>
      </c>
      <c r="M536" s="73"/>
      <c r="N536" s="74">
        <v>6</v>
      </c>
      <c r="O536" s="83" t="str">
        <f>REPLACE(INDEX(GroupVertices[Group], MATCH(Edges[[#This Row],[Vertex 1]],GroupVertices[Vertex],0)),1,1,"")</f>
        <v>1</v>
      </c>
      <c r="P536" s="83" t="str">
        <f>REPLACE(INDEX(GroupVertices[Group], MATCH(Edges[[#This Row],[Vertex 2]],GroupVertices[Vertex],0)),1,1,"")</f>
        <v>1</v>
      </c>
    </row>
    <row r="537" spans="1:16" ht="14.25" customHeight="1" thickTop="1" thickBot="1" x14ac:dyDescent="0.3">
      <c r="A537" s="66" t="s">
        <v>567</v>
      </c>
      <c r="B537" s="66" t="s">
        <v>507</v>
      </c>
      <c r="C537" s="67"/>
      <c r="D537" s="68">
        <v>1.2857142857142856</v>
      </c>
      <c r="E537" s="69"/>
      <c r="F537" s="70"/>
      <c r="G537" s="67"/>
      <c r="H537" s="71"/>
      <c r="I537" s="72"/>
      <c r="J537" s="72"/>
      <c r="K537" s="51"/>
      <c r="L537" s="73">
        <v>537</v>
      </c>
      <c r="M537" s="73"/>
      <c r="N537" s="74">
        <v>3</v>
      </c>
      <c r="O537" s="83" t="str">
        <f>REPLACE(INDEX(GroupVertices[Group], MATCH(Edges[[#This Row],[Vertex 1]],GroupVertices[Vertex],0)),1,1,"")</f>
        <v>1</v>
      </c>
      <c r="P537" s="83" t="str">
        <f>REPLACE(INDEX(GroupVertices[Group], MATCH(Edges[[#This Row],[Vertex 2]],GroupVertices[Vertex],0)),1,1,"")</f>
        <v>1</v>
      </c>
    </row>
    <row r="538" spans="1:16" ht="14.25" customHeight="1" thickTop="1" thickBot="1" x14ac:dyDescent="0.3">
      <c r="A538" s="66" t="s">
        <v>567</v>
      </c>
      <c r="B538" s="66" t="s">
        <v>581</v>
      </c>
      <c r="C538" s="67"/>
      <c r="D538" s="68">
        <v>1.2857142857142856</v>
      </c>
      <c r="E538" s="69"/>
      <c r="F538" s="70"/>
      <c r="G538" s="67"/>
      <c r="H538" s="71"/>
      <c r="I538" s="72"/>
      <c r="J538" s="72"/>
      <c r="K538" s="51"/>
      <c r="L538" s="73">
        <v>538</v>
      </c>
      <c r="M538" s="73"/>
      <c r="N538" s="74">
        <v>3</v>
      </c>
      <c r="O538" s="83" t="str">
        <f>REPLACE(INDEX(GroupVertices[Group], MATCH(Edges[[#This Row],[Vertex 1]],GroupVertices[Vertex],0)),1,1,"")</f>
        <v>1</v>
      </c>
      <c r="P538" s="83" t="str">
        <f>REPLACE(INDEX(GroupVertices[Group], MATCH(Edges[[#This Row],[Vertex 2]],GroupVertices[Vertex],0)),1,1,"")</f>
        <v>1</v>
      </c>
    </row>
    <row r="539" spans="1:16" ht="14.25" customHeight="1" thickTop="1" thickBot="1" x14ac:dyDescent="0.3">
      <c r="A539" s="66" t="s">
        <v>567</v>
      </c>
      <c r="B539" s="66" t="s">
        <v>188</v>
      </c>
      <c r="C539" s="67"/>
      <c r="D539" s="68">
        <v>1.1428571428571428</v>
      </c>
      <c r="E539" s="69"/>
      <c r="F539" s="70"/>
      <c r="G539" s="67"/>
      <c r="H539" s="71"/>
      <c r="I539" s="72"/>
      <c r="J539" s="72"/>
      <c r="K539" s="51"/>
      <c r="L539" s="73">
        <v>539</v>
      </c>
      <c r="M539" s="73"/>
      <c r="N539" s="74">
        <v>2</v>
      </c>
      <c r="O539" s="83" t="str">
        <f>REPLACE(INDEX(GroupVertices[Group], MATCH(Edges[[#This Row],[Vertex 1]],GroupVertices[Vertex],0)),1,1,"")</f>
        <v>1</v>
      </c>
      <c r="P539" s="83" t="str">
        <f>REPLACE(INDEX(GroupVertices[Group], MATCH(Edges[[#This Row],[Vertex 2]],GroupVertices[Vertex],0)),1,1,"")</f>
        <v>1</v>
      </c>
    </row>
    <row r="540" spans="1:16" ht="14.25" customHeight="1" thickTop="1" thickBot="1" x14ac:dyDescent="0.3">
      <c r="A540" s="66" t="s">
        <v>252</v>
      </c>
      <c r="B540" s="66" t="s">
        <v>239</v>
      </c>
      <c r="C540" s="67"/>
      <c r="D540" s="68">
        <v>1.4285714285714286</v>
      </c>
      <c r="E540" s="69"/>
      <c r="F540" s="70"/>
      <c r="G540" s="67"/>
      <c r="H540" s="71"/>
      <c r="I540" s="72"/>
      <c r="J540" s="72"/>
      <c r="K540" s="51"/>
      <c r="L540" s="73">
        <v>540</v>
      </c>
      <c r="M540" s="73"/>
      <c r="N540" s="74">
        <v>4</v>
      </c>
      <c r="O540" s="83" t="str">
        <f>REPLACE(INDEX(GroupVertices[Group], MATCH(Edges[[#This Row],[Vertex 1]],GroupVertices[Vertex],0)),1,1,"")</f>
        <v>1</v>
      </c>
      <c r="P540" s="83" t="str">
        <f>REPLACE(INDEX(GroupVertices[Group], MATCH(Edges[[#This Row],[Vertex 2]],GroupVertices[Vertex],0)),1,1,"")</f>
        <v>1</v>
      </c>
    </row>
    <row r="541" spans="1:16" ht="14.25" customHeight="1" thickTop="1" thickBot="1" x14ac:dyDescent="0.3">
      <c r="A541" s="66" t="s">
        <v>252</v>
      </c>
      <c r="B541" s="66" t="s">
        <v>253</v>
      </c>
      <c r="C541" s="67"/>
      <c r="D541" s="68">
        <v>1.4285714285714286</v>
      </c>
      <c r="E541" s="69"/>
      <c r="F541" s="70"/>
      <c r="G541" s="67"/>
      <c r="H541" s="71"/>
      <c r="I541" s="72"/>
      <c r="J541" s="72"/>
      <c r="K541" s="51"/>
      <c r="L541" s="73">
        <v>541</v>
      </c>
      <c r="M541" s="73"/>
      <c r="N541" s="74">
        <v>4</v>
      </c>
      <c r="O541" s="83" t="str">
        <f>REPLACE(INDEX(GroupVertices[Group], MATCH(Edges[[#This Row],[Vertex 1]],GroupVertices[Vertex],0)),1,1,"")</f>
        <v>1</v>
      </c>
      <c r="P541" s="83" t="str">
        <f>REPLACE(INDEX(GroupVertices[Group], MATCH(Edges[[#This Row],[Vertex 2]],GroupVertices[Vertex],0)),1,1,"")</f>
        <v>1</v>
      </c>
    </row>
    <row r="542" spans="1:16" ht="14.25" customHeight="1" thickTop="1" thickBot="1" x14ac:dyDescent="0.3">
      <c r="A542" s="66" t="s">
        <v>252</v>
      </c>
      <c r="B542" s="66" t="s">
        <v>254</v>
      </c>
      <c r="C542" s="67"/>
      <c r="D542" s="68">
        <v>1.1428571428571428</v>
      </c>
      <c r="E542" s="69"/>
      <c r="F542" s="70"/>
      <c r="G542" s="67"/>
      <c r="H542" s="71"/>
      <c r="I542" s="72"/>
      <c r="J542" s="72"/>
      <c r="K542" s="51"/>
      <c r="L542" s="73">
        <v>542</v>
      </c>
      <c r="M542" s="73"/>
      <c r="N542" s="74">
        <v>2</v>
      </c>
      <c r="O542" s="83" t="str">
        <f>REPLACE(INDEX(GroupVertices[Group], MATCH(Edges[[#This Row],[Vertex 1]],GroupVertices[Vertex],0)),1,1,"")</f>
        <v>1</v>
      </c>
      <c r="P542" s="83" t="str">
        <f>REPLACE(INDEX(GroupVertices[Group], MATCH(Edges[[#This Row],[Vertex 2]],GroupVertices[Vertex],0)),1,1,"")</f>
        <v>1</v>
      </c>
    </row>
    <row r="543" spans="1:16" ht="14.25" customHeight="1" thickTop="1" thickBot="1" x14ac:dyDescent="0.3">
      <c r="A543" s="66" t="s">
        <v>252</v>
      </c>
      <c r="B543" s="66" t="s">
        <v>255</v>
      </c>
      <c r="C543" s="67"/>
      <c r="D543" s="68">
        <v>1.4285714285714286</v>
      </c>
      <c r="E543" s="69"/>
      <c r="F543" s="70"/>
      <c r="G543" s="67"/>
      <c r="H543" s="71"/>
      <c r="I543" s="72"/>
      <c r="J543" s="72"/>
      <c r="K543" s="51"/>
      <c r="L543" s="73">
        <v>543</v>
      </c>
      <c r="M543" s="73"/>
      <c r="N543" s="74">
        <v>4</v>
      </c>
      <c r="O543" s="83" t="str">
        <f>REPLACE(INDEX(GroupVertices[Group], MATCH(Edges[[#This Row],[Vertex 1]],GroupVertices[Vertex],0)),1,1,"")</f>
        <v>1</v>
      </c>
      <c r="P543" s="83" t="str">
        <f>REPLACE(INDEX(GroupVertices[Group], MATCH(Edges[[#This Row],[Vertex 2]],GroupVertices[Vertex],0)),1,1,"")</f>
        <v>1</v>
      </c>
    </row>
    <row r="544" spans="1:16" ht="14.25" customHeight="1" thickTop="1" thickBot="1" x14ac:dyDescent="0.3">
      <c r="A544" s="66" t="s">
        <v>252</v>
      </c>
      <c r="B544" s="66" t="s">
        <v>256</v>
      </c>
      <c r="C544" s="67"/>
      <c r="D544" s="68">
        <v>1.1428571428571428</v>
      </c>
      <c r="E544" s="69"/>
      <c r="F544" s="70"/>
      <c r="G544" s="67"/>
      <c r="H544" s="71"/>
      <c r="I544" s="72"/>
      <c r="J544" s="72"/>
      <c r="K544" s="51"/>
      <c r="L544" s="73">
        <v>544</v>
      </c>
      <c r="M544" s="73"/>
      <c r="N544" s="74">
        <v>2</v>
      </c>
      <c r="O544" s="83" t="str">
        <f>REPLACE(INDEX(GroupVertices[Group], MATCH(Edges[[#This Row],[Vertex 1]],GroupVertices[Vertex],0)),1,1,"")</f>
        <v>1</v>
      </c>
      <c r="P544" s="83" t="str">
        <f>REPLACE(INDEX(GroupVertices[Group], MATCH(Edges[[#This Row],[Vertex 2]],GroupVertices[Vertex],0)),1,1,"")</f>
        <v>1</v>
      </c>
    </row>
    <row r="545" spans="1:16" ht="14.25" customHeight="1" thickTop="1" thickBot="1" x14ac:dyDescent="0.3">
      <c r="A545" s="66" t="s">
        <v>252</v>
      </c>
      <c r="B545" s="66" t="s">
        <v>257</v>
      </c>
      <c r="C545" s="67"/>
      <c r="D545" s="68">
        <v>1.4285714285714286</v>
      </c>
      <c r="E545" s="69"/>
      <c r="F545" s="70"/>
      <c r="G545" s="67"/>
      <c r="H545" s="71"/>
      <c r="I545" s="72"/>
      <c r="J545" s="72"/>
      <c r="K545" s="51"/>
      <c r="L545" s="73">
        <v>545</v>
      </c>
      <c r="M545" s="73"/>
      <c r="N545" s="74">
        <v>4</v>
      </c>
      <c r="O545" s="83" t="str">
        <f>REPLACE(INDEX(GroupVertices[Group], MATCH(Edges[[#This Row],[Vertex 1]],GroupVertices[Vertex],0)),1,1,"")</f>
        <v>1</v>
      </c>
      <c r="P545" s="83" t="str">
        <f>REPLACE(INDEX(GroupVertices[Group], MATCH(Edges[[#This Row],[Vertex 2]],GroupVertices[Vertex],0)),1,1,"")</f>
        <v>1</v>
      </c>
    </row>
    <row r="546" spans="1:16" ht="14.25" customHeight="1" thickTop="1" thickBot="1" x14ac:dyDescent="0.3">
      <c r="A546" s="66" t="s">
        <v>252</v>
      </c>
      <c r="B546" s="66" t="s">
        <v>258</v>
      </c>
      <c r="C546" s="67"/>
      <c r="D546" s="68">
        <v>1.1428571428571428</v>
      </c>
      <c r="E546" s="69"/>
      <c r="F546" s="70"/>
      <c r="G546" s="67"/>
      <c r="H546" s="71"/>
      <c r="I546" s="72"/>
      <c r="J546" s="72"/>
      <c r="K546" s="51"/>
      <c r="L546" s="73">
        <v>546</v>
      </c>
      <c r="M546" s="73"/>
      <c r="N546" s="74">
        <v>2</v>
      </c>
      <c r="O546" s="83" t="str">
        <f>REPLACE(INDEX(GroupVertices[Group], MATCH(Edges[[#This Row],[Vertex 1]],GroupVertices[Vertex],0)),1,1,"")</f>
        <v>1</v>
      </c>
      <c r="P546" s="83" t="str">
        <f>REPLACE(INDEX(GroupVertices[Group], MATCH(Edges[[#This Row],[Vertex 2]],GroupVertices[Vertex],0)),1,1,"")</f>
        <v>1</v>
      </c>
    </row>
    <row r="547" spans="1:16" ht="14.25" customHeight="1" thickTop="1" thickBot="1" x14ac:dyDescent="0.3">
      <c r="A547" s="66" t="s">
        <v>252</v>
      </c>
      <c r="B547" s="66" t="s">
        <v>259</v>
      </c>
      <c r="C547" s="67"/>
      <c r="D547" s="68">
        <v>2</v>
      </c>
      <c r="E547" s="69"/>
      <c r="F547" s="70"/>
      <c r="G547" s="67"/>
      <c r="H547" s="71"/>
      <c r="I547" s="72"/>
      <c r="J547" s="72"/>
      <c r="K547" s="51"/>
      <c r="L547" s="73">
        <v>547</v>
      </c>
      <c r="M547" s="73"/>
      <c r="N547" s="74">
        <v>8</v>
      </c>
      <c r="O547" s="83" t="str">
        <f>REPLACE(INDEX(GroupVertices[Group], MATCH(Edges[[#This Row],[Vertex 1]],GroupVertices[Vertex],0)),1,1,"")</f>
        <v>1</v>
      </c>
      <c r="P547" s="83" t="str">
        <f>REPLACE(INDEX(GroupVertices[Group], MATCH(Edges[[#This Row],[Vertex 2]],GroupVertices[Vertex],0)),1,1,"")</f>
        <v>1</v>
      </c>
    </row>
    <row r="548" spans="1:16" ht="14.25" customHeight="1" thickTop="1" thickBot="1" x14ac:dyDescent="0.3">
      <c r="A548" s="66" t="s">
        <v>252</v>
      </c>
      <c r="B548" s="66" t="s">
        <v>260</v>
      </c>
      <c r="C548" s="67"/>
      <c r="D548" s="68">
        <v>1.1428571428571428</v>
      </c>
      <c r="E548" s="69"/>
      <c r="F548" s="70"/>
      <c r="G548" s="67"/>
      <c r="H548" s="71"/>
      <c r="I548" s="72"/>
      <c r="J548" s="72"/>
      <c r="K548" s="51"/>
      <c r="L548" s="73">
        <v>548</v>
      </c>
      <c r="M548" s="73"/>
      <c r="N548" s="74">
        <v>2</v>
      </c>
      <c r="O548" s="83" t="str">
        <f>REPLACE(INDEX(GroupVertices[Group], MATCH(Edges[[#This Row],[Vertex 1]],GroupVertices[Vertex],0)),1,1,"")</f>
        <v>1</v>
      </c>
      <c r="P548" s="83" t="str">
        <f>REPLACE(INDEX(GroupVertices[Group], MATCH(Edges[[#This Row],[Vertex 2]],GroupVertices[Vertex],0)),1,1,"")</f>
        <v>1</v>
      </c>
    </row>
    <row r="549" spans="1:16" ht="14.25" customHeight="1" thickTop="1" thickBot="1" x14ac:dyDescent="0.3">
      <c r="A549" s="66" t="s">
        <v>252</v>
      </c>
      <c r="B549" s="66" t="s">
        <v>261</v>
      </c>
      <c r="C549" s="67"/>
      <c r="D549" s="68">
        <v>1.1428571428571428</v>
      </c>
      <c r="E549" s="69"/>
      <c r="F549" s="70"/>
      <c r="G549" s="67"/>
      <c r="H549" s="71"/>
      <c r="I549" s="72"/>
      <c r="J549" s="72"/>
      <c r="K549" s="51"/>
      <c r="L549" s="73">
        <v>549</v>
      </c>
      <c r="M549" s="73"/>
      <c r="N549" s="74">
        <v>2</v>
      </c>
      <c r="O549" s="83" t="str">
        <f>REPLACE(INDEX(GroupVertices[Group], MATCH(Edges[[#This Row],[Vertex 1]],GroupVertices[Vertex],0)),1,1,"")</f>
        <v>1</v>
      </c>
      <c r="P549" s="83" t="str">
        <f>REPLACE(INDEX(GroupVertices[Group], MATCH(Edges[[#This Row],[Vertex 2]],GroupVertices[Vertex],0)),1,1,"")</f>
        <v>1</v>
      </c>
    </row>
    <row r="550" spans="1:16" ht="14.25" customHeight="1" thickTop="1" thickBot="1" x14ac:dyDescent="0.3">
      <c r="A550" s="66" t="s">
        <v>252</v>
      </c>
      <c r="B550" s="66" t="s">
        <v>262</v>
      </c>
      <c r="C550" s="67"/>
      <c r="D550" s="68">
        <v>1.1428571428571428</v>
      </c>
      <c r="E550" s="69"/>
      <c r="F550" s="70"/>
      <c r="G550" s="67"/>
      <c r="H550" s="71"/>
      <c r="I550" s="72"/>
      <c r="J550" s="72"/>
      <c r="K550" s="51"/>
      <c r="L550" s="73">
        <v>550</v>
      </c>
      <c r="M550" s="73"/>
      <c r="N550" s="74">
        <v>2</v>
      </c>
      <c r="O550" s="83" t="str">
        <f>REPLACE(INDEX(GroupVertices[Group], MATCH(Edges[[#This Row],[Vertex 1]],GroupVertices[Vertex],0)),1,1,"")</f>
        <v>1</v>
      </c>
      <c r="P550" s="83" t="str">
        <f>REPLACE(INDEX(GroupVertices[Group], MATCH(Edges[[#This Row],[Vertex 2]],GroupVertices[Vertex],0)),1,1,"")</f>
        <v>1</v>
      </c>
    </row>
    <row r="551" spans="1:16" ht="14.25" customHeight="1" thickTop="1" thickBot="1" x14ac:dyDescent="0.3">
      <c r="A551" s="66" t="s">
        <v>252</v>
      </c>
      <c r="B551" s="66" t="s">
        <v>582</v>
      </c>
      <c r="C551" s="67"/>
      <c r="D551" s="68">
        <v>2</v>
      </c>
      <c r="E551" s="69"/>
      <c r="F551" s="70"/>
      <c r="G551" s="67"/>
      <c r="H551" s="71"/>
      <c r="I551" s="72"/>
      <c r="J551" s="72"/>
      <c r="K551" s="51"/>
      <c r="L551" s="73">
        <v>551</v>
      </c>
      <c r="M551" s="73"/>
      <c r="N551" s="74">
        <v>8</v>
      </c>
      <c r="O551" s="83" t="str">
        <f>REPLACE(INDEX(GroupVertices[Group], MATCH(Edges[[#This Row],[Vertex 1]],GroupVertices[Vertex],0)),1,1,"")</f>
        <v>1</v>
      </c>
      <c r="P551" s="83" t="str">
        <f>REPLACE(INDEX(GroupVertices[Group], MATCH(Edges[[#This Row],[Vertex 2]],GroupVertices[Vertex],0)),1,1,"")</f>
        <v>1</v>
      </c>
    </row>
    <row r="552" spans="1:16" ht="14.25" customHeight="1" thickTop="1" thickBot="1" x14ac:dyDescent="0.3">
      <c r="A552" s="66" t="s">
        <v>252</v>
      </c>
      <c r="B552" s="66" t="s">
        <v>180</v>
      </c>
      <c r="C552" s="67"/>
      <c r="D552" s="68">
        <v>1.1428571428571428</v>
      </c>
      <c r="E552" s="69"/>
      <c r="F552" s="70"/>
      <c r="G552" s="67"/>
      <c r="H552" s="71"/>
      <c r="I552" s="72"/>
      <c r="J552" s="72"/>
      <c r="K552" s="51"/>
      <c r="L552" s="73">
        <v>552</v>
      </c>
      <c r="M552" s="73"/>
      <c r="N552" s="74">
        <v>2</v>
      </c>
      <c r="O552" s="83" t="str">
        <f>REPLACE(INDEX(GroupVertices[Group], MATCH(Edges[[#This Row],[Vertex 1]],GroupVertices[Vertex],0)),1,1,"")</f>
        <v>1</v>
      </c>
      <c r="P552" s="83" t="str">
        <f>REPLACE(INDEX(GroupVertices[Group], MATCH(Edges[[#This Row],[Vertex 2]],GroupVertices[Vertex],0)),1,1,"")</f>
        <v>1</v>
      </c>
    </row>
    <row r="553" spans="1:16" ht="14.25" customHeight="1" thickTop="1" thickBot="1" x14ac:dyDescent="0.3">
      <c r="A553" s="66" t="s">
        <v>583</v>
      </c>
      <c r="B553" s="66" t="s">
        <v>414</v>
      </c>
      <c r="C553" s="67"/>
      <c r="D553" s="68">
        <v>1</v>
      </c>
      <c r="E553" s="69"/>
      <c r="F553" s="70"/>
      <c r="G553" s="67"/>
      <c r="H553" s="71"/>
      <c r="I553" s="72"/>
      <c r="J553" s="72"/>
      <c r="K553" s="51"/>
      <c r="L553" s="73">
        <v>553</v>
      </c>
      <c r="M553" s="73"/>
      <c r="N553" s="74">
        <v>1</v>
      </c>
      <c r="O553" s="83" t="str">
        <f>REPLACE(INDEX(GroupVertices[Group], MATCH(Edges[[#This Row],[Vertex 1]],GroupVertices[Vertex],0)),1,1,"")</f>
        <v>1</v>
      </c>
      <c r="P553" s="83" t="str">
        <f>REPLACE(INDEX(GroupVertices[Group], MATCH(Edges[[#This Row],[Vertex 2]],GroupVertices[Vertex],0)),1,1,"")</f>
        <v>1</v>
      </c>
    </row>
    <row r="554" spans="1:16" ht="14.25" customHeight="1" thickTop="1" thickBot="1" x14ac:dyDescent="0.3">
      <c r="A554" s="66" t="s">
        <v>583</v>
      </c>
      <c r="B554" s="66" t="s">
        <v>217</v>
      </c>
      <c r="C554" s="67"/>
      <c r="D554" s="68">
        <v>1.2857142857142856</v>
      </c>
      <c r="E554" s="69"/>
      <c r="F554" s="70"/>
      <c r="G554" s="67"/>
      <c r="H554" s="71"/>
      <c r="I554" s="72"/>
      <c r="J554" s="72"/>
      <c r="K554" s="51"/>
      <c r="L554" s="73">
        <v>554</v>
      </c>
      <c r="M554" s="73"/>
      <c r="N554" s="74">
        <v>3</v>
      </c>
      <c r="O554" s="83" t="str">
        <f>REPLACE(INDEX(GroupVertices[Group], MATCH(Edges[[#This Row],[Vertex 1]],GroupVertices[Vertex],0)),1,1,"")</f>
        <v>1</v>
      </c>
      <c r="P554" s="83" t="str">
        <f>REPLACE(INDEX(GroupVertices[Group], MATCH(Edges[[#This Row],[Vertex 2]],GroupVertices[Vertex],0)),1,1,"")</f>
        <v>1</v>
      </c>
    </row>
    <row r="555" spans="1:16" ht="14.25" customHeight="1" thickTop="1" thickBot="1" x14ac:dyDescent="0.3">
      <c r="A555" s="66" t="s">
        <v>583</v>
      </c>
      <c r="B555" s="66" t="s">
        <v>292</v>
      </c>
      <c r="C555" s="67"/>
      <c r="D555" s="68">
        <v>1.1428571428571428</v>
      </c>
      <c r="E555" s="69"/>
      <c r="F555" s="70"/>
      <c r="G555" s="67"/>
      <c r="H555" s="71"/>
      <c r="I555" s="72"/>
      <c r="J555" s="72"/>
      <c r="K555" s="51"/>
      <c r="L555" s="73">
        <v>555</v>
      </c>
      <c r="M555" s="73"/>
      <c r="N555" s="74">
        <v>2</v>
      </c>
      <c r="O555" s="83" t="str">
        <f>REPLACE(INDEX(GroupVertices[Group], MATCH(Edges[[#This Row],[Vertex 1]],GroupVertices[Vertex],0)),1,1,"")</f>
        <v>1</v>
      </c>
      <c r="P555" s="83" t="str">
        <f>REPLACE(INDEX(GroupVertices[Group], MATCH(Edges[[#This Row],[Vertex 2]],GroupVertices[Vertex],0)),1,1,"")</f>
        <v>1</v>
      </c>
    </row>
    <row r="556" spans="1:16" ht="14.25" customHeight="1" thickTop="1" thickBot="1" x14ac:dyDescent="0.3">
      <c r="A556" s="66" t="s">
        <v>583</v>
      </c>
      <c r="B556" s="66" t="s">
        <v>295</v>
      </c>
      <c r="C556" s="67"/>
      <c r="D556" s="68">
        <v>1</v>
      </c>
      <c r="E556" s="69"/>
      <c r="F556" s="70"/>
      <c r="G556" s="67"/>
      <c r="H556" s="71"/>
      <c r="I556" s="72"/>
      <c r="J556" s="72"/>
      <c r="K556" s="51"/>
      <c r="L556" s="73">
        <v>556</v>
      </c>
      <c r="M556" s="73"/>
      <c r="N556" s="74">
        <v>1</v>
      </c>
      <c r="O556" s="83" t="str">
        <f>REPLACE(INDEX(GroupVertices[Group], MATCH(Edges[[#This Row],[Vertex 1]],GroupVertices[Vertex],0)),1,1,"")</f>
        <v>1</v>
      </c>
      <c r="P556" s="83" t="str">
        <f>REPLACE(INDEX(GroupVertices[Group], MATCH(Edges[[#This Row],[Vertex 2]],GroupVertices[Vertex],0)),1,1,"")</f>
        <v>1</v>
      </c>
    </row>
    <row r="557" spans="1:16" ht="14.25" customHeight="1" thickTop="1" thickBot="1" x14ac:dyDescent="0.3">
      <c r="A557" s="66" t="s">
        <v>584</v>
      </c>
      <c r="B557" s="66" t="s">
        <v>415</v>
      </c>
      <c r="C557" s="67"/>
      <c r="D557" s="68">
        <v>1</v>
      </c>
      <c r="E557" s="69"/>
      <c r="F557" s="70"/>
      <c r="G557" s="67"/>
      <c r="H557" s="71"/>
      <c r="I557" s="72"/>
      <c r="J557" s="72"/>
      <c r="K557" s="51"/>
      <c r="L557" s="73">
        <v>557</v>
      </c>
      <c r="M557" s="73"/>
      <c r="N557" s="74">
        <v>1</v>
      </c>
      <c r="O557" s="83" t="str">
        <f>REPLACE(INDEX(GroupVertices[Group], MATCH(Edges[[#This Row],[Vertex 1]],GroupVertices[Vertex],0)),1,1,"")</f>
        <v>1</v>
      </c>
      <c r="P557" s="83" t="str">
        <f>REPLACE(INDEX(GroupVertices[Group], MATCH(Edges[[#This Row],[Vertex 2]],GroupVertices[Vertex],0)),1,1,"")</f>
        <v>1</v>
      </c>
    </row>
    <row r="558" spans="1:16" ht="14.25" customHeight="1" thickTop="1" thickBot="1" x14ac:dyDescent="0.3">
      <c r="A558" s="66" t="s">
        <v>585</v>
      </c>
      <c r="B558" s="66" t="s">
        <v>586</v>
      </c>
      <c r="C558" s="67"/>
      <c r="D558" s="68">
        <v>1</v>
      </c>
      <c r="E558" s="69"/>
      <c r="F558" s="70"/>
      <c r="G558" s="67"/>
      <c r="H558" s="71"/>
      <c r="I558" s="72"/>
      <c r="J558" s="72"/>
      <c r="K558" s="51"/>
      <c r="L558" s="73">
        <v>558</v>
      </c>
      <c r="M558" s="73"/>
      <c r="N558" s="74">
        <v>1</v>
      </c>
      <c r="O558" s="83" t="str">
        <f>REPLACE(INDEX(GroupVertices[Group], MATCH(Edges[[#This Row],[Vertex 1]],GroupVertices[Vertex],0)),1,1,"")</f>
        <v>1</v>
      </c>
      <c r="P558" s="83" t="str">
        <f>REPLACE(INDEX(GroupVertices[Group], MATCH(Edges[[#This Row],[Vertex 2]],GroupVertices[Vertex],0)),1,1,"")</f>
        <v>1</v>
      </c>
    </row>
    <row r="559" spans="1:16" ht="14.25" customHeight="1" thickTop="1" thickBot="1" x14ac:dyDescent="0.3">
      <c r="A559" s="66" t="s">
        <v>585</v>
      </c>
      <c r="B559" s="66" t="s">
        <v>587</v>
      </c>
      <c r="C559" s="67"/>
      <c r="D559" s="68">
        <v>1.1428571428571428</v>
      </c>
      <c r="E559" s="69"/>
      <c r="F559" s="70"/>
      <c r="G559" s="67"/>
      <c r="H559" s="71"/>
      <c r="I559" s="72"/>
      <c r="J559" s="72"/>
      <c r="K559" s="51"/>
      <c r="L559" s="73">
        <v>559</v>
      </c>
      <c r="M559" s="73"/>
      <c r="N559" s="74">
        <v>2</v>
      </c>
      <c r="O559" s="83" t="str">
        <f>REPLACE(INDEX(GroupVertices[Group], MATCH(Edges[[#This Row],[Vertex 1]],GroupVertices[Vertex],0)),1,1,"")</f>
        <v>1</v>
      </c>
      <c r="P559" s="83" t="str">
        <f>REPLACE(INDEX(GroupVertices[Group], MATCH(Edges[[#This Row],[Vertex 2]],GroupVertices[Vertex],0)),1,1,"")</f>
        <v>1</v>
      </c>
    </row>
    <row r="560" spans="1:16" ht="14.25" customHeight="1" thickTop="1" thickBot="1" x14ac:dyDescent="0.3">
      <c r="A560" s="66" t="s">
        <v>585</v>
      </c>
      <c r="B560" s="66" t="s">
        <v>588</v>
      </c>
      <c r="C560" s="67"/>
      <c r="D560" s="68">
        <v>1.2857142857142856</v>
      </c>
      <c r="E560" s="69"/>
      <c r="F560" s="70"/>
      <c r="G560" s="67"/>
      <c r="H560" s="71"/>
      <c r="I560" s="72"/>
      <c r="J560" s="72"/>
      <c r="K560" s="51"/>
      <c r="L560" s="73">
        <v>560</v>
      </c>
      <c r="M560" s="73"/>
      <c r="N560" s="74">
        <v>3</v>
      </c>
      <c r="O560" s="83" t="str">
        <f>REPLACE(INDEX(GroupVertices[Group], MATCH(Edges[[#This Row],[Vertex 1]],GroupVertices[Vertex],0)),1,1,"")</f>
        <v>1</v>
      </c>
      <c r="P560" s="83" t="str">
        <f>REPLACE(INDEX(GroupVertices[Group], MATCH(Edges[[#This Row],[Vertex 2]],GroupVertices[Vertex],0)),1,1,"")</f>
        <v>1</v>
      </c>
    </row>
    <row r="561" spans="1:16" ht="14.25" customHeight="1" thickTop="1" thickBot="1" x14ac:dyDescent="0.3">
      <c r="A561" s="66" t="s">
        <v>585</v>
      </c>
      <c r="B561" s="66" t="s">
        <v>589</v>
      </c>
      <c r="C561" s="67"/>
      <c r="D561" s="68">
        <v>1.1428571428571428</v>
      </c>
      <c r="E561" s="69"/>
      <c r="F561" s="70"/>
      <c r="G561" s="67"/>
      <c r="H561" s="71"/>
      <c r="I561" s="72"/>
      <c r="J561" s="72"/>
      <c r="K561" s="51"/>
      <c r="L561" s="73">
        <v>561</v>
      </c>
      <c r="M561" s="73"/>
      <c r="N561" s="74">
        <v>2</v>
      </c>
      <c r="O561" s="83" t="str">
        <f>REPLACE(INDEX(GroupVertices[Group], MATCH(Edges[[#This Row],[Vertex 1]],GroupVertices[Vertex],0)),1,1,"")</f>
        <v>1</v>
      </c>
      <c r="P561" s="83" t="str">
        <f>REPLACE(INDEX(GroupVertices[Group], MATCH(Edges[[#This Row],[Vertex 2]],GroupVertices[Vertex],0)),1,1,"")</f>
        <v>1</v>
      </c>
    </row>
    <row r="562" spans="1:16" ht="14.25" customHeight="1" thickTop="1" thickBot="1" x14ac:dyDescent="0.3">
      <c r="A562" s="66" t="s">
        <v>585</v>
      </c>
      <c r="B562" s="66" t="s">
        <v>590</v>
      </c>
      <c r="C562" s="67"/>
      <c r="D562" s="68">
        <v>1.1428571428571428</v>
      </c>
      <c r="E562" s="69"/>
      <c r="F562" s="70"/>
      <c r="G562" s="67"/>
      <c r="H562" s="71"/>
      <c r="I562" s="72"/>
      <c r="J562" s="72"/>
      <c r="K562" s="51"/>
      <c r="L562" s="73">
        <v>562</v>
      </c>
      <c r="M562" s="73"/>
      <c r="N562" s="74">
        <v>2</v>
      </c>
      <c r="O562" s="83" t="str">
        <f>REPLACE(INDEX(GroupVertices[Group], MATCH(Edges[[#This Row],[Vertex 1]],GroupVertices[Vertex],0)),1,1,"")</f>
        <v>1</v>
      </c>
      <c r="P562" s="83" t="str">
        <f>REPLACE(INDEX(GroupVertices[Group], MATCH(Edges[[#This Row],[Vertex 2]],GroupVertices[Vertex],0)),1,1,"")</f>
        <v>1</v>
      </c>
    </row>
    <row r="563" spans="1:16" ht="14.25" customHeight="1" thickTop="1" thickBot="1" x14ac:dyDescent="0.3">
      <c r="A563" s="66" t="s">
        <v>585</v>
      </c>
      <c r="B563" s="66" t="s">
        <v>591</v>
      </c>
      <c r="C563" s="67"/>
      <c r="D563" s="68">
        <v>1.1428571428571428</v>
      </c>
      <c r="E563" s="69"/>
      <c r="F563" s="70"/>
      <c r="G563" s="67"/>
      <c r="H563" s="71"/>
      <c r="I563" s="72"/>
      <c r="J563" s="72"/>
      <c r="K563" s="51"/>
      <c r="L563" s="73">
        <v>563</v>
      </c>
      <c r="M563" s="73"/>
      <c r="N563" s="74">
        <v>2</v>
      </c>
      <c r="O563" s="83" t="str">
        <f>REPLACE(INDEX(GroupVertices[Group], MATCH(Edges[[#This Row],[Vertex 1]],GroupVertices[Vertex],0)),1,1,"")</f>
        <v>1</v>
      </c>
      <c r="P563" s="83" t="str">
        <f>REPLACE(INDEX(GroupVertices[Group], MATCH(Edges[[#This Row],[Vertex 2]],GroupVertices[Vertex],0)),1,1,"")</f>
        <v>1</v>
      </c>
    </row>
    <row r="564" spans="1:16" ht="14.25" customHeight="1" thickTop="1" thickBot="1" x14ac:dyDescent="0.3">
      <c r="A564" s="66" t="s">
        <v>585</v>
      </c>
      <c r="B564" s="66" t="s">
        <v>592</v>
      </c>
      <c r="C564" s="67"/>
      <c r="D564" s="68">
        <v>1.1428571428571428</v>
      </c>
      <c r="E564" s="69"/>
      <c r="F564" s="70"/>
      <c r="G564" s="67"/>
      <c r="H564" s="71"/>
      <c r="I564" s="72"/>
      <c r="J564" s="72"/>
      <c r="K564" s="51"/>
      <c r="L564" s="73">
        <v>564</v>
      </c>
      <c r="M564" s="73"/>
      <c r="N564" s="74">
        <v>2</v>
      </c>
      <c r="O564" s="83" t="str">
        <f>REPLACE(INDEX(GroupVertices[Group], MATCH(Edges[[#This Row],[Vertex 1]],GroupVertices[Vertex],0)),1,1,"")</f>
        <v>1</v>
      </c>
      <c r="P564" s="83" t="str">
        <f>REPLACE(INDEX(GroupVertices[Group], MATCH(Edges[[#This Row],[Vertex 2]],GroupVertices[Vertex],0)),1,1,"")</f>
        <v>1</v>
      </c>
    </row>
    <row r="565" spans="1:16" ht="14.25" customHeight="1" thickTop="1" thickBot="1" x14ac:dyDescent="0.3">
      <c r="A565" s="66" t="s">
        <v>585</v>
      </c>
      <c r="B565" s="66" t="s">
        <v>593</v>
      </c>
      <c r="C565" s="67"/>
      <c r="D565" s="68">
        <v>1</v>
      </c>
      <c r="E565" s="69"/>
      <c r="F565" s="70"/>
      <c r="G565" s="67"/>
      <c r="H565" s="71"/>
      <c r="I565" s="72"/>
      <c r="J565" s="72"/>
      <c r="K565" s="51"/>
      <c r="L565" s="73">
        <v>565</v>
      </c>
      <c r="M565" s="73"/>
      <c r="N565" s="74">
        <v>1</v>
      </c>
      <c r="O565" s="83" t="str">
        <f>REPLACE(INDEX(GroupVertices[Group], MATCH(Edges[[#This Row],[Vertex 1]],GroupVertices[Vertex],0)),1,1,"")</f>
        <v>1</v>
      </c>
      <c r="P565" s="83" t="str">
        <f>REPLACE(INDEX(GroupVertices[Group], MATCH(Edges[[#This Row],[Vertex 2]],GroupVertices[Vertex],0)),1,1,"")</f>
        <v>1</v>
      </c>
    </row>
    <row r="566" spans="1:16" ht="14.25" customHeight="1" thickTop="1" thickBot="1" x14ac:dyDescent="0.3">
      <c r="A566" s="66" t="s">
        <v>585</v>
      </c>
      <c r="B566" s="66" t="s">
        <v>594</v>
      </c>
      <c r="C566" s="67"/>
      <c r="D566" s="68">
        <v>1</v>
      </c>
      <c r="E566" s="69"/>
      <c r="F566" s="70"/>
      <c r="G566" s="67"/>
      <c r="H566" s="71"/>
      <c r="I566" s="72"/>
      <c r="J566" s="72"/>
      <c r="K566" s="51"/>
      <c r="L566" s="73">
        <v>566</v>
      </c>
      <c r="M566" s="73"/>
      <c r="N566" s="74">
        <v>1</v>
      </c>
      <c r="O566" s="83" t="str">
        <f>REPLACE(INDEX(GroupVertices[Group], MATCH(Edges[[#This Row],[Vertex 1]],GroupVertices[Vertex],0)),1,1,"")</f>
        <v>1</v>
      </c>
      <c r="P566" s="83" t="str">
        <f>REPLACE(INDEX(GroupVertices[Group], MATCH(Edges[[#This Row],[Vertex 2]],GroupVertices[Vertex],0)),1,1,"")</f>
        <v>1</v>
      </c>
    </row>
    <row r="567" spans="1:16" ht="14.25" customHeight="1" thickTop="1" thickBot="1" x14ac:dyDescent="0.3">
      <c r="A567" s="66" t="s">
        <v>417</v>
      </c>
      <c r="B567" s="66" t="s">
        <v>539</v>
      </c>
      <c r="C567" s="67"/>
      <c r="D567" s="68">
        <v>1</v>
      </c>
      <c r="E567" s="69"/>
      <c r="F567" s="70"/>
      <c r="G567" s="67"/>
      <c r="H567" s="71"/>
      <c r="I567" s="72"/>
      <c r="J567" s="72"/>
      <c r="K567" s="51"/>
      <c r="L567" s="73">
        <v>567</v>
      </c>
      <c r="M567" s="73"/>
      <c r="N567" s="74">
        <v>1</v>
      </c>
      <c r="O567" s="83" t="str">
        <f>REPLACE(INDEX(GroupVertices[Group], MATCH(Edges[[#This Row],[Vertex 1]],GroupVertices[Vertex],0)),1,1,"")</f>
        <v>1</v>
      </c>
      <c r="P567" s="83" t="str">
        <f>REPLACE(INDEX(GroupVertices[Group], MATCH(Edges[[#This Row],[Vertex 2]],GroupVertices[Vertex],0)),1,1,"")</f>
        <v>1</v>
      </c>
    </row>
    <row r="568" spans="1:16" ht="14.25" customHeight="1" thickTop="1" thickBot="1" x14ac:dyDescent="0.3">
      <c r="A568" s="66" t="s">
        <v>455</v>
      </c>
      <c r="B568" s="66" t="s">
        <v>458</v>
      </c>
      <c r="C568" s="67"/>
      <c r="D568" s="68">
        <v>1</v>
      </c>
      <c r="E568" s="69"/>
      <c r="F568" s="70"/>
      <c r="G568" s="67"/>
      <c r="H568" s="71"/>
      <c r="I568" s="72"/>
      <c r="J568" s="72"/>
      <c r="K568" s="51"/>
      <c r="L568" s="73">
        <v>568</v>
      </c>
      <c r="M568" s="73"/>
      <c r="N568" s="74">
        <v>1</v>
      </c>
      <c r="O568" s="83" t="str">
        <f>REPLACE(INDEX(GroupVertices[Group], MATCH(Edges[[#This Row],[Vertex 1]],GroupVertices[Vertex],0)),1,1,"")</f>
        <v>1</v>
      </c>
      <c r="P568" s="83" t="str">
        <f>REPLACE(INDEX(GroupVertices[Group], MATCH(Edges[[#This Row],[Vertex 2]],GroupVertices[Vertex],0)),1,1,"")</f>
        <v>1</v>
      </c>
    </row>
    <row r="569" spans="1:16" ht="14.25" customHeight="1" thickTop="1" thickBot="1" x14ac:dyDescent="0.3">
      <c r="A569" s="66" t="s">
        <v>595</v>
      </c>
      <c r="B569" s="66" t="s">
        <v>596</v>
      </c>
      <c r="C569" s="67"/>
      <c r="D569" s="68">
        <v>1.4285714285714286</v>
      </c>
      <c r="E569" s="69"/>
      <c r="F569" s="70"/>
      <c r="G569" s="67"/>
      <c r="H569" s="71"/>
      <c r="I569" s="72"/>
      <c r="J569" s="72"/>
      <c r="K569" s="51"/>
      <c r="L569" s="73">
        <v>569</v>
      </c>
      <c r="M569" s="73"/>
      <c r="N569" s="74">
        <v>4</v>
      </c>
      <c r="O569" s="83" t="str">
        <f>REPLACE(INDEX(GroupVertices[Group], MATCH(Edges[[#This Row],[Vertex 1]],GroupVertices[Vertex],0)),1,1,"")</f>
        <v>65</v>
      </c>
      <c r="P569" s="83" t="str">
        <f>REPLACE(INDEX(GroupVertices[Group], MATCH(Edges[[#This Row],[Vertex 2]],GroupVertices[Vertex],0)),1,1,"")</f>
        <v>65</v>
      </c>
    </row>
    <row r="570" spans="1:16" ht="14.25" customHeight="1" thickTop="1" thickBot="1" x14ac:dyDescent="0.3">
      <c r="A570" s="66" t="s">
        <v>597</v>
      </c>
      <c r="B570" s="66" t="s">
        <v>569</v>
      </c>
      <c r="C570" s="67"/>
      <c r="D570" s="68">
        <v>1</v>
      </c>
      <c r="E570" s="69"/>
      <c r="F570" s="70"/>
      <c r="G570" s="67"/>
      <c r="H570" s="71"/>
      <c r="I570" s="72"/>
      <c r="J570" s="72"/>
      <c r="K570" s="51"/>
      <c r="L570" s="73">
        <v>570</v>
      </c>
      <c r="M570" s="73"/>
      <c r="N570" s="74">
        <v>1</v>
      </c>
      <c r="O570" s="83" t="str">
        <f>REPLACE(INDEX(GroupVertices[Group], MATCH(Edges[[#This Row],[Vertex 1]],GroupVertices[Vertex],0)),1,1,"")</f>
        <v>1</v>
      </c>
      <c r="P570" s="83" t="str">
        <f>REPLACE(INDEX(GroupVertices[Group], MATCH(Edges[[#This Row],[Vertex 2]],GroupVertices[Vertex],0)),1,1,"")</f>
        <v>1</v>
      </c>
    </row>
    <row r="571" spans="1:16" ht="14.25" customHeight="1" thickTop="1" thickBot="1" x14ac:dyDescent="0.3">
      <c r="A571" s="66" t="s">
        <v>598</v>
      </c>
      <c r="B571" s="66" t="s">
        <v>343</v>
      </c>
      <c r="C571" s="67"/>
      <c r="D571" s="68">
        <v>1.1428571428571428</v>
      </c>
      <c r="E571" s="69"/>
      <c r="F571" s="70"/>
      <c r="G571" s="67"/>
      <c r="H571" s="71"/>
      <c r="I571" s="72"/>
      <c r="J571" s="72"/>
      <c r="K571" s="51"/>
      <c r="L571" s="73">
        <v>571</v>
      </c>
      <c r="M571" s="73"/>
      <c r="N571" s="74">
        <v>2</v>
      </c>
      <c r="O571" s="83" t="str">
        <f>REPLACE(INDEX(GroupVertices[Group], MATCH(Edges[[#This Row],[Vertex 1]],GroupVertices[Vertex],0)),1,1,"")</f>
        <v>1</v>
      </c>
      <c r="P571" s="83" t="str">
        <f>REPLACE(INDEX(GroupVertices[Group], MATCH(Edges[[#This Row],[Vertex 2]],GroupVertices[Vertex],0)),1,1,"")</f>
        <v>1</v>
      </c>
    </row>
    <row r="572" spans="1:16" ht="14.25" customHeight="1" thickTop="1" thickBot="1" x14ac:dyDescent="0.3">
      <c r="A572" s="66" t="s">
        <v>599</v>
      </c>
      <c r="B572" s="66" t="s">
        <v>600</v>
      </c>
      <c r="C572" s="67"/>
      <c r="D572" s="68">
        <v>1</v>
      </c>
      <c r="E572" s="69"/>
      <c r="F572" s="70"/>
      <c r="G572" s="67"/>
      <c r="H572" s="71"/>
      <c r="I572" s="72"/>
      <c r="J572" s="72"/>
      <c r="K572" s="51"/>
      <c r="L572" s="73">
        <v>572</v>
      </c>
      <c r="M572" s="73"/>
      <c r="N572" s="74">
        <v>1</v>
      </c>
      <c r="O572" s="83" t="str">
        <f>REPLACE(INDEX(GroupVertices[Group], MATCH(Edges[[#This Row],[Vertex 1]],GroupVertices[Vertex],0)),1,1,"")</f>
        <v>1</v>
      </c>
      <c r="P572" s="83" t="str">
        <f>REPLACE(INDEX(GroupVertices[Group], MATCH(Edges[[#This Row],[Vertex 2]],GroupVertices[Vertex],0)),1,1,"")</f>
        <v>1</v>
      </c>
    </row>
    <row r="573" spans="1:16" ht="14.25" customHeight="1" thickTop="1" thickBot="1" x14ac:dyDescent="0.3">
      <c r="A573" s="66" t="s">
        <v>599</v>
      </c>
      <c r="B573" s="66" t="s">
        <v>601</v>
      </c>
      <c r="C573" s="67"/>
      <c r="D573" s="68">
        <v>1</v>
      </c>
      <c r="E573" s="69"/>
      <c r="F573" s="70"/>
      <c r="G573" s="67"/>
      <c r="H573" s="71"/>
      <c r="I573" s="72"/>
      <c r="J573" s="72"/>
      <c r="K573" s="51"/>
      <c r="L573" s="73">
        <v>573</v>
      </c>
      <c r="M573" s="73"/>
      <c r="N573" s="74">
        <v>1</v>
      </c>
      <c r="O573" s="83" t="str">
        <f>REPLACE(INDEX(GroupVertices[Group], MATCH(Edges[[#This Row],[Vertex 1]],GroupVertices[Vertex],0)),1,1,"")</f>
        <v>1</v>
      </c>
      <c r="P573" s="83" t="str">
        <f>REPLACE(INDEX(GroupVertices[Group], MATCH(Edges[[#This Row],[Vertex 2]],GroupVertices[Vertex],0)),1,1,"")</f>
        <v>1</v>
      </c>
    </row>
    <row r="574" spans="1:16" ht="14.25" customHeight="1" thickTop="1" thickBot="1" x14ac:dyDescent="0.3">
      <c r="A574" s="66" t="s">
        <v>599</v>
      </c>
      <c r="B574" s="66" t="s">
        <v>602</v>
      </c>
      <c r="C574" s="67"/>
      <c r="D574" s="68">
        <v>1</v>
      </c>
      <c r="E574" s="69"/>
      <c r="F574" s="70"/>
      <c r="G574" s="67"/>
      <c r="H574" s="71"/>
      <c r="I574" s="72"/>
      <c r="J574" s="72"/>
      <c r="K574" s="51"/>
      <c r="L574" s="73">
        <v>574</v>
      </c>
      <c r="M574" s="73"/>
      <c r="N574" s="74">
        <v>1</v>
      </c>
      <c r="O574" s="83" t="str">
        <f>REPLACE(INDEX(GroupVertices[Group], MATCH(Edges[[#This Row],[Vertex 1]],GroupVertices[Vertex],0)),1,1,"")</f>
        <v>1</v>
      </c>
      <c r="P574" s="83" t="str">
        <f>REPLACE(INDEX(GroupVertices[Group], MATCH(Edges[[#This Row],[Vertex 2]],GroupVertices[Vertex],0)),1,1,"")</f>
        <v>1</v>
      </c>
    </row>
    <row r="575" spans="1:16" ht="14.25" customHeight="1" thickTop="1" thickBot="1" x14ac:dyDescent="0.3">
      <c r="A575" s="66" t="s">
        <v>599</v>
      </c>
      <c r="B575" s="66" t="s">
        <v>603</v>
      </c>
      <c r="C575" s="67"/>
      <c r="D575" s="68">
        <v>1.5714285714285714</v>
      </c>
      <c r="E575" s="69"/>
      <c r="F575" s="70"/>
      <c r="G575" s="67"/>
      <c r="H575" s="71"/>
      <c r="I575" s="72"/>
      <c r="J575" s="72"/>
      <c r="K575" s="51"/>
      <c r="L575" s="73">
        <v>575</v>
      </c>
      <c r="M575" s="73"/>
      <c r="N575" s="74">
        <v>5</v>
      </c>
      <c r="O575" s="83" t="str">
        <f>REPLACE(INDEX(GroupVertices[Group], MATCH(Edges[[#This Row],[Vertex 1]],GroupVertices[Vertex],0)),1,1,"")</f>
        <v>1</v>
      </c>
      <c r="P575" s="83" t="str">
        <f>REPLACE(INDEX(GroupVertices[Group], MATCH(Edges[[#This Row],[Vertex 2]],GroupVertices[Vertex],0)),1,1,"")</f>
        <v>1</v>
      </c>
    </row>
    <row r="576" spans="1:16" ht="14.25" customHeight="1" thickTop="1" thickBot="1" x14ac:dyDescent="0.3">
      <c r="A576" s="66" t="s">
        <v>604</v>
      </c>
      <c r="B576" s="66" t="s">
        <v>605</v>
      </c>
      <c r="C576" s="67"/>
      <c r="D576" s="68">
        <v>1</v>
      </c>
      <c r="E576" s="69"/>
      <c r="F576" s="70"/>
      <c r="G576" s="67"/>
      <c r="H576" s="71"/>
      <c r="I576" s="72"/>
      <c r="J576" s="72"/>
      <c r="K576" s="51"/>
      <c r="L576" s="73">
        <v>576</v>
      </c>
      <c r="M576" s="73"/>
      <c r="N576" s="74">
        <v>1</v>
      </c>
      <c r="O576" s="83" t="str">
        <f>REPLACE(INDEX(GroupVertices[Group], MATCH(Edges[[#This Row],[Vertex 1]],GroupVertices[Vertex],0)),1,1,"")</f>
        <v>1</v>
      </c>
      <c r="P576" s="83" t="str">
        <f>REPLACE(INDEX(GroupVertices[Group], MATCH(Edges[[#This Row],[Vertex 2]],GroupVertices[Vertex],0)),1,1,"")</f>
        <v>1</v>
      </c>
    </row>
    <row r="577" spans="1:16" ht="14.25" customHeight="1" thickTop="1" thickBot="1" x14ac:dyDescent="0.3">
      <c r="A577" s="66" t="s">
        <v>606</v>
      </c>
      <c r="B577" s="66" t="s">
        <v>607</v>
      </c>
      <c r="C577" s="67"/>
      <c r="D577" s="68">
        <v>1</v>
      </c>
      <c r="E577" s="69"/>
      <c r="F577" s="70"/>
      <c r="G577" s="67"/>
      <c r="H577" s="71"/>
      <c r="I577" s="72"/>
      <c r="J577" s="72"/>
      <c r="K577" s="51"/>
      <c r="L577" s="73">
        <v>577</v>
      </c>
      <c r="M577" s="73"/>
      <c r="N577" s="74">
        <v>1</v>
      </c>
      <c r="O577" s="83" t="str">
        <f>REPLACE(INDEX(GroupVertices[Group], MATCH(Edges[[#This Row],[Vertex 1]],GroupVertices[Vertex],0)),1,1,"")</f>
        <v>1</v>
      </c>
      <c r="P577" s="83" t="str">
        <f>REPLACE(INDEX(GroupVertices[Group], MATCH(Edges[[#This Row],[Vertex 2]],GroupVertices[Vertex],0)),1,1,"")</f>
        <v>1</v>
      </c>
    </row>
    <row r="578" spans="1:16" ht="14.25" customHeight="1" thickTop="1" thickBot="1" x14ac:dyDescent="0.3">
      <c r="A578" s="66" t="s">
        <v>606</v>
      </c>
      <c r="B578" s="66" t="s">
        <v>226</v>
      </c>
      <c r="C578" s="67"/>
      <c r="D578" s="68">
        <v>1</v>
      </c>
      <c r="E578" s="69"/>
      <c r="F578" s="70"/>
      <c r="G578" s="67"/>
      <c r="H578" s="71"/>
      <c r="I578" s="72"/>
      <c r="J578" s="72"/>
      <c r="K578" s="51"/>
      <c r="L578" s="73">
        <v>578</v>
      </c>
      <c r="M578" s="73"/>
      <c r="N578" s="74">
        <v>1</v>
      </c>
      <c r="O578" s="83" t="str">
        <f>REPLACE(INDEX(GroupVertices[Group], MATCH(Edges[[#This Row],[Vertex 1]],GroupVertices[Vertex],0)),1,1,"")</f>
        <v>1</v>
      </c>
      <c r="P578" s="83" t="str">
        <f>REPLACE(INDEX(GroupVertices[Group], MATCH(Edges[[#This Row],[Vertex 2]],GroupVertices[Vertex],0)),1,1,"")</f>
        <v>1</v>
      </c>
    </row>
    <row r="579" spans="1:16" ht="14.25" customHeight="1" thickTop="1" thickBot="1" x14ac:dyDescent="0.3">
      <c r="A579" s="66" t="s">
        <v>606</v>
      </c>
      <c r="B579" s="66" t="s">
        <v>608</v>
      </c>
      <c r="C579" s="67"/>
      <c r="D579" s="68">
        <v>1</v>
      </c>
      <c r="E579" s="69"/>
      <c r="F579" s="70"/>
      <c r="G579" s="67"/>
      <c r="H579" s="71"/>
      <c r="I579" s="72"/>
      <c r="J579" s="72"/>
      <c r="K579" s="51"/>
      <c r="L579" s="73">
        <v>579</v>
      </c>
      <c r="M579" s="73"/>
      <c r="N579" s="74">
        <v>1</v>
      </c>
      <c r="O579" s="83" t="str">
        <f>REPLACE(INDEX(GroupVertices[Group], MATCH(Edges[[#This Row],[Vertex 1]],GroupVertices[Vertex],0)),1,1,"")</f>
        <v>1</v>
      </c>
      <c r="P579" s="83" t="str">
        <f>REPLACE(INDEX(GroupVertices[Group], MATCH(Edges[[#This Row],[Vertex 2]],GroupVertices[Vertex],0)),1,1,"")</f>
        <v>1</v>
      </c>
    </row>
    <row r="580" spans="1:16" ht="14.25" customHeight="1" thickTop="1" thickBot="1" x14ac:dyDescent="0.3">
      <c r="A580" s="66" t="s">
        <v>606</v>
      </c>
      <c r="B580" s="66" t="s">
        <v>609</v>
      </c>
      <c r="C580" s="67"/>
      <c r="D580" s="68">
        <v>1</v>
      </c>
      <c r="E580" s="69"/>
      <c r="F580" s="70"/>
      <c r="G580" s="67"/>
      <c r="H580" s="71"/>
      <c r="I580" s="72"/>
      <c r="J580" s="72"/>
      <c r="K580" s="51"/>
      <c r="L580" s="73">
        <v>580</v>
      </c>
      <c r="M580" s="73"/>
      <c r="N580" s="74">
        <v>1</v>
      </c>
      <c r="O580" s="83" t="str">
        <f>REPLACE(INDEX(GroupVertices[Group], MATCH(Edges[[#This Row],[Vertex 1]],GroupVertices[Vertex],0)),1,1,"")</f>
        <v>1</v>
      </c>
      <c r="P580" s="83" t="str">
        <f>REPLACE(INDEX(GroupVertices[Group], MATCH(Edges[[#This Row],[Vertex 2]],GroupVertices[Vertex],0)),1,1,"")</f>
        <v>1</v>
      </c>
    </row>
    <row r="581" spans="1:16" ht="14.25" customHeight="1" thickTop="1" thickBot="1" x14ac:dyDescent="0.3">
      <c r="A581" s="66" t="s">
        <v>606</v>
      </c>
      <c r="B581" s="66" t="s">
        <v>610</v>
      </c>
      <c r="C581" s="67"/>
      <c r="D581" s="68">
        <v>1</v>
      </c>
      <c r="E581" s="69"/>
      <c r="F581" s="70"/>
      <c r="G581" s="67"/>
      <c r="H581" s="71"/>
      <c r="I581" s="72"/>
      <c r="J581" s="72"/>
      <c r="K581" s="51"/>
      <c r="L581" s="73">
        <v>581</v>
      </c>
      <c r="M581" s="73"/>
      <c r="N581" s="74">
        <v>1</v>
      </c>
      <c r="O581" s="83" t="str">
        <f>REPLACE(INDEX(GroupVertices[Group], MATCH(Edges[[#This Row],[Vertex 1]],GroupVertices[Vertex],0)),1,1,"")</f>
        <v>1</v>
      </c>
      <c r="P581" s="83" t="str">
        <f>REPLACE(INDEX(GroupVertices[Group], MATCH(Edges[[#This Row],[Vertex 2]],GroupVertices[Vertex],0)),1,1,"")</f>
        <v>1</v>
      </c>
    </row>
    <row r="582" spans="1:16" ht="14.25" customHeight="1" thickTop="1" thickBot="1" x14ac:dyDescent="0.3">
      <c r="A582" s="66" t="s">
        <v>606</v>
      </c>
      <c r="B582" s="66" t="s">
        <v>611</v>
      </c>
      <c r="C582" s="67"/>
      <c r="D582" s="68">
        <v>1</v>
      </c>
      <c r="E582" s="69"/>
      <c r="F582" s="70"/>
      <c r="G582" s="67"/>
      <c r="H582" s="71"/>
      <c r="I582" s="72"/>
      <c r="J582" s="72"/>
      <c r="K582" s="51"/>
      <c r="L582" s="73">
        <v>582</v>
      </c>
      <c r="M582" s="73"/>
      <c r="N582" s="74">
        <v>1</v>
      </c>
      <c r="O582" s="83" t="str">
        <f>REPLACE(INDEX(GroupVertices[Group], MATCH(Edges[[#This Row],[Vertex 1]],GroupVertices[Vertex],0)),1,1,"")</f>
        <v>1</v>
      </c>
      <c r="P582" s="83" t="str">
        <f>REPLACE(INDEX(GroupVertices[Group], MATCH(Edges[[#This Row],[Vertex 2]],GroupVertices[Vertex],0)),1,1,"")</f>
        <v>1</v>
      </c>
    </row>
    <row r="583" spans="1:16" ht="14.25" customHeight="1" thickTop="1" thickBot="1" x14ac:dyDescent="0.3">
      <c r="A583" s="66" t="s">
        <v>606</v>
      </c>
      <c r="B583" s="66" t="s">
        <v>612</v>
      </c>
      <c r="C583" s="67"/>
      <c r="D583" s="68">
        <v>1.1428571428571428</v>
      </c>
      <c r="E583" s="69"/>
      <c r="F583" s="70"/>
      <c r="G583" s="67"/>
      <c r="H583" s="71"/>
      <c r="I583" s="72"/>
      <c r="J583" s="72"/>
      <c r="K583" s="51"/>
      <c r="L583" s="73">
        <v>583</v>
      </c>
      <c r="M583" s="73"/>
      <c r="N583" s="74">
        <v>2</v>
      </c>
      <c r="O583" s="83" t="str">
        <f>REPLACE(INDEX(GroupVertices[Group], MATCH(Edges[[#This Row],[Vertex 1]],GroupVertices[Vertex],0)),1,1,"")</f>
        <v>1</v>
      </c>
      <c r="P583" s="83" t="str">
        <f>REPLACE(INDEX(GroupVertices[Group], MATCH(Edges[[#This Row],[Vertex 2]],GroupVertices[Vertex],0)),1,1,"")</f>
        <v>1</v>
      </c>
    </row>
    <row r="584" spans="1:16" ht="14.25" customHeight="1" thickTop="1" thickBot="1" x14ac:dyDescent="0.3">
      <c r="A584" s="66" t="s">
        <v>606</v>
      </c>
      <c r="B584" s="66" t="s">
        <v>613</v>
      </c>
      <c r="C584" s="67"/>
      <c r="D584" s="68">
        <v>1</v>
      </c>
      <c r="E584" s="69"/>
      <c r="F584" s="70"/>
      <c r="G584" s="67"/>
      <c r="H584" s="71"/>
      <c r="I584" s="72"/>
      <c r="J584" s="72"/>
      <c r="K584" s="51"/>
      <c r="L584" s="73">
        <v>584</v>
      </c>
      <c r="M584" s="73"/>
      <c r="N584" s="74">
        <v>1</v>
      </c>
      <c r="O584" s="83" t="str">
        <f>REPLACE(INDEX(GroupVertices[Group], MATCH(Edges[[#This Row],[Vertex 1]],GroupVertices[Vertex],0)),1,1,"")</f>
        <v>1</v>
      </c>
      <c r="P584" s="83" t="str">
        <f>REPLACE(INDEX(GroupVertices[Group], MATCH(Edges[[#This Row],[Vertex 2]],GroupVertices[Vertex],0)),1,1,"")</f>
        <v>1</v>
      </c>
    </row>
    <row r="585" spans="1:16" ht="14.25" customHeight="1" thickTop="1" thickBot="1" x14ac:dyDescent="0.3">
      <c r="A585" s="66" t="s">
        <v>614</v>
      </c>
      <c r="B585" s="66" t="s">
        <v>615</v>
      </c>
      <c r="C585" s="67"/>
      <c r="D585" s="68">
        <v>1</v>
      </c>
      <c r="E585" s="69"/>
      <c r="F585" s="70"/>
      <c r="G585" s="67"/>
      <c r="H585" s="71"/>
      <c r="I585" s="72"/>
      <c r="J585" s="72"/>
      <c r="K585" s="51"/>
      <c r="L585" s="73">
        <v>585</v>
      </c>
      <c r="M585" s="73"/>
      <c r="N585" s="74">
        <v>1</v>
      </c>
      <c r="O585" s="83" t="str">
        <f>REPLACE(INDEX(GroupVertices[Group], MATCH(Edges[[#This Row],[Vertex 1]],GroupVertices[Vertex],0)),1,1,"")</f>
        <v>1</v>
      </c>
      <c r="P585" s="83" t="str">
        <f>REPLACE(INDEX(GroupVertices[Group], MATCH(Edges[[#This Row],[Vertex 2]],GroupVertices[Vertex],0)),1,1,"")</f>
        <v>1</v>
      </c>
    </row>
    <row r="586" spans="1:16" ht="14.25" customHeight="1" thickTop="1" thickBot="1" x14ac:dyDescent="0.3">
      <c r="A586" s="66" t="s">
        <v>614</v>
      </c>
      <c r="B586" s="66" t="s">
        <v>616</v>
      </c>
      <c r="C586" s="67"/>
      <c r="D586" s="68">
        <v>1</v>
      </c>
      <c r="E586" s="69"/>
      <c r="F586" s="70"/>
      <c r="G586" s="67"/>
      <c r="H586" s="71"/>
      <c r="I586" s="72"/>
      <c r="J586" s="72"/>
      <c r="K586" s="51"/>
      <c r="L586" s="73">
        <v>586</v>
      </c>
      <c r="M586" s="73"/>
      <c r="N586" s="74">
        <v>1</v>
      </c>
      <c r="O586" s="83" t="str">
        <f>REPLACE(INDEX(GroupVertices[Group], MATCH(Edges[[#This Row],[Vertex 1]],GroupVertices[Vertex],0)),1,1,"")</f>
        <v>1</v>
      </c>
      <c r="P586" s="83" t="str">
        <f>REPLACE(INDEX(GroupVertices[Group], MATCH(Edges[[#This Row],[Vertex 2]],GroupVertices[Vertex],0)),1,1,"")</f>
        <v>1</v>
      </c>
    </row>
    <row r="587" spans="1:16" ht="14.25" customHeight="1" thickTop="1" thickBot="1" x14ac:dyDescent="0.3">
      <c r="A587" s="66" t="s">
        <v>614</v>
      </c>
      <c r="B587" s="66" t="s">
        <v>301</v>
      </c>
      <c r="C587" s="67"/>
      <c r="D587" s="68">
        <v>1</v>
      </c>
      <c r="E587" s="69"/>
      <c r="F587" s="70"/>
      <c r="G587" s="67"/>
      <c r="H587" s="71"/>
      <c r="I587" s="72"/>
      <c r="J587" s="72"/>
      <c r="K587" s="51"/>
      <c r="L587" s="73">
        <v>587</v>
      </c>
      <c r="M587" s="73"/>
      <c r="N587" s="74">
        <v>1</v>
      </c>
      <c r="O587" s="83" t="str">
        <f>REPLACE(INDEX(GroupVertices[Group], MATCH(Edges[[#This Row],[Vertex 1]],GroupVertices[Vertex],0)),1,1,"")</f>
        <v>1</v>
      </c>
      <c r="P587" s="83" t="str">
        <f>REPLACE(INDEX(GroupVertices[Group], MATCH(Edges[[#This Row],[Vertex 2]],GroupVertices[Vertex],0)),1,1,"")</f>
        <v>1</v>
      </c>
    </row>
    <row r="588" spans="1:16" ht="14.25" customHeight="1" thickTop="1" thickBot="1" x14ac:dyDescent="0.3">
      <c r="A588" s="66" t="s">
        <v>617</v>
      </c>
      <c r="B588" s="66" t="s">
        <v>618</v>
      </c>
      <c r="C588" s="67"/>
      <c r="D588" s="68">
        <v>2</v>
      </c>
      <c r="E588" s="69"/>
      <c r="F588" s="70"/>
      <c r="G588" s="67"/>
      <c r="H588" s="71"/>
      <c r="I588" s="72"/>
      <c r="J588" s="72"/>
      <c r="K588" s="51"/>
      <c r="L588" s="73">
        <v>588</v>
      </c>
      <c r="M588" s="73"/>
      <c r="N588" s="74">
        <v>8</v>
      </c>
      <c r="O588" s="83" t="str">
        <f>REPLACE(INDEX(GroupVertices[Group], MATCH(Edges[[#This Row],[Vertex 1]],GroupVertices[Vertex],0)),1,1,"")</f>
        <v>1</v>
      </c>
      <c r="P588" s="83" t="str">
        <f>REPLACE(INDEX(GroupVertices[Group], MATCH(Edges[[#This Row],[Vertex 2]],GroupVertices[Vertex],0)),1,1,"")</f>
        <v>1</v>
      </c>
    </row>
    <row r="589" spans="1:16" ht="14.25" customHeight="1" thickTop="1" thickBot="1" x14ac:dyDescent="0.3">
      <c r="A589" s="66" t="s">
        <v>617</v>
      </c>
      <c r="B589" s="66" t="s">
        <v>375</v>
      </c>
      <c r="C589" s="67"/>
      <c r="D589" s="68">
        <v>2</v>
      </c>
      <c r="E589" s="69"/>
      <c r="F589" s="70"/>
      <c r="G589" s="67"/>
      <c r="H589" s="71"/>
      <c r="I589" s="72"/>
      <c r="J589" s="72"/>
      <c r="K589" s="51"/>
      <c r="L589" s="73">
        <v>589</v>
      </c>
      <c r="M589" s="73"/>
      <c r="N589" s="74">
        <v>8</v>
      </c>
      <c r="O589" s="83" t="str">
        <f>REPLACE(INDEX(GroupVertices[Group], MATCH(Edges[[#This Row],[Vertex 1]],GroupVertices[Vertex],0)),1,1,"")</f>
        <v>1</v>
      </c>
      <c r="P589" s="83" t="str">
        <f>REPLACE(INDEX(GroupVertices[Group], MATCH(Edges[[#This Row],[Vertex 2]],GroupVertices[Vertex],0)),1,1,"")</f>
        <v>1</v>
      </c>
    </row>
    <row r="590" spans="1:16" ht="14.25" customHeight="1" thickTop="1" thickBot="1" x14ac:dyDescent="0.3">
      <c r="A590" s="66" t="s">
        <v>617</v>
      </c>
      <c r="B590" s="66" t="s">
        <v>619</v>
      </c>
      <c r="C590" s="67"/>
      <c r="D590" s="68">
        <v>1.1428571428571428</v>
      </c>
      <c r="E590" s="69"/>
      <c r="F590" s="70"/>
      <c r="G590" s="67"/>
      <c r="H590" s="71"/>
      <c r="I590" s="72"/>
      <c r="J590" s="72"/>
      <c r="K590" s="51"/>
      <c r="L590" s="73">
        <v>590</v>
      </c>
      <c r="M590" s="73"/>
      <c r="N590" s="74">
        <v>2</v>
      </c>
      <c r="O590" s="83" t="str">
        <f>REPLACE(INDEX(GroupVertices[Group], MATCH(Edges[[#This Row],[Vertex 1]],GroupVertices[Vertex],0)),1,1,"")</f>
        <v>1</v>
      </c>
      <c r="P590" s="83" t="str">
        <f>REPLACE(INDEX(GroupVertices[Group], MATCH(Edges[[#This Row],[Vertex 2]],GroupVertices[Vertex],0)),1,1,"")</f>
        <v>1</v>
      </c>
    </row>
    <row r="591" spans="1:16" ht="14.25" customHeight="1" thickTop="1" thickBot="1" x14ac:dyDescent="0.3">
      <c r="A591" s="66" t="s">
        <v>617</v>
      </c>
      <c r="B591" s="66" t="s">
        <v>460</v>
      </c>
      <c r="C591" s="67"/>
      <c r="D591" s="68">
        <v>1.1428571428571428</v>
      </c>
      <c r="E591" s="69"/>
      <c r="F591" s="70"/>
      <c r="G591" s="67"/>
      <c r="H591" s="71"/>
      <c r="I591" s="72"/>
      <c r="J591" s="72"/>
      <c r="K591" s="51"/>
      <c r="L591" s="73">
        <v>591</v>
      </c>
      <c r="M591" s="73"/>
      <c r="N591" s="74">
        <v>2</v>
      </c>
      <c r="O591" s="83" t="str">
        <f>REPLACE(INDEX(GroupVertices[Group], MATCH(Edges[[#This Row],[Vertex 1]],GroupVertices[Vertex],0)),1,1,"")</f>
        <v>1</v>
      </c>
      <c r="P591" s="83" t="str">
        <f>REPLACE(INDEX(GroupVertices[Group], MATCH(Edges[[#This Row],[Vertex 2]],GroupVertices[Vertex],0)),1,1,"")</f>
        <v>1</v>
      </c>
    </row>
    <row r="592" spans="1:16" ht="14.25" customHeight="1" thickTop="1" thickBot="1" x14ac:dyDescent="0.3">
      <c r="A592" s="66" t="s">
        <v>525</v>
      </c>
      <c r="B592" s="66" t="s">
        <v>190</v>
      </c>
      <c r="C592" s="67"/>
      <c r="D592" s="68">
        <v>2</v>
      </c>
      <c r="E592" s="69"/>
      <c r="F592" s="70"/>
      <c r="G592" s="67"/>
      <c r="H592" s="71"/>
      <c r="I592" s="72"/>
      <c r="J592" s="72"/>
      <c r="K592" s="51"/>
      <c r="L592" s="73">
        <v>592</v>
      </c>
      <c r="M592" s="73"/>
      <c r="N592" s="74">
        <v>8</v>
      </c>
      <c r="O592" s="83" t="str">
        <f>REPLACE(INDEX(GroupVertices[Group], MATCH(Edges[[#This Row],[Vertex 1]],GroupVertices[Vertex],0)),1,1,"")</f>
        <v>1</v>
      </c>
      <c r="P592" s="83" t="str">
        <f>REPLACE(INDEX(GroupVertices[Group], MATCH(Edges[[#This Row],[Vertex 2]],GroupVertices[Vertex],0)),1,1,"")</f>
        <v>1</v>
      </c>
    </row>
    <row r="593" spans="1:16" ht="14.25" customHeight="1" thickTop="1" thickBot="1" x14ac:dyDescent="0.3">
      <c r="A593" s="66" t="s">
        <v>525</v>
      </c>
      <c r="B593" s="66" t="s">
        <v>311</v>
      </c>
      <c r="C593" s="67"/>
      <c r="D593" s="68">
        <v>1</v>
      </c>
      <c r="E593" s="69"/>
      <c r="F593" s="70"/>
      <c r="G593" s="67"/>
      <c r="H593" s="71"/>
      <c r="I593" s="72"/>
      <c r="J593" s="72"/>
      <c r="K593" s="51"/>
      <c r="L593" s="73">
        <v>593</v>
      </c>
      <c r="M593" s="73"/>
      <c r="N593" s="74">
        <v>1</v>
      </c>
      <c r="O593" s="83" t="str">
        <f>REPLACE(INDEX(GroupVertices[Group], MATCH(Edges[[#This Row],[Vertex 1]],GroupVertices[Vertex],0)),1,1,"")</f>
        <v>1</v>
      </c>
      <c r="P593" s="83" t="str">
        <f>REPLACE(INDEX(GroupVertices[Group], MATCH(Edges[[#This Row],[Vertex 2]],GroupVertices[Vertex],0)),1,1,"")</f>
        <v>1</v>
      </c>
    </row>
    <row r="594" spans="1:16" ht="14.25" customHeight="1" thickTop="1" thickBot="1" x14ac:dyDescent="0.3">
      <c r="A594" s="66" t="s">
        <v>525</v>
      </c>
      <c r="B594" s="66" t="s">
        <v>530</v>
      </c>
      <c r="C594" s="67"/>
      <c r="D594" s="68">
        <v>1</v>
      </c>
      <c r="E594" s="69"/>
      <c r="F594" s="70"/>
      <c r="G594" s="67"/>
      <c r="H594" s="71"/>
      <c r="I594" s="72"/>
      <c r="J594" s="72"/>
      <c r="K594" s="51"/>
      <c r="L594" s="73">
        <v>594</v>
      </c>
      <c r="M594" s="73"/>
      <c r="N594" s="74">
        <v>1</v>
      </c>
      <c r="O594" s="83" t="str">
        <f>REPLACE(INDEX(GroupVertices[Group], MATCH(Edges[[#This Row],[Vertex 1]],GroupVertices[Vertex],0)),1,1,"")</f>
        <v>1</v>
      </c>
      <c r="P594" s="83" t="str">
        <f>REPLACE(INDEX(GroupVertices[Group], MATCH(Edges[[#This Row],[Vertex 2]],GroupVertices[Vertex],0)),1,1,"")</f>
        <v>1</v>
      </c>
    </row>
    <row r="595" spans="1:16" ht="14.25" customHeight="1" thickTop="1" thickBot="1" x14ac:dyDescent="0.3">
      <c r="A595" s="66" t="s">
        <v>525</v>
      </c>
      <c r="B595" s="66" t="s">
        <v>531</v>
      </c>
      <c r="C595" s="67"/>
      <c r="D595" s="68">
        <v>2</v>
      </c>
      <c r="E595" s="69"/>
      <c r="F595" s="70"/>
      <c r="G595" s="67"/>
      <c r="H595" s="71"/>
      <c r="I595" s="72"/>
      <c r="J595" s="72"/>
      <c r="K595" s="51"/>
      <c r="L595" s="73">
        <v>595</v>
      </c>
      <c r="M595" s="73"/>
      <c r="N595" s="74">
        <v>8</v>
      </c>
      <c r="O595" s="83" t="str">
        <f>REPLACE(INDEX(GroupVertices[Group], MATCH(Edges[[#This Row],[Vertex 1]],GroupVertices[Vertex],0)),1,1,"")</f>
        <v>1</v>
      </c>
      <c r="P595" s="83" t="str">
        <f>REPLACE(INDEX(GroupVertices[Group], MATCH(Edges[[#This Row],[Vertex 2]],GroupVertices[Vertex],0)),1,1,"")</f>
        <v>1</v>
      </c>
    </row>
    <row r="596" spans="1:16" ht="14.25" customHeight="1" thickTop="1" thickBot="1" x14ac:dyDescent="0.3">
      <c r="A596" s="66" t="s">
        <v>525</v>
      </c>
      <c r="B596" s="66" t="s">
        <v>620</v>
      </c>
      <c r="C596" s="67"/>
      <c r="D596" s="68">
        <v>1.2857142857142856</v>
      </c>
      <c r="E596" s="69"/>
      <c r="F596" s="70"/>
      <c r="G596" s="67"/>
      <c r="H596" s="71"/>
      <c r="I596" s="72"/>
      <c r="J596" s="72"/>
      <c r="K596" s="51"/>
      <c r="L596" s="73">
        <v>596</v>
      </c>
      <c r="M596" s="73"/>
      <c r="N596" s="74">
        <v>3</v>
      </c>
      <c r="O596" s="83" t="str">
        <f>REPLACE(INDEX(GroupVertices[Group], MATCH(Edges[[#This Row],[Vertex 1]],GroupVertices[Vertex],0)),1,1,"")</f>
        <v>1</v>
      </c>
      <c r="P596" s="83" t="str">
        <f>REPLACE(INDEX(GroupVertices[Group], MATCH(Edges[[#This Row],[Vertex 2]],GroupVertices[Vertex],0)),1,1,"")</f>
        <v>1</v>
      </c>
    </row>
    <row r="597" spans="1:16" ht="14.25" customHeight="1" thickTop="1" thickBot="1" x14ac:dyDescent="0.3">
      <c r="A597" s="66" t="s">
        <v>525</v>
      </c>
      <c r="B597" s="66" t="s">
        <v>621</v>
      </c>
      <c r="C597" s="67"/>
      <c r="D597" s="68">
        <v>3.5714285714285716</v>
      </c>
      <c r="E597" s="69"/>
      <c r="F597" s="70"/>
      <c r="G597" s="67"/>
      <c r="H597" s="71"/>
      <c r="I597" s="72"/>
      <c r="J597" s="72"/>
      <c r="K597" s="51"/>
      <c r="L597" s="73">
        <v>597</v>
      </c>
      <c r="M597" s="73"/>
      <c r="N597" s="74">
        <v>19</v>
      </c>
      <c r="O597" s="83" t="str">
        <f>REPLACE(INDEX(GroupVertices[Group], MATCH(Edges[[#This Row],[Vertex 1]],GroupVertices[Vertex],0)),1,1,"")</f>
        <v>1</v>
      </c>
      <c r="P597" s="83" t="str">
        <f>REPLACE(INDEX(GroupVertices[Group], MATCH(Edges[[#This Row],[Vertex 2]],GroupVertices[Vertex],0)),1,1,"")</f>
        <v>1</v>
      </c>
    </row>
    <row r="598" spans="1:16" ht="14.25" customHeight="1" thickTop="1" thickBot="1" x14ac:dyDescent="0.3">
      <c r="A598" s="66" t="s">
        <v>525</v>
      </c>
      <c r="B598" s="66" t="s">
        <v>622</v>
      </c>
      <c r="C598" s="67"/>
      <c r="D598" s="68">
        <v>2.5714285714285712</v>
      </c>
      <c r="E598" s="69"/>
      <c r="F598" s="70"/>
      <c r="G598" s="67"/>
      <c r="H598" s="71"/>
      <c r="I598" s="72"/>
      <c r="J598" s="72"/>
      <c r="K598" s="51"/>
      <c r="L598" s="73">
        <v>598</v>
      </c>
      <c r="M598" s="73"/>
      <c r="N598" s="74">
        <v>12</v>
      </c>
      <c r="O598" s="83" t="str">
        <f>REPLACE(INDEX(GroupVertices[Group], MATCH(Edges[[#This Row],[Vertex 1]],GroupVertices[Vertex],0)),1,1,"")</f>
        <v>1</v>
      </c>
      <c r="P598" s="83" t="str">
        <f>REPLACE(INDEX(GroupVertices[Group], MATCH(Edges[[#This Row],[Vertex 2]],GroupVertices[Vertex],0)),1,1,"")</f>
        <v>1</v>
      </c>
    </row>
    <row r="599" spans="1:16" ht="14.25" customHeight="1" thickTop="1" thickBot="1" x14ac:dyDescent="0.3">
      <c r="A599" s="66" t="s">
        <v>525</v>
      </c>
      <c r="B599" s="66" t="s">
        <v>623</v>
      </c>
      <c r="C599" s="67"/>
      <c r="D599" s="68">
        <v>1.4285714285714286</v>
      </c>
      <c r="E599" s="69"/>
      <c r="F599" s="70"/>
      <c r="G599" s="67"/>
      <c r="H599" s="71"/>
      <c r="I599" s="72"/>
      <c r="J599" s="72"/>
      <c r="K599" s="51"/>
      <c r="L599" s="73">
        <v>599</v>
      </c>
      <c r="M599" s="73"/>
      <c r="N599" s="74">
        <v>4</v>
      </c>
      <c r="O599" s="83" t="str">
        <f>REPLACE(INDEX(GroupVertices[Group], MATCH(Edges[[#This Row],[Vertex 1]],GroupVertices[Vertex],0)),1,1,"")</f>
        <v>1</v>
      </c>
      <c r="P599" s="83" t="str">
        <f>REPLACE(INDEX(GroupVertices[Group], MATCH(Edges[[#This Row],[Vertex 2]],GroupVertices[Vertex],0)),1,1,"")</f>
        <v>1</v>
      </c>
    </row>
    <row r="600" spans="1:16" ht="14.25" customHeight="1" thickTop="1" thickBot="1" x14ac:dyDescent="0.3">
      <c r="A600" s="66" t="s">
        <v>525</v>
      </c>
      <c r="B600" s="66" t="s">
        <v>624</v>
      </c>
      <c r="C600" s="67"/>
      <c r="D600" s="68">
        <v>1.1428571428571428</v>
      </c>
      <c r="E600" s="69"/>
      <c r="F600" s="70"/>
      <c r="G600" s="67"/>
      <c r="H600" s="71"/>
      <c r="I600" s="72"/>
      <c r="J600" s="72"/>
      <c r="K600" s="51"/>
      <c r="L600" s="73">
        <v>600</v>
      </c>
      <c r="M600" s="73"/>
      <c r="N600" s="74">
        <v>2</v>
      </c>
      <c r="O600" s="83" t="str">
        <f>REPLACE(INDEX(GroupVertices[Group], MATCH(Edges[[#This Row],[Vertex 1]],GroupVertices[Vertex],0)),1,1,"")</f>
        <v>1</v>
      </c>
      <c r="P600" s="83" t="str">
        <f>REPLACE(INDEX(GroupVertices[Group], MATCH(Edges[[#This Row],[Vertex 2]],GroupVertices[Vertex],0)),1,1,"")</f>
        <v>1</v>
      </c>
    </row>
    <row r="601" spans="1:16" ht="14.25" customHeight="1" thickTop="1" thickBot="1" x14ac:dyDescent="0.3">
      <c r="A601" s="66" t="s">
        <v>525</v>
      </c>
      <c r="B601" s="66" t="s">
        <v>533</v>
      </c>
      <c r="C601" s="67"/>
      <c r="D601" s="68">
        <v>1</v>
      </c>
      <c r="E601" s="69"/>
      <c r="F601" s="70"/>
      <c r="G601" s="67"/>
      <c r="H601" s="71"/>
      <c r="I601" s="72"/>
      <c r="J601" s="72"/>
      <c r="K601" s="51"/>
      <c r="L601" s="73">
        <v>601</v>
      </c>
      <c r="M601" s="73"/>
      <c r="N601" s="74">
        <v>1</v>
      </c>
      <c r="O601" s="83" t="str">
        <f>REPLACE(INDEX(GroupVertices[Group], MATCH(Edges[[#This Row],[Vertex 1]],GroupVertices[Vertex],0)),1,1,"")</f>
        <v>1</v>
      </c>
      <c r="P601" s="83" t="str">
        <f>REPLACE(INDEX(GroupVertices[Group], MATCH(Edges[[#This Row],[Vertex 2]],GroupVertices[Vertex],0)),1,1,"")</f>
        <v>1</v>
      </c>
    </row>
    <row r="602" spans="1:16" ht="14.25" customHeight="1" thickTop="1" thickBot="1" x14ac:dyDescent="0.3">
      <c r="A602" s="66" t="s">
        <v>525</v>
      </c>
      <c r="B602" s="66" t="s">
        <v>625</v>
      </c>
      <c r="C602" s="67"/>
      <c r="D602" s="68">
        <v>1</v>
      </c>
      <c r="E602" s="69"/>
      <c r="F602" s="70"/>
      <c r="G602" s="67"/>
      <c r="H602" s="71"/>
      <c r="I602" s="72"/>
      <c r="J602" s="72"/>
      <c r="K602" s="51"/>
      <c r="L602" s="73">
        <v>602</v>
      </c>
      <c r="M602" s="73"/>
      <c r="N602" s="74">
        <v>1</v>
      </c>
      <c r="O602" s="83" t="str">
        <f>REPLACE(INDEX(GroupVertices[Group], MATCH(Edges[[#This Row],[Vertex 1]],GroupVertices[Vertex],0)),1,1,"")</f>
        <v>1</v>
      </c>
      <c r="P602" s="83" t="str">
        <f>REPLACE(INDEX(GroupVertices[Group], MATCH(Edges[[#This Row],[Vertex 2]],GroupVertices[Vertex],0)),1,1,"")</f>
        <v>1</v>
      </c>
    </row>
    <row r="603" spans="1:16" ht="14.25" customHeight="1" thickTop="1" thickBot="1" x14ac:dyDescent="0.3">
      <c r="A603" s="66" t="s">
        <v>525</v>
      </c>
      <c r="B603" s="66" t="s">
        <v>454</v>
      </c>
      <c r="C603" s="67"/>
      <c r="D603" s="68">
        <v>1</v>
      </c>
      <c r="E603" s="69"/>
      <c r="F603" s="70"/>
      <c r="G603" s="67"/>
      <c r="H603" s="71"/>
      <c r="I603" s="72"/>
      <c r="J603" s="72"/>
      <c r="K603" s="51"/>
      <c r="L603" s="73">
        <v>603</v>
      </c>
      <c r="M603" s="73"/>
      <c r="N603" s="74">
        <v>1</v>
      </c>
      <c r="O603" s="83" t="str">
        <f>REPLACE(INDEX(GroupVertices[Group], MATCH(Edges[[#This Row],[Vertex 1]],GroupVertices[Vertex],0)),1,1,"")</f>
        <v>1</v>
      </c>
      <c r="P603" s="83" t="str">
        <f>REPLACE(INDEX(GroupVertices[Group], MATCH(Edges[[#This Row],[Vertex 2]],GroupVertices[Vertex],0)),1,1,"")</f>
        <v>1</v>
      </c>
    </row>
    <row r="604" spans="1:16" ht="14.25" customHeight="1" thickTop="1" thickBot="1" x14ac:dyDescent="0.3">
      <c r="A604" s="66" t="s">
        <v>525</v>
      </c>
      <c r="B604" s="66" t="s">
        <v>218</v>
      </c>
      <c r="C604" s="67"/>
      <c r="D604" s="68">
        <v>1</v>
      </c>
      <c r="E604" s="69"/>
      <c r="F604" s="70"/>
      <c r="G604" s="67"/>
      <c r="H604" s="71"/>
      <c r="I604" s="72"/>
      <c r="J604" s="72"/>
      <c r="K604" s="51"/>
      <c r="L604" s="73">
        <v>604</v>
      </c>
      <c r="M604" s="73"/>
      <c r="N604" s="74">
        <v>1</v>
      </c>
      <c r="O604" s="83" t="str">
        <f>REPLACE(INDEX(GroupVertices[Group], MATCH(Edges[[#This Row],[Vertex 1]],GroupVertices[Vertex],0)),1,1,"")</f>
        <v>1</v>
      </c>
      <c r="P604" s="83" t="str">
        <f>REPLACE(INDEX(GroupVertices[Group], MATCH(Edges[[#This Row],[Vertex 2]],GroupVertices[Vertex],0)),1,1,"")</f>
        <v>1</v>
      </c>
    </row>
    <row r="605" spans="1:16" ht="14.25" customHeight="1" thickTop="1" thickBot="1" x14ac:dyDescent="0.3">
      <c r="A605" s="66" t="s">
        <v>285</v>
      </c>
      <c r="B605" s="66" t="s">
        <v>626</v>
      </c>
      <c r="C605" s="67"/>
      <c r="D605" s="68">
        <v>1</v>
      </c>
      <c r="E605" s="69"/>
      <c r="F605" s="70"/>
      <c r="G605" s="67"/>
      <c r="H605" s="71"/>
      <c r="I605" s="72"/>
      <c r="J605" s="72"/>
      <c r="K605" s="51"/>
      <c r="L605" s="73">
        <v>605</v>
      </c>
      <c r="M605" s="73"/>
      <c r="N605" s="74">
        <v>1</v>
      </c>
      <c r="O605" s="83" t="str">
        <f>REPLACE(INDEX(GroupVertices[Group], MATCH(Edges[[#This Row],[Vertex 1]],GroupVertices[Vertex],0)),1,1,"")</f>
        <v>23</v>
      </c>
      <c r="P605" s="83" t="str">
        <f>REPLACE(INDEX(GroupVertices[Group], MATCH(Edges[[#This Row],[Vertex 2]],GroupVertices[Vertex],0)),1,1,"")</f>
        <v>23</v>
      </c>
    </row>
    <row r="606" spans="1:16" ht="14.25" customHeight="1" thickTop="1" thickBot="1" x14ac:dyDescent="0.3">
      <c r="A606" s="66" t="s">
        <v>627</v>
      </c>
      <c r="B606" s="66" t="s">
        <v>628</v>
      </c>
      <c r="C606" s="67"/>
      <c r="D606" s="68">
        <v>1</v>
      </c>
      <c r="E606" s="69"/>
      <c r="F606" s="70"/>
      <c r="G606" s="67"/>
      <c r="H606" s="71"/>
      <c r="I606" s="72"/>
      <c r="J606" s="72"/>
      <c r="K606" s="51"/>
      <c r="L606" s="73">
        <v>606</v>
      </c>
      <c r="M606" s="73"/>
      <c r="N606" s="74">
        <v>1</v>
      </c>
      <c r="O606" s="83" t="str">
        <f>REPLACE(INDEX(GroupVertices[Group], MATCH(Edges[[#This Row],[Vertex 1]],GroupVertices[Vertex],0)),1,1,"")</f>
        <v>55</v>
      </c>
      <c r="P606" s="83" t="str">
        <f>REPLACE(INDEX(GroupVertices[Group], MATCH(Edges[[#This Row],[Vertex 2]],GroupVertices[Vertex],0)),1,1,"")</f>
        <v>55</v>
      </c>
    </row>
    <row r="607" spans="1:16" ht="14.25" customHeight="1" thickTop="1" thickBot="1" x14ac:dyDescent="0.3">
      <c r="A607" s="66" t="s">
        <v>629</v>
      </c>
      <c r="B607" s="66" t="s">
        <v>630</v>
      </c>
      <c r="C607" s="67"/>
      <c r="D607" s="68">
        <v>1.1428571428571428</v>
      </c>
      <c r="E607" s="69"/>
      <c r="F607" s="70"/>
      <c r="G607" s="67"/>
      <c r="H607" s="71"/>
      <c r="I607" s="72"/>
      <c r="J607" s="72"/>
      <c r="K607" s="51"/>
      <c r="L607" s="73">
        <v>607</v>
      </c>
      <c r="M607" s="73"/>
      <c r="N607" s="74">
        <v>2</v>
      </c>
      <c r="O607" s="83" t="str">
        <f>REPLACE(INDEX(GroupVertices[Group], MATCH(Edges[[#This Row],[Vertex 1]],GroupVertices[Vertex],0)),1,1,"")</f>
        <v>52</v>
      </c>
      <c r="P607" s="83" t="str">
        <f>REPLACE(INDEX(GroupVertices[Group], MATCH(Edges[[#This Row],[Vertex 2]],GroupVertices[Vertex],0)),1,1,"")</f>
        <v>52</v>
      </c>
    </row>
    <row r="608" spans="1:16" ht="14.25" customHeight="1" thickTop="1" thickBot="1" x14ac:dyDescent="0.3">
      <c r="A608" s="66" t="s">
        <v>631</v>
      </c>
      <c r="B608" s="66" t="s">
        <v>632</v>
      </c>
      <c r="C608" s="67"/>
      <c r="D608" s="68">
        <v>1.1428571428571428</v>
      </c>
      <c r="E608" s="69"/>
      <c r="F608" s="70"/>
      <c r="G608" s="67"/>
      <c r="H608" s="71"/>
      <c r="I608" s="72"/>
      <c r="J608" s="72"/>
      <c r="K608" s="51"/>
      <c r="L608" s="73">
        <v>608</v>
      </c>
      <c r="M608" s="73"/>
      <c r="N608" s="74">
        <v>2</v>
      </c>
      <c r="O608" s="83" t="str">
        <f>REPLACE(INDEX(GroupVertices[Group], MATCH(Edges[[#This Row],[Vertex 1]],GroupVertices[Vertex],0)),1,1,"")</f>
        <v>1</v>
      </c>
      <c r="P608" s="83" t="str">
        <f>REPLACE(INDEX(GroupVertices[Group], MATCH(Edges[[#This Row],[Vertex 2]],GroupVertices[Vertex],0)),1,1,"")</f>
        <v>1</v>
      </c>
    </row>
    <row r="609" spans="1:16" ht="14.25" customHeight="1" thickTop="1" thickBot="1" x14ac:dyDescent="0.3">
      <c r="A609" s="66" t="s">
        <v>633</v>
      </c>
      <c r="B609" s="66" t="s">
        <v>634</v>
      </c>
      <c r="C609" s="67"/>
      <c r="D609" s="68">
        <v>1</v>
      </c>
      <c r="E609" s="69"/>
      <c r="F609" s="70"/>
      <c r="G609" s="67"/>
      <c r="H609" s="71"/>
      <c r="I609" s="72"/>
      <c r="J609" s="72"/>
      <c r="K609" s="51"/>
      <c r="L609" s="73">
        <v>609</v>
      </c>
      <c r="M609" s="73"/>
      <c r="N609" s="74">
        <v>1</v>
      </c>
      <c r="O609" s="83" t="str">
        <f>REPLACE(INDEX(GroupVertices[Group], MATCH(Edges[[#This Row],[Vertex 1]],GroupVertices[Vertex],0)),1,1,"")</f>
        <v>1</v>
      </c>
      <c r="P609" s="83" t="str">
        <f>REPLACE(INDEX(GroupVertices[Group], MATCH(Edges[[#This Row],[Vertex 2]],GroupVertices[Vertex],0)),1,1,"")</f>
        <v>1</v>
      </c>
    </row>
    <row r="610" spans="1:16" ht="14.25" customHeight="1" thickTop="1" thickBot="1" x14ac:dyDescent="0.3">
      <c r="A610" s="66" t="s">
        <v>633</v>
      </c>
      <c r="B610" s="66" t="s">
        <v>511</v>
      </c>
      <c r="C610" s="67"/>
      <c r="D610" s="68">
        <v>1.1428571428571428</v>
      </c>
      <c r="E610" s="69"/>
      <c r="F610" s="70"/>
      <c r="G610" s="67"/>
      <c r="H610" s="71"/>
      <c r="I610" s="72"/>
      <c r="J610" s="72"/>
      <c r="K610" s="51"/>
      <c r="L610" s="73">
        <v>610</v>
      </c>
      <c r="M610" s="73"/>
      <c r="N610" s="74">
        <v>2</v>
      </c>
      <c r="O610" s="83" t="str">
        <f>REPLACE(INDEX(GroupVertices[Group], MATCH(Edges[[#This Row],[Vertex 1]],GroupVertices[Vertex],0)),1,1,"")</f>
        <v>1</v>
      </c>
      <c r="P610" s="83" t="str">
        <f>REPLACE(INDEX(GroupVertices[Group], MATCH(Edges[[#This Row],[Vertex 2]],GroupVertices[Vertex],0)),1,1,"")</f>
        <v>1</v>
      </c>
    </row>
    <row r="611" spans="1:16" ht="14.25" customHeight="1" thickTop="1" thickBot="1" x14ac:dyDescent="0.3">
      <c r="A611" s="66" t="s">
        <v>635</v>
      </c>
      <c r="B611" s="66" t="s">
        <v>343</v>
      </c>
      <c r="C611" s="67"/>
      <c r="D611" s="68">
        <v>1.1428571428571428</v>
      </c>
      <c r="E611" s="69"/>
      <c r="F611" s="70"/>
      <c r="G611" s="67"/>
      <c r="H611" s="71"/>
      <c r="I611" s="72"/>
      <c r="J611" s="72"/>
      <c r="K611" s="51"/>
      <c r="L611" s="73">
        <v>611</v>
      </c>
      <c r="M611" s="73"/>
      <c r="N611" s="74">
        <v>2</v>
      </c>
      <c r="O611" s="83" t="str">
        <f>REPLACE(INDEX(GroupVertices[Group], MATCH(Edges[[#This Row],[Vertex 1]],GroupVertices[Vertex],0)),1,1,"")</f>
        <v>1</v>
      </c>
      <c r="P611" s="83" t="str">
        <f>REPLACE(INDEX(GroupVertices[Group], MATCH(Edges[[#This Row],[Vertex 2]],GroupVertices[Vertex],0)),1,1,"")</f>
        <v>1</v>
      </c>
    </row>
    <row r="612" spans="1:16" ht="14.25" customHeight="1" thickTop="1" thickBot="1" x14ac:dyDescent="0.3">
      <c r="A612" s="66" t="s">
        <v>636</v>
      </c>
      <c r="B612" s="66" t="s">
        <v>637</v>
      </c>
      <c r="C612" s="67"/>
      <c r="D612" s="68">
        <v>1.1428571428571428</v>
      </c>
      <c r="E612" s="69"/>
      <c r="F612" s="70"/>
      <c r="G612" s="67"/>
      <c r="H612" s="71"/>
      <c r="I612" s="72"/>
      <c r="J612" s="72"/>
      <c r="K612" s="51"/>
      <c r="L612" s="73">
        <v>612</v>
      </c>
      <c r="M612" s="73"/>
      <c r="N612" s="74">
        <v>2</v>
      </c>
      <c r="O612" s="83" t="str">
        <f>REPLACE(INDEX(GroupVertices[Group], MATCH(Edges[[#This Row],[Vertex 1]],GroupVertices[Vertex],0)),1,1,"")</f>
        <v>1</v>
      </c>
      <c r="P612" s="83" t="str">
        <f>REPLACE(INDEX(GroupVertices[Group], MATCH(Edges[[#This Row],[Vertex 2]],GroupVertices[Vertex],0)),1,1,"")</f>
        <v>1</v>
      </c>
    </row>
    <row r="613" spans="1:16" ht="14.25" customHeight="1" thickTop="1" thickBot="1" x14ac:dyDescent="0.3">
      <c r="A613" s="66" t="s">
        <v>376</v>
      </c>
      <c r="B613" s="66" t="s">
        <v>259</v>
      </c>
      <c r="C613" s="67"/>
      <c r="D613" s="68">
        <v>1</v>
      </c>
      <c r="E613" s="69"/>
      <c r="F613" s="70"/>
      <c r="G613" s="67"/>
      <c r="H613" s="71"/>
      <c r="I613" s="72"/>
      <c r="J613" s="72"/>
      <c r="K613" s="51"/>
      <c r="L613" s="73">
        <v>613</v>
      </c>
      <c r="M613" s="73"/>
      <c r="N613" s="74">
        <v>1</v>
      </c>
      <c r="O613" s="83" t="str">
        <f>REPLACE(INDEX(GroupVertices[Group], MATCH(Edges[[#This Row],[Vertex 1]],GroupVertices[Vertex],0)),1,1,"")</f>
        <v>1</v>
      </c>
      <c r="P613" s="83" t="str">
        <f>REPLACE(INDEX(GroupVertices[Group], MATCH(Edges[[#This Row],[Vertex 2]],GroupVertices[Vertex],0)),1,1,"")</f>
        <v>1</v>
      </c>
    </row>
    <row r="614" spans="1:16" ht="14.25" customHeight="1" thickTop="1" thickBot="1" x14ac:dyDescent="0.3">
      <c r="A614" s="66" t="s">
        <v>638</v>
      </c>
      <c r="B614" s="66" t="s">
        <v>921</v>
      </c>
      <c r="C614" s="67"/>
      <c r="D614" s="68">
        <v>1</v>
      </c>
      <c r="E614" s="69"/>
      <c r="F614" s="70"/>
      <c r="G614" s="67"/>
      <c r="H614" s="71"/>
      <c r="I614" s="72"/>
      <c r="J614" s="72"/>
      <c r="K614" s="51"/>
      <c r="L614" s="73">
        <v>614</v>
      </c>
      <c r="M614" s="73"/>
      <c r="N614" s="74">
        <v>1</v>
      </c>
      <c r="O614" s="83" t="str">
        <f>REPLACE(INDEX(GroupVertices[Group], MATCH(Edges[[#This Row],[Vertex 1]],GroupVertices[Vertex],0)),1,1,"")</f>
        <v>1</v>
      </c>
      <c r="P614" s="83" t="str">
        <f>REPLACE(INDEX(GroupVertices[Group], MATCH(Edges[[#This Row],[Vertex 2]],GroupVertices[Vertex],0)),1,1,"")</f>
        <v>1</v>
      </c>
    </row>
    <row r="615" spans="1:16" ht="14.25" customHeight="1" thickTop="1" thickBot="1" x14ac:dyDescent="0.3">
      <c r="A615" s="66" t="s">
        <v>638</v>
      </c>
      <c r="B615" s="66" t="s">
        <v>632</v>
      </c>
      <c r="C615" s="67"/>
      <c r="D615" s="68">
        <v>1</v>
      </c>
      <c r="E615" s="69"/>
      <c r="F615" s="70"/>
      <c r="G615" s="67"/>
      <c r="H615" s="71"/>
      <c r="I615" s="72"/>
      <c r="J615" s="72"/>
      <c r="K615" s="51"/>
      <c r="L615" s="73">
        <v>615</v>
      </c>
      <c r="M615" s="73"/>
      <c r="N615" s="74">
        <v>1</v>
      </c>
      <c r="O615" s="83" t="str">
        <f>REPLACE(INDEX(GroupVertices[Group], MATCH(Edges[[#This Row],[Vertex 1]],GroupVertices[Vertex],0)),1,1,"")</f>
        <v>1</v>
      </c>
      <c r="P615" s="83" t="str">
        <f>REPLACE(INDEX(GroupVertices[Group], MATCH(Edges[[#This Row],[Vertex 2]],GroupVertices[Vertex],0)),1,1,"")</f>
        <v>1</v>
      </c>
    </row>
    <row r="616" spans="1:16" ht="14.25" customHeight="1" thickTop="1" thickBot="1" x14ac:dyDescent="0.3">
      <c r="A616" s="66" t="s">
        <v>638</v>
      </c>
      <c r="B616" s="66" t="s">
        <v>639</v>
      </c>
      <c r="C616" s="67"/>
      <c r="D616" s="68">
        <v>1.2857142857142856</v>
      </c>
      <c r="E616" s="69"/>
      <c r="F616" s="70"/>
      <c r="G616" s="67"/>
      <c r="H616" s="71"/>
      <c r="I616" s="72"/>
      <c r="J616" s="72"/>
      <c r="K616" s="51"/>
      <c r="L616" s="73">
        <v>616</v>
      </c>
      <c r="M616" s="73"/>
      <c r="N616" s="74">
        <v>3</v>
      </c>
      <c r="O616" s="83" t="str">
        <f>REPLACE(INDEX(GroupVertices[Group], MATCH(Edges[[#This Row],[Vertex 1]],GroupVertices[Vertex],0)),1,1,"")</f>
        <v>1</v>
      </c>
      <c r="P616" s="83" t="str">
        <f>REPLACE(INDEX(GroupVertices[Group], MATCH(Edges[[#This Row],[Vertex 2]],GroupVertices[Vertex],0)),1,1,"")</f>
        <v>1</v>
      </c>
    </row>
    <row r="617" spans="1:16" ht="14.25" customHeight="1" thickTop="1" thickBot="1" x14ac:dyDescent="0.3">
      <c r="A617" s="66" t="s">
        <v>638</v>
      </c>
      <c r="B617" s="66" t="s">
        <v>640</v>
      </c>
      <c r="C617" s="67"/>
      <c r="D617" s="68">
        <v>1</v>
      </c>
      <c r="E617" s="69"/>
      <c r="F617" s="70"/>
      <c r="G617" s="67"/>
      <c r="H617" s="71"/>
      <c r="I617" s="72"/>
      <c r="J617" s="72"/>
      <c r="K617" s="51"/>
      <c r="L617" s="73">
        <v>617</v>
      </c>
      <c r="M617" s="73"/>
      <c r="N617" s="74">
        <v>1</v>
      </c>
      <c r="O617" s="83" t="str">
        <f>REPLACE(INDEX(GroupVertices[Group], MATCH(Edges[[#This Row],[Vertex 1]],GroupVertices[Vertex],0)),1,1,"")</f>
        <v>1</v>
      </c>
      <c r="P617" s="83" t="str">
        <f>REPLACE(INDEX(GroupVertices[Group], MATCH(Edges[[#This Row],[Vertex 2]],GroupVertices[Vertex],0)),1,1,"")</f>
        <v>1</v>
      </c>
    </row>
    <row r="618" spans="1:16" ht="14.25" customHeight="1" thickTop="1" thickBot="1" x14ac:dyDescent="0.3">
      <c r="A618" s="66" t="s">
        <v>641</v>
      </c>
      <c r="B618" s="66" t="s">
        <v>642</v>
      </c>
      <c r="C618" s="67"/>
      <c r="D618" s="68">
        <v>1.5714285714285714</v>
      </c>
      <c r="E618" s="69"/>
      <c r="F618" s="70"/>
      <c r="G618" s="67"/>
      <c r="H618" s="71"/>
      <c r="I618" s="72"/>
      <c r="J618" s="72"/>
      <c r="K618" s="51"/>
      <c r="L618" s="73">
        <v>618</v>
      </c>
      <c r="M618" s="73"/>
      <c r="N618" s="74">
        <v>5</v>
      </c>
      <c r="O618" s="83" t="str">
        <f>REPLACE(INDEX(GroupVertices[Group], MATCH(Edges[[#This Row],[Vertex 1]],GroupVertices[Vertex],0)),1,1,"")</f>
        <v>1</v>
      </c>
      <c r="P618" s="83" t="str">
        <f>REPLACE(INDEX(GroupVertices[Group], MATCH(Edges[[#This Row],[Vertex 2]],GroupVertices[Vertex],0)),1,1,"")</f>
        <v>1</v>
      </c>
    </row>
    <row r="619" spans="1:16" ht="14.25" customHeight="1" thickTop="1" thickBot="1" x14ac:dyDescent="0.3">
      <c r="A619" s="66" t="s">
        <v>641</v>
      </c>
      <c r="B619" s="66" t="s">
        <v>538</v>
      </c>
      <c r="C619" s="67"/>
      <c r="D619" s="68">
        <v>1.1428571428571428</v>
      </c>
      <c r="E619" s="69"/>
      <c r="F619" s="70"/>
      <c r="G619" s="67"/>
      <c r="H619" s="71"/>
      <c r="I619" s="72"/>
      <c r="J619" s="72"/>
      <c r="K619" s="51"/>
      <c r="L619" s="73">
        <v>619</v>
      </c>
      <c r="M619" s="73"/>
      <c r="N619" s="74">
        <v>2</v>
      </c>
      <c r="O619" s="83" t="str">
        <f>REPLACE(INDEX(GroupVertices[Group], MATCH(Edges[[#This Row],[Vertex 1]],GroupVertices[Vertex],0)),1,1,"")</f>
        <v>1</v>
      </c>
      <c r="P619" s="83" t="str">
        <f>REPLACE(INDEX(GroupVertices[Group], MATCH(Edges[[#This Row],[Vertex 2]],GroupVertices[Vertex],0)),1,1,"")</f>
        <v>1</v>
      </c>
    </row>
    <row r="620" spans="1:16" ht="14.25" customHeight="1" thickTop="1" thickBot="1" x14ac:dyDescent="0.3">
      <c r="A620" s="66" t="s">
        <v>618</v>
      </c>
      <c r="B620" s="66" t="s">
        <v>643</v>
      </c>
      <c r="C620" s="67"/>
      <c r="D620" s="68">
        <v>1</v>
      </c>
      <c r="E620" s="69"/>
      <c r="F620" s="70"/>
      <c r="G620" s="67"/>
      <c r="H620" s="71"/>
      <c r="I620" s="72"/>
      <c r="J620" s="72"/>
      <c r="K620" s="51"/>
      <c r="L620" s="73">
        <v>620</v>
      </c>
      <c r="M620" s="73"/>
      <c r="N620" s="74">
        <v>1</v>
      </c>
      <c r="O620" s="83" t="str">
        <f>REPLACE(INDEX(GroupVertices[Group], MATCH(Edges[[#This Row],[Vertex 1]],GroupVertices[Vertex],0)),1,1,"")</f>
        <v>1</v>
      </c>
      <c r="P620" s="83" t="str">
        <f>REPLACE(INDEX(GroupVertices[Group], MATCH(Edges[[#This Row],[Vertex 2]],GroupVertices[Vertex],0)),1,1,"")</f>
        <v>1</v>
      </c>
    </row>
    <row r="621" spans="1:16" ht="14.25" customHeight="1" thickTop="1" thickBot="1" x14ac:dyDescent="0.3">
      <c r="A621" s="66" t="s">
        <v>618</v>
      </c>
      <c r="B621" s="66" t="s">
        <v>291</v>
      </c>
      <c r="C621" s="67"/>
      <c r="D621" s="68">
        <v>1</v>
      </c>
      <c r="E621" s="69"/>
      <c r="F621" s="70"/>
      <c r="G621" s="67"/>
      <c r="H621" s="71"/>
      <c r="I621" s="72"/>
      <c r="J621" s="72"/>
      <c r="K621" s="51"/>
      <c r="L621" s="73">
        <v>621</v>
      </c>
      <c r="M621" s="73"/>
      <c r="N621" s="74">
        <v>1</v>
      </c>
      <c r="O621" s="83" t="str">
        <f>REPLACE(INDEX(GroupVertices[Group], MATCH(Edges[[#This Row],[Vertex 1]],GroupVertices[Vertex],0)),1,1,"")</f>
        <v>1</v>
      </c>
      <c r="P621" s="83" t="str">
        <f>REPLACE(INDEX(GroupVertices[Group], MATCH(Edges[[#This Row],[Vertex 2]],GroupVertices[Vertex],0)),1,1,"")</f>
        <v>1</v>
      </c>
    </row>
    <row r="622" spans="1:16" ht="14.25" customHeight="1" thickTop="1" thickBot="1" x14ac:dyDescent="0.3">
      <c r="A622" s="66" t="s">
        <v>618</v>
      </c>
      <c r="B622" s="66" t="s">
        <v>644</v>
      </c>
      <c r="C622" s="67"/>
      <c r="D622" s="68">
        <v>1</v>
      </c>
      <c r="E622" s="69"/>
      <c r="F622" s="70"/>
      <c r="G622" s="67"/>
      <c r="H622" s="71"/>
      <c r="I622" s="72"/>
      <c r="J622" s="72"/>
      <c r="K622" s="51"/>
      <c r="L622" s="73">
        <v>622</v>
      </c>
      <c r="M622" s="73"/>
      <c r="N622" s="74">
        <v>1</v>
      </c>
      <c r="O622" s="83" t="str">
        <f>REPLACE(INDEX(GroupVertices[Group], MATCH(Edges[[#This Row],[Vertex 1]],GroupVertices[Vertex],0)),1,1,"")</f>
        <v>1</v>
      </c>
      <c r="P622" s="83" t="str">
        <f>REPLACE(INDEX(GroupVertices[Group], MATCH(Edges[[#This Row],[Vertex 2]],GroupVertices[Vertex],0)),1,1,"")</f>
        <v>1</v>
      </c>
    </row>
    <row r="623" spans="1:16" ht="14.25" customHeight="1" thickTop="1" thickBot="1" x14ac:dyDescent="0.3">
      <c r="A623" s="66" t="s">
        <v>618</v>
      </c>
      <c r="B623" s="66" t="s">
        <v>619</v>
      </c>
      <c r="C623" s="67"/>
      <c r="D623" s="68">
        <v>1.4285714285714286</v>
      </c>
      <c r="E623" s="69"/>
      <c r="F623" s="70"/>
      <c r="G623" s="67"/>
      <c r="H623" s="71"/>
      <c r="I623" s="72"/>
      <c r="J623" s="72"/>
      <c r="K623" s="51"/>
      <c r="L623" s="73">
        <v>623</v>
      </c>
      <c r="M623" s="73"/>
      <c r="N623" s="74">
        <v>4</v>
      </c>
      <c r="O623" s="83" t="str">
        <f>REPLACE(INDEX(GroupVertices[Group], MATCH(Edges[[#This Row],[Vertex 1]],GroupVertices[Vertex],0)),1,1,"")</f>
        <v>1</v>
      </c>
      <c r="P623" s="83" t="str">
        <f>REPLACE(INDEX(GroupVertices[Group], MATCH(Edges[[#This Row],[Vertex 2]],GroupVertices[Vertex],0)),1,1,"")</f>
        <v>1</v>
      </c>
    </row>
    <row r="624" spans="1:16" ht="14.25" customHeight="1" thickTop="1" thickBot="1" x14ac:dyDescent="0.3">
      <c r="A624" s="66" t="s">
        <v>618</v>
      </c>
      <c r="B624" s="66" t="s">
        <v>460</v>
      </c>
      <c r="C624" s="67"/>
      <c r="D624" s="68">
        <v>1.4285714285714286</v>
      </c>
      <c r="E624" s="69"/>
      <c r="F624" s="70"/>
      <c r="G624" s="67"/>
      <c r="H624" s="71"/>
      <c r="I624" s="72"/>
      <c r="J624" s="72"/>
      <c r="K624" s="51"/>
      <c r="L624" s="73">
        <v>624</v>
      </c>
      <c r="M624" s="73"/>
      <c r="N624" s="74">
        <v>4</v>
      </c>
      <c r="O624" s="83" t="str">
        <f>REPLACE(INDEX(GroupVertices[Group], MATCH(Edges[[#This Row],[Vertex 1]],GroupVertices[Vertex],0)),1,1,"")</f>
        <v>1</v>
      </c>
      <c r="P624" s="83" t="str">
        <f>REPLACE(INDEX(GroupVertices[Group], MATCH(Edges[[#This Row],[Vertex 2]],GroupVertices[Vertex],0)),1,1,"")</f>
        <v>1</v>
      </c>
    </row>
    <row r="625" spans="1:16" ht="14.25" customHeight="1" thickTop="1" thickBot="1" x14ac:dyDescent="0.3">
      <c r="A625" s="66" t="s">
        <v>645</v>
      </c>
      <c r="B625" s="66" t="s">
        <v>646</v>
      </c>
      <c r="C625" s="67"/>
      <c r="D625" s="68">
        <v>1.2857142857142856</v>
      </c>
      <c r="E625" s="69"/>
      <c r="F625" s="70"/>
      <c r="G625" s="67"/>
      <c r="H625" s="71"/>
      <c r="I625" s="72"/>
      <c r="J625" s="72"/>
      <c r="K625" s="51"/>
      <c r="L625" s="73">
        <v>625</v>
      </c>
      <c r="M625" s="73"/>
      <c r="N625" s="74">
        <v>3</v>
      </c>
      <c r="O625" s="83" t="str">
        <f>REPLACE(INDEX(GroupVertices[Group], MATCH(Edges[[#This Row],[Vertex 1]],GroupVertices[Vertex],0)),1,1,"")</f>
        <v>1</v>
      </c>
      <c r="P625" s="83" t="str">
        <f>REPLACE(INDEX(GroupVertices[Group], MATCH(Edges[[#This Row],[Vertex 2]],GroupVertices[Vertex],0)),1,1,"")</f>
        <v>1</v>
      </c>
    </row>
    <row r="626" spans="1:16" ht="14.25" customHeight="1" thickTop="1" thickBot="1" x14ac:dyDescent="0.3">
      <c r="A626" s="66" t="s">
        <v>645</v>
      </c>
      <c r="B626" s="66" t="s">
        <v>197</v>
      </c>
      <c r="C626" s="67"/>
      <c r="D626" s="68">
        <v>1</v>
      </c>
      <c r="E626" s="69"/>
      <c r="F626" s="70"/>
      <c r="G626" s="67"/>
      <c r="H626" s="71"/>
      <c r="I626" s="72"/>
      <c r="J626" s="72"/>
      <c r="K626" s="51"/>
      <c r="L626" s="73">
        <v>626</v>
      </c>
      <c r="M626" s="73"/>
      <c r="N626" s="74">
        <v>1</v>
      </c>
      <c r="O626" s="83" t="str">
        <f>REPLACE(INDEX(GroupVertices[Group], MATCH(Edges[[#This Row],[Vertex 1]],GroupVertices[Vertex],0)),1,1,"")</f>
        <v>1</v>
      </c>
      <c r="P626" s="83" t="str">
        <f>REPLACE(INDEX(GroupVertices[Group], MATCH(Edges[[#This Row],[Vertex 2]],GroupVertices[Vertex],0)),1,1,"")</f>
        <v>1</v>
      </c>
    </row>
    <row r="627" spans="1:16" ht="14.25" customHeight="1" thickTop="1" thickBot="1" x14ac:dyDescent="0.3">
      <c r="A627" s="66" t="s">
        <v>645</v>
      </c>
      <c r="B627" s="66" t="s">
        <v>647</v>
      </c>
      <c r="C627" s="67"/>
      <c r="D627" s="68">
        <v>1</v>
      </c>
      <c r="E627" s="69"/>
      <c r="F627" s="70"/>
      <c r="G627" s="67"/>
      <c r="H627" s="71"/>
      <c r="I627" s="72"/>
      <c r="J627" s="72"/>
      <c r="K627" s="51"/>
      <c r="L627" s="73">
        <v>627</v>
      </c>
      <c r="M627" s="73"/>
      <c r="N627" s="74">
        <v>1</v>
      </c>
      <c r="O627" s="83" t="str">
        <f>REPLACE(INDEX(GroupVertices[Group], MATCH(Edges[[#This Row],[Vertex 1]],GroupVertices[Vertex],0)),1,1,"")</f>
        <v>1</v>
      </c>
      <c r="P627" s="83" t="str">
        <f>REPLACE(INDEX(GroupVertices[Group], MATCH(Edges[[#This Row],[Vertex 2]],GroupVertices[Vertex],0)),1,1,"")</f>
        <v>1</v>
      </c>
    </row>
    <row r="628" spans="1:16" ht="14.25" customHeight="1" thickTop="1" thickBot="1" x14ac:dyDescent="0.3">
      <c r="A628" s="66" t="s">
        <v>645</v>
      </c>
      <c r="B628" s="66" t="s">
        <v>217</v>
      </c>
      <c r="C628" s="67"/>
      <c r="D628" s="68">
        <v>1.2857142857142856</v>
      </c>
      <c r="E628" s="69"/>
      <c r="F628" s="70"/>
      <c r="G628" s="67"/>
      <c r="H628" s="71"/>
      <c r="I628" s="72"/>
      <c r="J628" s="72"/>
      <c r="K628" s="51"/>
      <c r="L628" s="73">
        <v>628</v>
      </c>
      <c r="M628" s="73"/>
      <c r="N628" s="74">
        <v>3</v>
      </c>
      <c r="O628" s="83" t="str">
        <f>REPLACE(INDEX(GroupVertices[Group], MATCH(Edges[[#This Row],[Vertex 1]],GroupVertices[Vertex],0)),1,1,"")</f>
        <v>1</v>
      </c>
      <c r="P628" s="83" t="str">
        <f>REPLACE(INDEX(GroupVertices[Group], MATCH(Edges[[#This Row],[Vertex 2]],GroupVertices[Vertex],0)),1,1,"")</f>
        <v>1</v>
      </c>
    </row>
    <row r="629" spans="1:16" ht="14.25" customHeight="1" thickTop="1" thickBot="1" x14ac:dyDescent="0.3">
      <c r="A629" s="66" t="s">
        <v>645</v>
      </c>
      <c r="B629" s="66" t="s">
        <v>291</v>
      </c>
      <c r="C629" s="67"/>
      <c r="D629" s="68">
        <v>1.5714285714285714</v>
      </c>
      <c r="E629" s="69"/>
      <c r="F629" s="70"/>
      <c r="G629" s="67"/>
      <c r="H629" s="71"/>
      <c r="I629" s="72"/>
      <c r="J629" s="72"/>
      <c r="K629" s="51"/>
      <c r="L629" s="73">
        <v>629</v>
      </c>
      <c r="M629" s="73"/>
      <c r="N629" s="74">
        <v>5</v>
      </c>
      <c r="O629" s="83" t="str">
        <f>REPLACE(INDEX(GroupVertices[Group], MATCH(Edges[[#This Row],[Vertex 1]],GroupVertices[Vertex],0)),1,1,"")</f>
        <v>1</v>
      </c>
      <c r="P629" s="83" t="str">
        <f>REPLACE(INDEX(GroupVertices[Group], MATCH(Edges[[#This Row],[Vertex 2]],GroupVertices[Vertex],0)),1,1,"")</f>
        <v>1</v>
      </c>
    </row>
    <row r="630" spans="1:16" ht="14.25" customHeight="1" thickTop="1" thickBot="1" x14ac:dyDescent="0.3">
      <c r="A630" s="66" t="s">
        <v>566</v>
      </c>
      <c r="B630" s="66" t="s">
        <v>259</v>
      </c>
      <c r="C630" s="67"/>
      <c r="D630" s="68">
        <v>1.1428571428571428</v>
      </c>
      <c r="E630" s="69"/>
      <c r="F630" s="70"/>
      <c r="G630" s="67"/>
      <c r="H630" s="71"/>
      <c r="I630" s="72"/>
      <c r="J630" s="72"/>
      <c r="K630" s="51"/>
      <c r="L630" s="73">
        <v>630</v>
      </c>
      <c r="M630" s="73"/>
      <c r="N630" s="74">
        <v>2</v>
      </c>
      <c r="O630" s="83" t="str">
        <f>REPLACE(INDEX(GroupVertices[Group], MATCH(Edges[[#This Row],[Vertex 1]],GroupVertices[Vertex],0)),1,1,"")</f>
        <v>1</v>
      </c>
      <c r="P630" s="83" t="str">
        <f>REPLACE(INDEX(GroupVertices[Group], MATCH(Edges[[#This Row],[Vertex 2]],GroupVertices[Vertex],0)),1,1,"")</f>
        <v>1</v>
      </c>
    </row>
    <row r="631" spans="1:16" ht="14.25" customHeight="1" thickTop="1" thickBot="1" x14ac:dyDescent="0.3">
      <c r="A631" s="66" t="s">
        <v>566</v>
      </c>
      <c r="B631" s="66" t="s">
        <v>648</v>
      </c>
      <c r="C631" s="67"/>
      <c r="D631" s="68">
        <v>1.1428571428571428</v>
      </c>
      <c r="E631" s="69"/>
      <c r="F631" s="70"/>
      <c r="G631" s="67"/>
      <c r="H631" s="71"/>
      <c r="I631" s="72"/>
      <c r="J631" s="72"/>
      <c r="K631" s="51"/>
      <c r="L631" s="73">
        <v>631</v>
      </c>
      <c r="M631" s="73"/>
      <c r="N631" s="74">
        <v>2</v>
      </c>
      <c r="O631" s="83" t="str">
        <f>REPLACE(INDEX(GroupVertices[Group], MATCH(Edges[[#This Row],[Vertex 1]],GroupVertices[Vertex],0)),1,1,"")</f>
        <v>1</v>
      </c>
      <c r="P631" s="83" t="str">
        <f>REPLACE(INDEX(GroupVertices[Group], MATCH(Edges[[#This Row],[Vertex 2]],GroupVertices[Vertex],0)),1,1,"")</f>
        <v>1</v>
      </c>
    </row>
    <row r="632" spans="1:16" ht="14.25" customHeight="1" thickTop="1" thickBot="1" x14ac:dyDescent="0.3">
      <c r="A632" s="66" t="s">
        <v>649</v>
      </c>
      <c r="B632" s="66" t="s">
        <v>650</v>
      </c>
      <c r="C632" s="67"/>
      <c r="D632" s="68">
        <v>1</v>
      </c>
      <c r="E632" s="69"/>
      <c r="F632" s="70"/>
      <c r="G632" s="67"/>
      <c r="H632" s="71"/>
      <c r="I632" s="72"/>
      <c r="J632" s="72"/>
      <c r="K632" s="51"/>
      <c r="L632" s="73">
        <v>632</v>
      </c>
      <c r="M632" s="73"/>
      <c r="N632" s="74">
        <v>1</v>
      </c>
      <c r="O632" s="83" t="str">
        <f>REPLACE(INDEX(GroupVertices[Group], MATCH(Edges[[#This Row],[Vertex 1]],GroupVertices[Vertex],0)),1,1,"")</f>
        <v>1</v>
      </c>
      <c r="P632" s="83" t="str">
        <f>REPLACE(INDEX(GroupVertices[Group], MATCH(Edges[[#This Row],[Vertex 2]],GroupVertices[Vertex],0)),1,1,"")</f>
        <v>1</v>
      </c>
    </row>
    <row r="633" spans="1:16" ht="14.25" customHeight="1" thickTop="1" thickBot="1" x14ac:dyDescent="0.3">
      <c r="A633" s="66" t="s">
        <v>649</v>
      </c>
      <c r="B633" s="66" t="s">
        <v>248</v>
      </c>
      <c r="C633" s="67"/>
      <c r="D633" s="68">
        <v>1.8571428571428572</v>
      </c>
      <c r="E633" s="69"/>
      <c r="F633" s="70"/>
      <c r="G633" s="67"/>
      <c r="H633" s="71"/>
      <c r="I633" s="72"/>
      <c r="J633" s="72"/>
      <c r="K633" s="51"/>
      <c r="L633" s="73">
        <v>633</v>
      </c>
      <c r="M633" s="73"/>
      <c r="N633" s="74">
        <v>7</v>
      </c>
      <c r="O633" s="83" t="str">
        <f>REPLACE(INDEX(GroupVertices[Group], MATCH(Edges[[#This Row],[Vertex 1]],GroupVertices[Vertex],0)),1,1,"")</f>
        <v>1</v>
      </c>
      <c r="P633" s="83" t="str">
        <f>REPLACE(INDEX(GroupVertices[Group], MATCH(Edges[[#This Row],[Vertex 2]],GroupVertices[Vertex],0)),1,1,"")</f>
        <v>1</v>
      </c>
    </row>
    <row r="634" spans="1:16" ht="14.25" customHeight="1" thickTop="1" thickBot="1" x14ac:dyDescent="0.3">
      <c r="A634" s="66" t="s">
        <v>307</v>
      </c>
      <c r="B634" s="66" t="s">
        <v>554</v>
      </c>
      <c r="C634" s="67"/>
      <c r="D634" s="68">
        <v>1.8571428571428572</v>
      </c>
      <c r="E634" s="69"/>
      <c r="F634" s="70"/>
      <c r="G634" s="67"/>
      <c r="H634" s="71"/>
      <c r="I634" s="72"/>
      <c r="J634" s="72"/>
      <c r="K634" s="51"/>
      <c r="L634" s="73">
        <v>634</v>
      </c>
      <c r="M634" s="73"/>
      <c r="N634" s="74">
        <v>7</v>
      </c>
      <c r="O634" s="83" t="str">
        <f>REPLACE(INDEX(GroupVertices[Group], MATCH(Edges[[#This Row],[Vertex 1]],GroupVertices[Vertex],0)),1,1,"")</f>
        <v>1</v>
      </c>
      <c r="P634" s="83" t="str">
        <f>REPLACE(INDEX(GroupVertices[Group], MATCH(Edges[[#This Row],[Vertex 2]],GroupVertices[Vertex],0)),1,1,"")</f>
        <v>1</v>
      </c>
    </row>
    <row r="635" spans="1:16" ht="14.25" customHeight="1" thickTop="1" thickBot="1" x14ac:dyDescent="0.3">
      <c r="A635" s="66" t="s">
        <v>307</v>
      </c>
      <c r="B635" s="66" t="s">
        <v>308</v>
      </c>
      <c r="C635" s="67"/>
      <c r="D635" s="68">
        <v>1.1428571428571428</v>
      </c>
      <c r="E635" s="69"/>
      <c r="F635" s="70"/>
      <c r="G635" s="67"/>
      <c r="H635" s="71"/>
      <c r="I635" s="72"/>
      <c r="J635" s="72"/>
      <c r="K635" s="51"/>
      <c r="L635" s="73">
        <v>635</v>
      </c>
      <c r="M635" s="73"/>
      <c r="N635" s="74">
        <v>2</v>
      </c>
      <c r="O635" s="83" t="str">
        <f>REPLACE(INDEX(GroupVertices[Group], MATCH(Edges[[#This Row],[Vertex 1]],GroupVertices[Vertex],0)),1,1,"")</f>
        <v>1</v>
      </c>
      <c r="P635" s="83" t="str">
        <f>REPLACE(INDEX(GroupVertices[Group], MATCH(Edges[[#This Row],[Vertex 2]],GroupVertices[Vertex],0)),1,1,"")</f>
        <v>1</v>
      </c>
    </row>
    <row r="636" spans="1:16" ht="14.25" customHeight="1" thickTop="1" thickBot="1" x14ac:dyDescent="0.3">
      <c r="A636" s="66" t="s">
        <v>338</v>
      </c>
      <c r="B636" s="66" t="s">
        <v>328</v>
      </c>
      <c r="C636" s="67"/>
      <c r="D636" s="68">
        <v>1</v>
      </c>
      <c r="E636" s="69"/>
      <c r="F636" s="70"/>
      <c r="G636" s="67"/>
      <c r="H636" s="71"/>
      <c r="I636" s="72"/>
      <c r="J636" s="72"/>
      <c r="K636" s="51"/>
      <c r="L636" s="73">
        <v>636</v>
      </c>
      <c r="M636" s="73"/>
      <c r="N636" s="74">
        <v>1</v>
      </c>
      <c r="O636" s="83" t="str">
        <f>REPLACE(INDEX(GroupVertices[Group], MATCH(Edges[[#This Row],[Vertex 1]],GroupVertices[Vertex],0)),1,1,"")</f>
        <v>1</v>
      </c>
      <c r="P636" s="83" t="str">
        <f>REPLACE(INDEX(GroupVertices[Group], MATCH(Edges[[#This Row],[Vertex 2]],GroupVertices[Vertex],0)),1,1,"")</f>
        <v>1</v>
      </c>
    </row>
    <row r="637" spans="1:16" ht="14.25" customHeight="1" thickTop="1" thickBot="1" x14ac:dyDescent="0.3">
      <c r="A637" s="66" t="s">
        <v>347</v>
      </c>
      <c r="B637" s="66" t="s">
        <v>331</v>
      </c>
      <c r="C637" s="67"/>
      <c r="D637" s="68">
        <v>1.2857142857142856</v>
      </c>
      <c r="E637" s="69"/>
      <c r="F637" s="70"/>
      <c r="G637" s="67"/>
      <c r="H637" s="71"/>
      <c r="I637" s="72"/>
      <c r="J637" s="72"/>
      <c r="K637" s="51"/>
      <c r="L637" s="73">
        <v>637</v>
      </c>
      <c r="M637" s="73"/>
      <c r="N637" s="74">
        <v>3</v>
      </c>
      <c r="O637" s="83" t="str">
        <f>REPLACE(INDEX(GroupVertices[Group], MATCH(Edges[[#This Row],[Vertex 1]],GroupVertices[Vertex],0)),1,1,"")</f>
        <v>1</v>
      </c>
      <c r="P637" s="83" t="str">
        <f>REPLACE(INDEX(GroupVertices[Group], MATCH(Edges[[#This Row],[Vertex 2]],GroupVertices[Vertex],0)),1,1,"")</f>
        <v>1</v>
      </c>
    </row>
    <row r="638" spans="1:16" ht="14.25" customHeight="1" thickTop="1" thickBot="1" x14ac:dyDescent="0.3">
      <c r="A638" s="66" t="s">
        <v>554</v>
      </c>
      <c r="B638" s="66" t="s">
        <v>651</v>
      </c>
      <c r="C638" s="67"/>
      <c r="D638" s="68">
        <v>1</v>
      </c>
      <c r="E638" s="69"/>
      <c r="F638" s="70"/>
      <c r="G638" s="67"/>
      <c r="H638" s="71"/>
      <c r="I638" s="72"/>
      <c r="J638" s="72"/>
      <c r="K638" s="51"/>
      <c r="L638" s="73">
        <v>638</v>
      </c>
      <c r="M638" s="73"/>
      <c r="N638" s="74">
        <v>1</v>
      </c>
      <c r="O638" s="83" t="str">
        <f>REPLACE(INDEX(GroupVertices[Group], MATCH(Edges[[#This Row],[Vertex 1]],GroupVertices[Vertex],0)),1,1,"")</f>
        <v>1</v>
      </c>
      <c r="P638" s="83" t="str">
        <f>REPLACE(INDEX(GroupVertices[Group], MATCH(Edges[[#This Row],[Vertex 2]],GroupVertices[Vertex],0)),1,1,"")</f>
        <v>1</v>
      </c>
    </row>
    <row r="639" spans="1:16" ht="14.25" customHeight="1" thickTop="1" thickBot="1" x14ac:dyDescent="0.3">
      <c r="A639" s="66" t="s">
        <v>554</v>
      </c>
      <c r="B639" s="66" t="s">
        <v>652</v>
      </c>
      <c r="C639" s="67"/>
      <c r="D639" s="68">
        <v>1</v>
      </c>
      <c r="E639" s="69"/>
      <c r="F639" s="70"/>
      <c r="G639" s="67"/>
      <c r="H639" s="71"/>
      <c r="I639" s="72"/>
      <c r="J639" s="72"/>
      <c r="K639" s="51"/>
      <c r="L639" s="73">
        <v>639</v>
      </c>
      <c r="M639" s="73"/>
      <c r="N639" s="74">
        <v>1</v>
      </c>
      <c r="O639" s="83" t="str">
        <f>REPLACE(INDEX(GroupVertices[Group], MATCH(Edges[[#This Row],[Vertex 1]],GroupVertices[Vertex],0)),1,1,"")</f>
        <v>1</v>
      </c>
      <c r="P639" s="83" t="str">
        <f>REPLACE(INDEX(GroupVertices[Group], MATCH(Edges[[#This Row],[Vertex 2]],GroupVertices[Vertex],0)),1,1,"")</f>
        <v>1</v>
      </c>
    </row>
    <row r="640" spans="1:16" ht="14.25" customHeight="1" thickTop="1" thickBot="1" x14ac:dyDescent="0.3">
      <c r="A640" s="66" t="s">
        <v>554</v>
      </c>
      <c r="B640" s="66" t="s">
        <v>478</v>
      </c>
      <c r="C640" s="67"/>
      <c r="D640" s="68">
        <v>1</v>
      </c>
      <c r="E640" s="69"/>
      <c r="F640" s="70"/>
      <c r="G640" s="67"/>
      <c r="H640" s="71"/>
      <c r="I640" s="72"/>
      <c r="J640" s="72"/>
      <c r="K640" s="51"/>
      <c r="L640" s="73">
        <v>640</v>
      </c>
      <c r="M640" s="73"/>
      <c r="N640" s="74">
        <v>1</v>
      </c>
      <c r="O640" s="83" t="str">
        <f>REPLACE(INDEX(GroupVertices[Group], MATCH(Edges[[#This Row],[Vertex 1]],GroupVertices[Vertex],0)),1,1,"")</f>
        <v>1</v>
      </c>
      <c r="P640" s="83" t="str">
        <f>REPLACE(INDEX(GroupVertices[Group], MATCH(Edges[[#This Row],[Vertex 2]],GroupVertices[Vertex],0)),1,1,"")</f>
        <v>1</v>
      </c>
    </row>
    <row r="641" spans="1:16" ht="14.25" customHeight="1" thickTop="1" thickBot="1" x14ac:dyDescent="0.3">
      <c r="A641" s="66" t="s">
        <v>554</v>
      </c>
      <c r="B641" s="66" t="s">
        <v>653</v>
      </c>
      <c r="C641" s="67"/>
      <c r="D641" s="68">
        <v>1</v>
      </c>
      <c r="E641" s="69"/>
      <c r="F641" s="70"/>
      <c r="G641" s="67"/>
      <c r="H641" s="71"/>
      <c r="I641" s="72"/>
      <c r="J641" s="72"/>
      <c r="K641" s="51"/>
      <c r="L641" s="73">
        <v>641</v>
      </c>
      <c r="M641" s="73"/>
      <c r="N641" s="74">
        <v>1</v>
      </c>
      <c r="O641" s="83" t="str">
        <f>REPLACE(INDEX(GroupVertices[Group], MATCH(Edges[[#This Row],[Vertex 1]],GroupVertices[Vertex],0)),1,1,"")</f>
        <v>1</v>
      </c>
      <c r="P641" s="83" t="str">
        <f>REPLACE(INDEX(GroupVertices[Group], MATCH(Edges[[#This Row],[Vertex 2]],GroupVertices[Vertex],0)),1,1,"")</f>
        <v>1</v>
      </c>
    </row>
    <row r="642" spans="1:16" ht="14.25" customHeight="1" thickTop="1" thickBot="1" x14ac:dyDescent="0.3">
      <c r="A642" s="66" t="s">
        <v>554</v>
      </c>
      <c r="B642" s="66" t="s">
        <v>242</v>
      </c>
      <c r="C642" s="67"/>
      <c r="D642" s="68">
        <v>1</v>
      </c>
      <c r="E642" s="69"/>
      <c r="F642" s="70"/>
      <c r="G642" s="67"/>
      <c r="H642" s="71"/>
      <c r="I642" s="72"/>
      <c r="J642" s="72"/>
      <c r="K642" s="51"/>
      <c r="L642" s="73">
        <v>642</v>
      </c>
      <c r="M642" s="73"/>
      <c r="N642" s="74">
        <v>1</v>
      </c>
      <c r="O642" s="83" t="str">
        <f>REPLACE(INDEX(GroupVertices[Group], MATCH(Edges[[#This Row],[Vertex 1]],GroupVertices[Vertex],0)),1,1,"")</f>
        <v>1</v>
      </c>
      <c r="P642" s="83" t="str">
        <f>REPLACE(INDEX(GroupVertices[Group], MATCH(Edges[[#This Row],[Vertex 2]],GroupVertices[Vertex],0)),1,1,"")</f>
        <v>1</v>
      </c>
    </row>
    <row r="643" spans="1:16" ht="14.25" customHeight="1" thickTop="1" thickBot="1" x14ac:dyDescent="0.3">
      <c r="A643" s="66" t="s">
        <v>554</v>
      </c>
      <c r="B643" s="66" t="s">
        <v>654</v>
      </c>
      <c r="C643" s="67"/>
      <c r="D643" s="68">
        <v>1</v>
      </c>
      <c r="E643" s="69"/>
      <c r="F643" s="70"/>
      <c r="G643" s="67"/>
      <c r="H643" s="71"/>
      <c r="I643" s="72"/>
      <c r="J643" s="72"/>
      <c r="K643" s="51"/>
      <c r="L643" s="73">
        <v>643</v>
      </c>
      <c r="M643" s="73"/>
      <c r="N643" s="74">
        <v>1</v>
      </c>
      <c r="O643" s="83" t="str">
        <f>REPLACE(INDEX(GroupVertices[Group], MATCH(Edges[[#This Row],[Vertex 1]],GroupVertices[Vertex],0)),1,1,"")</f>
        <v>1</v>
      </c>
      <c r="P643" s="83" t="str">
        <f>REPLACE(INDEX(GroupVertices[Group], MATCH(Edges[[#This Row],[Vertex 2]],GroupVertices[Vertex],0)),1,1,"")</f>
        <v>1</v>
      </c>
    </row>
    <row r="644" spans="1:16" ht="14.25" customHeight="1" thickTop="1" thickBot="1" x14ac:dyDescent="0.3">
      <c r="A644" s="66" t="s">
        <v>554</v>
      </c>
      <c r="B644" s="66" t="s">
        <v>343</v>
      </c>
      <c r="C644" s="67"/>
      <c r="D644" s="68">
        <v>1</v>
      </c>
      <c r="E644" s="69"/>
      <c r="F644" s="70"/>
      <c r="G644" s="67"/>
      <c r="H644" s="71"/>
      <c r="I644" s="72"/>
      <c r="J644" s="72"/>
      <c r="K644" s="51"/>
      <c r="L644" s="73">
        <v>644</v>
      </c>
      <c r="M644" s="73"/>
      <c r="N644" s="74">
        <v>1</v>
      </c>
      <c r="O644" s="83" t="str">
        <f>REPLACE(INDEX(GroupVertices[Group], MATCH(Edges[[#This Row],[Vertex 1]],GroupVertices[Vertex],0)),1,1,"")</f>
        <v>1</v>
      </c>
      <c r="P644" s="83" t="str">
        <f>REPLACE(INDEX(GroupVertices[Group], MATCH(Edges[[#This Row],[Vertex 2]],GroupVertices[Vertex],0)),1,1,"")</f>
        <v>1</v>
      </c>
    </row>
    <row r="645" spans="1:16" ht="14.25" customHeight="1" thickTop="1" thickBot="1" x14ac:dyDescent="0.3">
      <c r="A645" s="66" t="s">
        <v>554</v>
      </c>
      <c r="B645" s="66" t="s">
        <v>349</v>
      </c>
      <c r="C645" s="67"/>
      <c r="D645" s="68">
        <v>1.2857142857142856</v>
      </c>
      <c r="E645" s="69"/>
      <c r="F645" s="70"/>
      <c r="G645" s="67"/>
      <c r="H645" s="71"/>
      <c r="I645" s="72"/>
      <c r="J645" s="72"/>
      <c r="K645" s="51"/>
      <c r="L645" s="73">
        <v>645</v>
      </c>
      <c r="M645" s="73"/>
      <c r="N645" s="74">
        <v>3</v>
      </c>
      <c r="O645" s="83" t="str">
        <f>REPLACE(INDEX(GroupVertices[Group], MATCH(Edges[[#This Row],[Vertex 1]],GroupVertices[Vertex],0)),1,1,"")</f>
        <v>1</v>
      </c>
      <c r="P645" s="83" t="str">
        <f>REPLACE(INDEX(GroupVertices[Group], MATCH(Edges[[#This Row],[Vertex 2]],GroupVertices[Vertex],0)),1,1,"")</f>
        <v>1</v>
      </c>
    </row>
    <row r="646" spans="1:16" ht="14.25" customHeight="1" thickTop="1" thickBot="1" x14ac:dyDescent="0.3">
      <c r="A646" s="66" t="s">
        <v>554</v>
      </c>
      <c r="B646" s="66" t="s">
        <v>432</v>
      </c>
      <c r="C646" s="67"/>
      <c r="D646" s="68">
        <v>1</v>
      </c>
      <c r="E646" s="69"/>
      <c r="F646" s="70"/>
      <c r="G646" s="67"/>
      <c r="H646" s="71"/>
      <c r="I646" s="72"/>
      <c r="J646" s="72"/>
      <c r="K646" s="51"/>
      <c r="L646" s="73">
        <v>646</v>
      </c>
      <c r="M646" s="73"/>
      <c r="N646" s="74">
        <v>1</v>
      </c>
      <c r="O646" s="83" t="str">
        <f>REPLACE(INDEX(GroupVertices[Group], MATCH(Edges[[#This Row],[Vertex 1]],GroupVertices[Vertex],0)),1,1,"")</f>
        <v>1</v>
      </c>
      <c r="P646" s="83" t="str">
        <f>REPLACE(INDEX(GroupVertices[Group], MATCH(Edges[[#This Row],[Vertex 2]],GroupVertices[Vertex],0)),1,1,"")</f>
        <v>1</v>
      </c>
    </row>
    <row r="647" spans="1:16" ht="14.25" customHeight="1" thickTop="1" thickBot="1" x14ac:dyDescent="0.3">
      <c r="A647" s="66" t="s">
        <v>276</v>
      </c>
      <c r="B647" s="66" t="s">
        <v>277</v>
      </c>
      <c r="C647" s="67"/>
      <c r="D647" s="68">
        <v>1</v>
      </c>
      <c r="E647" s="69"/>
      <c r="F647" s="70"/>
      <c r="G647" s="67"/>
      <c r="H647" s="71"/>
      <c r="I647" s="72"/>
      <c r="J647" s="72"/>
      <c r="K647" s="51"/>
      <c r="L647" s="73">
        <v>647</v>
      </c>
      <c r="M647" s="73"/>
      <c r="N647" s="74">
        <v>1</v>
      </c>
      <c r="O647" s="83" t="str">
        <f>REPLACE(INDEX(GroupVertices[Group], MATCH(Edges[[#This Row],[Vertex 1]],GroupVertices[Vertex],0)),1,1,"")</f>
        <v>1</v>
      </c>
      <c r="P647" s="83" t="str">
        <f>REPLACE(INDEX(GroupVertices[Group], MATCH(Edges[[#This Row],[Vertex 2]],GroupVertices[Vertex],0)),1,1,"")</f>
        <v>1</v>
      </c>
    </row>
    <row r="648" spans="1:16" ht="14.25" customHeight="1" thickTop="1" thickBot="1" x14ac:dyDescent="0.3">
      <c r="A648" s="66" t="s">
        <v>276</v>
      </c>
      <c r="B648" s="66" t="s">
        <v>259</v>
      </c>
      <c r="C648" s="67"/>
      <c r="D648" s="68">
        <v>2</v>
      </c>
      <c r="E648" s="69"/>
      <c r="F648" s="70"/>
      <c r="G648" s="67"/>
      <c r="H648" s="71"/>
      <c r="I648" s="72"/>
      <c r="J648" s="72"/>
      <c r="K648" s="51"/>
      <c r="L648" s="73">
        <v>648</v>
      </c>
      <c r="M648" s="73"/>
      <c r="N648" s="74">
        <v>8</v>
      </c>
      <c r="O648" s="83" t="str">
        <f>REPLACE(INDEX(GroupVertices[Group], MATCH(Edges[[#This Row],[Vertex 1]],GroupVertices[Vertex],0)),1,1,"")</f>
        <v>1</v>
      </c>
      <c r="P648" s="83" t="str">
        <f>REPLACE(INDEX(GroupVertices[Group], MATCH(Edges[[#This Row],[Vertex 2]],GroupVertices[Vertex],0)),1,1,"")</f>
        <v>1</v>
      </c>
    </row>
    <row r="649" spans="1:16" ht="14.25" customHeight="1" thickTop="1" thickBot="1" x14ac:dyDescent="0.3">
      <c r="A649" s="66" t="s">
        <v>276</v>
      </c>
      <c r="B649" s="66" t="s">
        <v>279</v>
      </c>
      <c r="C649" s="67"/>
      <c r="D649" s="68">
        <v>1.5714285714285714</v>
      </c>
      <c r="E649" s="69"/>
      <c r="F649" s="70"/>
      <c r="G649" s="67"/>
      <c r="H649" s="71"/>
      <c r="I649" s="72"/>
      <c r="J649" s="72"/>
      <c r="K649" s="51"/>
      <c r="L649" s="73">
        <v>649</v>
      </c>
      <c r="M649" s="73"/>
      <c r="N649" s="74">
        <v>5</v>
      </c>
      <c r="O649" s="83" t="str">
        <f>REPLACE(INDEX(GroupVertices[Group], MATCH(Edges[[#This Row],[Vertex 1]],GroupVertices[Vertex],0)),1,1,"")</f>
        <v>1</v>
      </c>
      <c r="P649" s="83" t="str">
        <f>REPLACE(INDEX(GroupVertices[Group], MATCH(Edges[[#This Row],[Vertex 2]],GroupVertices[Vertex],0)),1,1,"")</f>
        <v>1</v>
      </c>
    </row>
    <row r="650" spans="1:16" ht="14.25" customHeight="1" thickTop="1" thickBot="1" x14ac:dyDescent="0.3">
      <c r="A650" s="66" t="s">
        <v>276</v>
      </c>
      <c r="B650" s="66" t="s">
        <v>280</v>
      </c>
      <c r="C650" s="67"/>
      <c r="D650" s="68">
        <v>1.2857142857142856</v>
      </c>
      <c r="E650" s="69"/>
      <c r="F650" s="70"/>
      <c r="G650" s="67"/>
      <c r="H650" s="71"/>
      <c r="I650" s="72"/>
      <c r="J650" s="72"/>
      <c r="K650" s="51"/>
      <c r="L650" s="73">
        <v>650</v>
      </c>
      <c r="M650" s="73"/>
      <c r="N650" s="74">
        <v>3</v>
      </c>
      <c r="O650" s="83" t="str">
        <f>REPLACE(INDEX(GroupVertices[Group], MATCH(Edges[[#This Row],[Vertex 1]],GroupVertices[Vertex],0)),1,1,"")</f>
        <v>1</v>
      </c>
      <c r="P650" s="83" t="str">
        <f>REPLACE(INDEX(GroupVertices[Group], MATCH(Edges[[#This Row],[Vertex 2]],GroupVertices[Vertex],0)),1,1,"")</f>
        <v>1</v>
      </c>
    </row>
    <row r="651" spans="1:16" ht="14.25" customHeight="1" thickTop="1" thickBot="1" x14ac:dyDescent="0.3">
      <c r="A651" s="66" t="s">
        <v>517</v>
      </c>
      <c r="B651" s="66" t="s">
        <v>518</v>
      </c>
      <c r="C651" s="67"/>
      <c r="D651" s="68">
        <v>1</v>
      </c>
      <c r="E651" s="69"/>
      <c r="F651" s="70"/>
      <c r="G651" s="67"/>
      <c r="H651" s="71"/>
      <c r="I651" s="72"/>
      <c r="J651" s="72"/>
      <c r="K651" s="51"/>
      <c r="L651" s="73">
        <v>651</v>
      </c>
      <c r="M651" s="73"/>
      <c r="N651" s="74">
        <v>1</v>
      </c>
      <c r="O651" s="83" t="str">
        <f>REPLACE(INDEX(GroupVertices[Group], MATCH(Edges[[#This Row],[Vertex 1]],GroupVertices[Vertex],0)),1,1,"")</f>
        <v>1</v>
      </c>
      <c r="P651" s="83" t="str">
        <f>REPLACE(INDEX(GroupVertices[Group], MATCH(Edges[[#This Row],[Vertex 2]],GroupVertices[Vertex],0)),1,1,"")</f>
        <v>1</v>
      </c>
    </row>
    <row r="652" spans="1:16" ht="14.25" customHeight="1" thickTop="1" thickBot="1" x14ac:dyDescent="0.3">
      <c r="A652" s="66" t="s">
        <v>517</v>
      </c>
      <c r="B652" s="66" t="s">
        <v>519</v>
      </c>
      <c r="C652" s="67"/>
      <c r="D652" s="68">
        <v>1</v>
      </c>
      <c r="E652" s="69"/>
      <c r="F652" s="70"/>
      <c r="G652" s="67"/>
      <c r="H652" s="71"/>
      <c r="I652" s="72"/>
      <c r="J652" s="72"/>
      <c r="K652" s="51"/>
      <c r="L652" s="73">
        <v>652</v>
      </c>
      <c r="M652" s="73"/>
      <c r="N652" s="74">
        <v>1</v>
      </c>
      <c r="O652" s="83" t="str">
        <f>REPLACE(INDEX(GroupVertices[Group], MATCH(Edges[[#This Row],[Vertex 1]],GroupVertices[Vertex],0)),1,1,"")</f>
        <v>1</v>
      </c>
      <c r="P652" s="83" t="str">
        <f>REPLACE(INDEX(GroupVertices[Group], MATCH(Edges[[#This Row],[Vertex 2]],GroupVertices[Vertex],0)),1,1,"")</f>
        <v>1</v>
      </c>
    </row>
    <row r="653" spans="1:16" ht="14.25" customHeight="1" thickTop="1" thickBot="1" x14ac:dyDescent="0.3">
      <c r="A653" s="66" t="s">
        <v>568</v>
      </c>
      <c r="B653" s="66" t="s">
        <v>569</v>
      </c>
      <c r="C653" s="67"/>
      <c r="D653" s="68">
        <v>1.2857142857142856</v>
      </c>
      <c r="E653" s="69"/>
      <c r="F653" s="70"/>
      <c r="G653" s="67"/>
      <c r="H653" s="71"/>
      <c r="I653" s="72"/>
      <c r="J653" s="72"/>
      <c r="K653" s="51"/>
      <c r="L653" s="73">
        <v>653</v>
      </c>
      <c r="M653" s="73"/>
      <c r="N653" s="74">
        <v>3</v>
      </c>
      <c r="O653" s="83" t="str">
        <f>REPLACE(INDEX(GroupVertices[Group], MATCH(Edges[[#This Row],[Vertex 1]],GroupVertices[Vertex],0)),1,1,"")</f>
        <v>1</v>
      </c>
      <c r="P653" s="83" t="str">
        <f>REPLACE(INDEX(GroupVertices[Group], MATCH(Edges[[#This Row],[Vertex 2]],GroupVertices[Vertex],0)),1,1,"")</f>
        <v>1</v>
      </c>
    </row>
    <row r="654" spans="1:16" ht="14.25" customHeight="1" thickTop="1" thickBot="1" x14ac:dyDescent="0.3">
      <c r="A654" s="66" t="s">
        <v>568</v>
      </c>
      <c r="B654" s="66" t="s">
        <v>503</v>
      </c>
      <c r="C654" s="67"/>
      <c r="D654" s="68">
        <v>2.5714285714285712</v>
      </c>
      <c r="E654" s="69"/>
      <c r="F654" s="70"/>
      <c r="G654" s="67"/>
      <c r="H654" s="71"/>
      <c r="I654" s="72"/>
      <c r="J654" s="72"/>
      <c r="K654" s="51"/>
      <c r="L654" s="73">
        <v>654</v>
      </c>
      <c r="M654" s="73"/>
      <c r="N654" s="74">
        <v>12</v>
      </c>
      <c r="O654" s="83" t="str">
        <f>REPLACE(INDEX(GroupVertices[Group], MATCH(Edges[[#This Row],[Vertex 1]],GroupVertices[Vertex],0)),1,1,"")</f>
        <v>1</v>
      </c>
      <c r="P654" s="83" t="str">
        <f>REPLACE(INDEX(GroupVertices[Group], MATCH(Edges[[#This Row],[Vertex 2]],GroupVertices[Vertex],0)),1,1,"")</f>
        <v>1</v>
      </c>
    </row>
    <row r="655" spans="1:16" ht="14.25" customHeight="1" thickTop="1" thickBot="1" x14ac:dyDescent="0.3">
      <c r="A655" s="66" t="s">
        <v>568</v>
      </c>
      <c r="B655" s="66" t="s">
        <v>575</v>
      </c>
      <c r="C655" s="67"/>
      <c r="D655" s="68">
        <v>1.5714285714285714</v>
      </c>
      <c r="E655" s="69"/>
      <c r="F655" s="70"/>
      <c r="G655" s="67"/>
      <c r="H655" s="71"/>
      <c r="I655" s="72"/>
      <c r="J655" s="72"/>
      <c r="K655" s="51"/>
      <c r="L655" s="73">
        <v>655</v>
      </c>
      <c r="M655" s="73"/>
      <c r="N655" s="74">
        <v>5</v>
      </c>
      <c r="O655" s="83" t="str">
        <f>REPLACE(INDEX(GroupVertices[Group], MATCH(Edges[[#This Row],[Vertex 1]],GroupVertices[Vertex],0)),1,1,"")</f>
        <v>1</v>
      </c>
      <c r="P655" s="83" t="str">
        <f>REPLACE(INDEX(GroupVertices[Group], MATCH(Edges[[#This Row],[Vertex 2]],GroupVertices[Vertex],0)),1,1,"")</f>
        <v>1</v>
      </c>
    </row>
    <row r="656" spans="1:16" ht="14.25" customHeight="1" thickTop="1" thickBot="1" x14ac:dyDescent="0.3">
      <c r="A656" s="66" t="s">
        <v>568</v>
      </c>
      <c r="B656" s="66" t="s">
        <v>244</v>
      </c>
      <c r="C656" s="67"/>
      <c r="D656" s="68">
        <v>1.1428571428571428</v>
      </c>
      <c r="E656" s="69"/>
      <c r="F656" s="70"/>
      <c r="G656" s="67"/>
      <c r="H656" s="71"/>
      <c r="I656" s="72"/>
      <c r="J656" s="72"/>
      <c r="K656" s="51"/>
      <c r="L656" s="73">
        <v>656</v>
      </c>
      <c r="M656" s="73"/>
      <c r="N656" s="74">
        <v>2</v>
      </c>
      <c r="O656" s="83" t="str">
        <f>REPLACE(INDEX(GroupVertices[Group], MATCH(Edges[[#This Row],[Vertex 1]],GroupVertices[Vertex],0)),1,1,"")</f>
        <v>1</v>
      </c>
      <c r="P656" s="83" t="str">
        <f>REPLACE(INDEX(GroupVertices[Group], MATCH(Edges[[#This Row],[Vertex 2]],GroupVertices[Vertex],0)),1,1,"")</f>
        <v>1</v>
      </c>
    </row>
    <row r="657" spans="1:16" ht="14.25" customHeight="1" thickTop="1" thickBot="1" x14ac:dyDescent="0.3">
      <c r="A657" s="66" t="s">
        <v>568</v>
      </c>
      <c r="B657" s="66" t="s">
        <v>303</v>
      </c>
      <c r="C657" s="67"/>
      <c r="D657" s="68">
        <v>1.7142857142857144</v>
      </c>
      <c r="E657" s="69"/>
      <c r="F657" s="70"/>
      <c r="G657" s="67"/>
      <c r="H657" s="71"/>
      <c r="I657" s="72"/>
      <c r="J657" s="72"/>
      <c r="K657" s="51"/>
      <c r="L657" s="73">
        <v>657</v>
      </c>
      <c r="M657" s="73"/>
      <c r="N657" s="74">
        <v>6</v>
      </c>
      <c r="O657" s="83" t="str">
        <f>REPLACE(INDEX(GroupVertices[Group], MATCH(Edges[[#This Row],[Vertex 1]],GroupVertices[Vertex],0)),1,1,"")</f>
        <v>1</v>
      </c>
      <c r="P657" s="83" t="str">
        <f>REPLACE(INDEX(GroupVertices[Group], MATCH(Edges[[#This Row],[Vertex 2]],GroupVertices[Vertex],0)),1,1,"")</f>
        <v>1</v>
      </c>
    </row>
    <row r="658" spans="1:16" ht="14.25" customHeight="1" thickTop="1" thickBot="1" x14ac:dyDescent="0.3">
      <c r="A658" s="66" t="s">
        <v>568</v>
      </c>
      <c r="B658" s="66" t="s">
        <v>188</v>
      </c>
      <c r="C658" s="67"/>
      <c r="D658" s="68">
        <v>1</v>
      </c>
      <c r="E658" s="69"/>
      <c r="F658" s="70"/>
      <c r="G658" s="67"/>
      <c r="H658" s="71"/>
      <c r="I658" s="72"/>
      <c r="J658" s="72"/>
      <c r="K658" s="51"/>
      <c r="L658" s="73">
        <v>658</v>
      </c>
      <c r="M658" s="73"/>
      <c r="N658" s="74">
        <v>1</v>
      </c>
      <c r="O658" s="83" t="str">
        <f>REPLACE(INDEX(GroupVertices[Group], MATCH(Edges[[#This Row],[Vertex 1]],GroupVertices[Vertex],0)),1,1,"")</f>
        <v>1</v>
      </c>
      <c r="P658" s="83" t="str">
        <f>REPLACE(INDEX(GroupVertices[Group], MATCH(Edges[[#This Row],[Vertex 2]],GroupVertices[Vertex],0)),1,1,"")</f>
        <v>1</v>
      </c>
    </row>
    <row r="659" spans="1:16" ht="14.25" customHeight="1" thickTop="1" thickBot="1" x14ac:dyDescent="0.3">
      <c r="A659" s="66" t="s">
        <v>277</v>
      </c>
      <c r="B659" s="66" t="s">
        <v>259</v>
      </c>
      <c r="C659" s="67"/>
      <c r="D659" s="68">
        <v>2</v>
      </c>
      <c r="E659" s="69"/>
      <c r="F659" s="70"/>
      <c r="G659" s="67"/>
      <c r="H659" s="71"/>
      <c r="I659" s="72"/>
      <c r="J659" s="72"/>
      <c r="K659" s="51"/>
      <c r="L659" s="73">
        <v>659</v>
      </c>
      <c r="M659" s="73"/>
      <c r="N659" s="74">
        <v>8</v>
      </c>
      <c r="O659" s="83" t="str">
        <f>REPLACE(INDEX(GroupVertices[Group], MATCH(Edges[[#This Row],[Vertex 1]],GroupVertices[Vertex],0)),1,1,"")</f>
        <v>1</v>
      </c>
      <c r="P659" s="83" t="str">
        <f>REPLACE(INDEX(GroupVertices[Group], MATCH(Edges[[#This Row],[Vertex 2]],GroupVertices[Vertex],0)),1,1,"")</f>
        <v>1</v>
      </c>
    </row>
    <row r="660" spans="1:16" ht="14.25" customHeight="1" thickTop="1" thickBot="1" x14ac:dyDescent="0.3">
      <c r="A660" s="66" t="s">
        <v>277</v>
      </c>
      <c r="B660" s="66" t="s">
        <v>279</v>
      </c>
      <c r="C660" s="67"/>
      <c r="D660" s="68">
        <v>1.5714285714285714</v>
      </c>
      <c r="E660" s="69"/>
      <c r="F660" s="70"/>
      <c r="G660" s="67"/>
      <c r="H660" s="71"/>
      <c r="I660" s="72"/>
      <c r="J660" s="72"/>
      <c r="K660" s="51"/>
      <c r="L660" s="73">
        <v>660</v>
      </c>
      <c r="M660" s="73"/>
      <c r="N660" s="74">
        <v>5</v>
      </c>
      <c r="O660" s="83" t="str">
        <f>REPLACE(INDEX(GroupVertices[Group], MATCH(Edges[[#This Row],[Vertex 1]],GroupVertices[Vertex],0)),1,1,"")</f>
        <v>1</v>
      </c>
      <c r="P660" s="83" t="str">
        <f>REPLACE(INDEX(GroupVertices[Group], MATCH(Edges[[#This Row],[Vertex 2]],GroupVertices[Vertex],0)),1,1,"")</f>
        <v>1</v>
      </c>
    </row>
    <row r="661" spans="1:16" ht="14.25" customHeight="1" thickTop="1" thickBot="1" x14ac:dyDescent="0.3">
      <c r="A661" s="66" t="s">
        <v>277</v>
      </c>
      <c r="B661" s="66" t="s">
        <v>280</v>
      </c>
      <c r="C661" s="67"/>
      <c r="D661" s="68">
        <v>1.2857142857142856</v>
      </c>
      <c r="E661" s="69"/>
      <c r="F661" s="70"/>
      <c r="G661" s="67"/>
      <c r="H661" s="71"/>
      <c r="I661" s="72"/>
      <c r="J661" s="72"/>
      <c r="K661" s="51"/>
      <c r="L661" s="73">
        <v>661</v>
      </c>
      <c r="M661" s="73"/>
      <c r="N661" s="74">
        <v>3</v>
      </c>
      <c r="O661" s="83" t="str">
        <f>REPLACE(INDEX(GroupVertices[Group], MATCH(Edges[[#This Row],[Vertex 1]],GroupVertices[Vertex],0)),1,1,"")</f>
        <v>1</v>
      </c>
      <c r="P661" s="83" t="str">
        <f>REPLACE(INDEX(GroupVertices[Group], MATCH(Edges[[#This Row],[Vertex 2]],GroupVertices[Vertex],0)),1,1,"")</f>
        <v>1</v>
      </c>
    </row>
    <row r="662" spans="1:16" ht="14.25" customHeight="1" thickTop="1" thickBot="1" x14ac:dyDescent="0.3">
      <c r="A662" s="66" t="s">
        <v>317</v>
      </c>
      <c r="B662" s="66" t="s">
        <v>320</v>
      </c>
      <c r="C662" s="67"/>
      <c r="D662" s="68">
        <v>1</v>
      </c>
      <c r="E662" s="69"/>
      <c r="F662" s="70"/>
      <c r="G662" s="67"/>
      <c r="H662" s="71"/>
      <c r="I662" s="72"/>
      <c r="J662" s="72"/>
      <c r="K662" s="51"/>
      <c r="L662" s="73">
        <v>662</v>
      </c>
      <c r="M662" s="73"/>
      <c r="N662" s="74">
        <v>1</v>
      </c>
      <c r="O662" s="83" t="str">
        <f>REPLACE(INDEX(GroupVertices[Group], MATCH(Edges[[#This Row],[Vertex 1]],GroupVertices[Vertex],0)),1,1,"")</f>
        <v>1</v>
      </c>
      <c r="P662" s="83" t="str">
        <f>REPLACE(INDEX(GroupVertices[Group], MATCH(Edges[[#This Row],[Vertex 2]],GroupVertices[Vertex],0)),1,1,"")</f>
        <v>1</v>
      </c>
    </row>
    <row r="663" spans="1:16" ht="14.25" customHeight="1" thickTop="1" thickBot="1" x14ac:dyDescent="0.3">
      <c r="A663" s="66" t="s">
        <v>317</v>
      </c>
      <c r="B663" s="66" t="s">
        <v>323</v>
      </c>
      <c r="C663" s="67"/>
      <c r="D663" s="68">
        <v>1</v>
      </c>
      <c r="E663" s="69"/>
      <c r="F663" s="70"/>
      <c r="G663" s="67"/>
      <c r="H663" s="71"/>
      <c r="I663" s="72"/>
      <c r="J663" s="72"/>
      <c r="K663" s="51"/>
      <c r="L663" s="73">
        <v>663</v>
      </c>
      <c r="M663" s="73"/>
      <c r="N663" s="74">
        <v>1</v>
      </c>
      <c r="O663" s="83" t="str">
        <f>REPLACE(INDEX(GroupVertices[Group], MATCH(Edges[[#This Row],[Vertex 1]],GroupVertices[Vertex],0)),1,1,"")</f>
        <v>1</v>
      </c>
      <c r="P663" s="83" t="str">
        <f>REPLACE(INDEX(GroupVertices[Group], MATCH(Edges[[#This Row],[Vertex 2]],GroupVertices[Vertex],0)),1,1,"")</f>
        <v>1</v>
      </c>
    </row>
    <row r="664" spans="1:16" ht="14.25" customHeight="1" thickTop="1" thickBot="1" x14ac:dyDescent="0.3">
      <c r="A664" s="66" t="s">
        <v>317</v>
      </c>
      <c r="B664" s="66" t="s">
        <v>333</v>
      </c>
      <c r="C664" s="67"/>
      <c r="D664" s="68">
        <v>1</v>
      </c>
      <c r="E664" s="69"/>
      <c r="F664" s="70"/>
      <c r="G664" s="67"/>
      <c r="H664" s="71"/>
      <c r="I664" s="72"/>
      <c r="J664" s="72"/>
      <c r="K664" s="51"/>
      <c r="L664" s="73">
        <v>664</v>
      </c>
      <c r="M664" s="73"/>
      <c r="N664" s="74">
        <v>1</v>
      </c>
      <c r="O664" s="83" t="str">
        <f>REPLACE(INDEX(GroupVertices[Group], MATCH(Edges[[#This Row],[Vertex 1]],GroupVertices[Vertex],0)),1,1,"")</f>
        <v>1</v>
      </c>
      <c r="P664" s="83" t="str">
        <f>REPLACE(INDEX(GroupVertices[Group], MATCH(Edges[[#This Row],[Vertex 2]],GroupVertices[Vertex],0)),1,1,"")</f>
        <v>1</v>
      </c>
    </row>
    <row r="665" spans="1:16" ht="14.25" customHeight="1" thickTop="1" thickBot="1" x14ac:dyDescent="0.3">
      <c r="A665" s="66" t="s">
        <v>655</v>
      </c>
      <c r="B665" s="66" t="s">
        <v>656</v>
      </c>
      <c r="C665" s="67"/>
      <c r="D665" s="68">
        <v>1.4285714285714286</v>
      </c>
      <c r="E665" s="69"/>
      <c r="F665" s="70"/>
      <c r="G665" s="67"/>
      <c r="H665" s="71"/>
      <c r="I665" s="72"/>
      <c r="J665" s="72"/>
      <c r="K665" s="51"/>
      <c r="L665" s="73">
        <v>665</v>
      </c>
      <c r="M665" s="73"/>
      <c r="N665" s="74">
        <v>4</v>
      </c>
      <c r="O665" s="83" t="str">
        <f>REPLACE(INDEX(GroupVertices[Group], MATCH(Edges[[#This Row],[Vertex 1]],GroupVertices[Vertex],0)),1,1,"")</f>
        <v>3</v>
      </c>
      <c r="P665" s="83" t="str">
        <f>REPLACE(INDEX(GroupVertices[Group], MATCH(Edges[[#This Row],[Vertex 2]],GroupVertices[Vertex],0)),1,1,"")</f>
        <v>3</v>
      </c>
    </row>
    <row r="666" spans="1:16" ht="14.25" customHeight="1" thickTop="1" thickBot="1" x14ac:dyDescent="0.3">
      <c r="A666" s="66" t="s">
        <v>655</v>
      </c>
      <c r="B666" s="66" t="s">
        <v>541</v>
      </c>
      <c r="C666" s="67"/>
      <c r="D666" s="68">
        <v>1.4285714285714286</v>
      </c>
      <c r="E666" s="69"/>
      <c r="F666" s="70"/>
      <c r="G666" s="67"/>
      <c r="H666" s="71"/>
      <c r="I666" s="72"/>
      <c r="J666" s="72"/>
      <c r="K666" s="51"/>
      <c r="L666" s="73">
        <v>666</v>
      </c>
      <c r="M666" s="73"/>
      <c r="N666" s="74">
        <v>4</v>
      </c>
      <c r="O666" s="83" t="str">
        <f>REPLACE(INDEX(GroupVertices[Group], MATCH(Edges[[#This Row],[Vertex 1]],GroupVertices[Vertex],0)),1,1,"")</f>
        <v>3</v>
      </c>
      <c r="P666" s="83" t="str">
        <f>REPLACE(INDEX(GroupVertices[Group], MATCH(Edges[[#This Row],[Vertex 2]],GroupVertices[Vertex],0)),1,1,"")</f>
        <v>3</v>
      </c>
    </row>
    <row r="667" spans="1:16" ht="14.25" customHeight="1" thickTop="1" thickBot="1" x14ac:dyDescent="0.3">
      <c r="A667" s="66" t="s">
        <v>655</v>
      </c>
      <c r="B667" s="66" t="s">
        <v>657</v>
      </c>
      <c r="C667" s="67"/>
      <c r="D667" s="68">
        <v>1.1428571428571428</v>
      </c>
      <c r="E667" s="69"/>
      <c r="F667" s="70"/>
      <c r="G667" s="67"/>
      <c r="H667" s="71"/>
      <c r="I667" s="72"/>
      <c r="J667" s="72"/>
      <c r="K667" s="51"/>
      <c r="L667" s="73">
        <v>667</v>
      </c>
      <c r="M667" s="73"/>
      <c r="N667" s="74">
        <v>2</v>
      </c>
      <c r="O667" s="83" t="str">
        <f>REPLACE(INDEX(GroupVertices[Group], MATCH(Edges[[#This Row],[Vertex 1]],GroupVertices[Vertex],0)),1,1,"")</f>
        <v>3</v>
      </c>
      <c r="P667" s="83" t="str">
        <f>REPLACE(INDEX(GroupVertices[Group], MATCH(Edges[[#This Row],[Vertex 2]],GroupVertices[Vertex],0)),1,1,"")</f>
        <v>3</v>
      </c>
    </row>
    <row r="668" spans="1:16" ht="14.25" customHeight="1" thickTop="1" thickBot="1" x14ac:dyDescent="0.3">
      <c r="A668" s="66" t="s">
        <v>658</v>
      </c>
      <c r="B668" s="66" t="s">
        <v>381</v>
      </c>
      <c r="C668" s="67"/>
      <c r="D668" s="68">
        <v>1</v>
      </c>
      <c r="E668" s="69"/>
      <c r="F668" s="70"/>
      <c r="G668" s="67"/>
      <c r="H668" s="71"/>
      <c r="I668" s="72"/>
      <c r="J668" s="72"/>
      <c r="K668" s="51"/>
      <c r="L668" s="73">
        <v>668</v>
      </c>
      <c r="M668" s="73"/>
      <c r="N668" s="74">
        <v>1</v>
      </c>
      <c r="O668" s="83" t="str">
        <f>REPLACE(INDEX(GroupVertices[Group], MATCH(Edges[[#This Row],[Vertex 1]],GroupVertices[Vertex],0)),1,1,"")</f>
        <v>1</v>
      </c>
      <c r="P668" s="83" t="str">
        <f>REPLACE(INDEX(GroupVertices[Group], MATCH(Edges[[#This Row],[Vertex 2]],GroupVertices[Vertex],0)),1,1,"")</f>
        <v>1</v>
      </c>
    </row>
    <row r="669" spans="1:16" ht="14.25" customHeight="1" thickTop="1" thickBot="1" x14ac:dyDescent="0.3">
      <c r="A669" s="66" t="s">
        <v>659</v>
      </c>
      <c r="B669" s="66" t="s">
        <v>660</v>
      </c>
      <c r="C669" s="67"/>
      <c r="D669" s="68">
        <v>2.5714285714285712</v>
      </c>
      <c r="E669" s="69"/>
      <c r="F669" s="70"/>
      <c r="G669" s="67"/>
      <c r="H669" s="71"/>
      <c r="I669" s="72"/>
      <c r="J669" s="72"/>
      <c r="K669" s="51"/>
      <c r="L669" s="73">
        <v>669</v>
      </c>
      <c r="M669" s="73"/>
      <c r="N669" s="74">
        <v>12</v>
      </c>
      <c r="O669" s="83" t="str">
        <f>REPLACE(INDEX(GroupVertices[Group], MATCH(Edges[[#This Row],[Vertex 1]],GroupVertices[Vertex],0)),1,1,"")</f>
        <v>1</v>
      </c>
      <c r="P669" s="83" t="str">
        <f>REPLACE(INDEX(GroupVertices[Group], MATCH(Edges[[#This Row],[Vertex 2]],GroupVertices[Vertex],0)),1,1,"")</f>
        <v>1</v>
      </c>
    </row>
    <row r="670" spans="1:16" ht="14.25" customHeight="1" thickTop="1" thickBot="1" x14ac:dyDescent="0.3">
      <c r="A670" s="66" t="s">
        <v>659</v>
      </c>
      <c r="B670" s="66" t="s">
        <v>283</v>
      </c>
      <c r="C670" s="67"/>
      <c r="D670" s="68">
        <v>1.2857142857142856</v>
      </c>
      <c r="E670" s="69"/>
      <c r="F670" s="70"/>
      <c r="G670" s="67"/>
      <c r="H670" s="71"/>
      <c r="I670" s="72"/>
      <c r="J670" s="72"/>
      <c r="K670" s="51"/>
      <c r="L670" s="73">
        <v>670</v>
      </c>
      <c r="M670" s="73"/>
      <c r="N670" s="74">
        <v>3</v>
      </c>
      <c r="O670" s="83" t="str">
        <f>REPLACE(INDEX(GroupVertices[Group], MATCH(Edges[[#This Row],[Vertex 1]],GroupVertices[Vertex],0)),1,1,"")</f>
        <v>1</v>
      </c>
      <c r="P670" s="83" t="str">
        <f>REPLACE(INDEX(GroupVertices[Group], MATCH(Edges[[#This Row],[Vertex 2]],GroupVertices[Vertex],0)),1,1,"")</f>
        <v>1</v>
      </c>
    </row>
    <row r="671" spans="1:16" ht="14.25" customHeight="1" thickTop="1" thickBot="1" x14ac:dyDescent="0.3">
      <c r="A671" s="66" t="s">
        <v>569</v>
      </c>
      <c r="B671" s="66" t="s">
        <v>661</v>
      </c>
      <c r="C671" s="67"/>
      <c r="D671" s="68">
        <v>1</v>
      </c>
      <c r="E671" s="69"/>
      <c r="F671" s="70"/>
      <c r="G671" s="67"/>
      <c r="H671" s="71"/>
      <c r="I671" s="72"/>
      <c r="J671" s="72"/>
      <c r="K671" s="51"/>
      <c r="L671" s="73">
        <v>671</v>
      </c>
      <c r="M671" s="73"/>
      <c r="N671" s="74">
        <v>1</v>
      </c>
      <c r="O671" s="83" t="str">
        <f>REPLACE(INDEX(GroupVertices[Group], MATCH(Edges[[#This Row],[Vertex 1]],GroupVertices[Vertex],0)),1,1,"")</f>
        <v>1</v>
      </c>
      <c r="P671" s="83" t="str">
        <f>REPLACE(INDEX(GroupVertices[Group], MATCH(Edges[[#This Row],[Vertex 2]],GroupVertices[Vertex],0)),1,1,"")</f>
        <v>1</v>
      </c>
    </row>
    <row r="672" spans="1:16" ht="14.25" customHeight="1" thickTop="1" thickBot="1" x14ac:dyDescent="0.3">
      <c r="A672" s="66" t="s">
        <v>569</v>
      </c>
      <c r="B672" s="66" t="s">
        <v>526</v>
      </c>
      <c r="C672" s="67"/>
      <c r="D672" s="68">
        <v>1</v>
      </c>
      <c r="E672" s="69"/>
      <c r="F672" s="70"/>
      <c r="G672" s="67"/>
      <c r="H672" s="71"/>
      <c r="I672" s="72"/>
      <c r="J672" s="72"/>
      <c r="K672" s="51"/>
      <c r="L672" s="73">
        <v>672</v>
      </c>
      <c r="M672" s="73"/>
      <c r="N672" s="74">
        <v>1</v>
      </c>
      <c r="O672" s="83" t="str">
        <f>REPLACE(INDEX(GroupVertices[Group], MATCH(Edges[[#This Row],[Vertex 1]],GroupVertices[Vertex],0)),1,1,"")</f>
        <v>1</v>
      </c>
      <c r="P672" s="83" t="str">
        <f>REPLACE(INDEX(GroupVertices[Group], MATCH(Edges[[#This Row],[Vertex 2]],GroupVertices[Vertex],0)),1,1,"")</f>
        <v>1</v>
      </c>
    </row>
    <row r="673" spans="1:16" ht="14.25" customHeight="1" thickTop="1" thickBot="1" x14ac:dyDescent="0.3">
      <c r="A673" s="66" t="s">
        <v>569</v>
      </c>
      <c r="B673" s="66" t="s">
        <v>662</v>
      </c>
      <c r="C673" s="67"/>
      <c r="D673" s="68">
        <v>1.1428571428571428</v>
      </c>
      <c r="E673" s="69"/>
      <c r="F673" s="70"/>
      <c r="G673" s="67"/>
      <c r="H673" s="71"/>
      <c r="I673" s="72"/>
      <c r="J673" s="72"/>
      <c r="K673" s="51"/>
      <c r="L673" s="73">
        <v>673</v>
      </c>
      <c r="M673" s="73"/>
      <c r="N673" s="74">
        <v>2</v>
      </c>
      <c r="O673" s="83" t="str">
        <f>REPLACE(INDEX(GroupVertices[Group], MATCH(Edges[[#This Row],[Vertex 1]],GroupVertices[Vertex],0)),1,1,"")</f>
        <v>1</v>
      </c>
      <c r="P673" s="83" t="str">
        <f>REPLACE(INDEX(GroupVertices[Group], MATCH(Edges[[#This Row],[Vertex 2]],GroupVertices[Vertex],0)),1,1,"")</f>
        <v>1</v>
      </c>
    </row>
    <row r="674" spans="1:16" ht="14.25" customHeight="1" thickTop="1" thickBot="1" x14ac:dyDescent="0.3">
      <c r="A674" s="66" t="s">
        <v>569</v>
      </c>
      <c r="B674" s="66" t="s">
        <v>663</v>
      </c>
      <c r="C674" s="67"/>
      <c r="D674" s="68">
        <v>1</v>
      </c>
      <c r="E674" s="69"/>
      <c r="F674" s="70"/>
      <c r="G674" s="67"/>
      <c r="H674" s="71"/>
      <c r="I674" s="72"/>
      <c r="J674" s="72"/>
      <c r="K674" s="51"/>
      <c r="L674" s="73">
        <v>674</v>
      </c>
      <c r="M674" s="73"/>
      <c r="N674" s="74">
        <v>1</v>
      </c>
      <c r="O674" s="83" t="str">
        <f>REPLACE(INDEX(GroupVertices[Group], MATCH(Edges[[#This Row],[Vertex 1]],GroupVertices[Vertex],0)),1,1,"")</f>
        <v>1</v>
      </c>
      <c r="P674" s="83" t="str">
        <f>REPLACE(INDEX(GroupVertices[Group], MATCH(Edges[[#This Row],[Vertex 2]],GroupVertices[Vertex],0)),1,1,"")</f>
        <v>1</v>
      </c>
    </row>
    <row r="675" spans="1:16" ht="14.25" customHeight="1" thickTop="1" thickBot="1" x14ac:dyDescent="0.3">
      <c r="A675" s="66" t="s">
        <v>569</v>
      </c>
      <c r="B675" s="66" t="s">
        <v>664</v>
      </c>
      <c r="C675" s="67"/>
      <c r="D675" s="68">
        <v>1.1428571428571428</v>
      </c>
      <c r="E675" s="69"/>
      <c r="F675" s="70"/>
      <c r="G675" s="67"/>
      <c r="H675" s="71"/>
      <c r="I675" s="72"/>
      <c r="J675" s="72"/>
      <c r="K675" s="51"/>
      <c r="L675" s="73">
        <v>675</v>
      </c>
      <c r="M675" s="73"/>
      <c r="N675" s="74">
        <v>2</v>
      </c>
      <c r="O675" s="83" t="str">
        <f>REPLACE(INDEX(GroupVertices[Group], MATCH(Edges[[#This Row],[Vertex 1]],GroupVertices[Vertex],0)),1,1,"")</f>
        <v>1</v>
      </c>
      <c r="P675" s="83" t="str">
        <f>REPLACE(INDEX(GroupVertices[Group], MATCH(Edges[[#This Row],[Vertex 2]],GroupVertices[Vertex],0)),1,1,"")</f>
        <v>1</v>
      </c>
    </row>
    <row r="676" spans="1:16" ht="14.25" customHeight="1" thickTop="1" thickBot="1" x14ac:dyDescent="0.3">
      <c r="A676" s="66" t="s">
        <v>569</v>
      </c>
      <c r="B676" s="66" t="s">
        <v>576</v>
      </c>
      <c r="C676" s="67"/>
      <c r="D676" s="68">
        <v>1</v>
      </c>
      <c r="E676" s="69"/>
      <c r="F676" s="70"/>
      <c r="G676" s="67"/>
      <c r="H676" s="71"/>
      <c r="I676" s="72"/>
      <c r="J676" s="72"/>
      <c r="K676" s="51"/>
      <c r="L676" s="73">
        <v>676</v>
      </c>
      <c r="M676" s="73"/>
      <c r="N676" s="74">
        <v>1</v>
      </c>
      <c r="O676" s="83" t="str">
        <f>REPLACE(INDEX(GroupVertices[Group], MATCH(Edges[[#This Row],[Vertex 1]],GroupVertices[Vertex],0)),1,1,"")</f>
        <v>1</v>
      </c>
      <c r="P676" s="83" t="str">
        <f>REPLACE(INDEX(GroupVertices[Group], MATCH(Edges[[#This Row],[Vertex 2]],GroupVertices[Vertex],0)),1,1,"")</f>
        <v>1</v>
      </c>
    </row>
    <row r="677" spans="1:16" ht="14.25" customHeight="1" thickTop="1" thickBot="1" x14ac:dyDescent="0.3">
      <c r="A677" s="66" t="s">
        <v>569</v>
      </c>
      <c r="B677" s="66" t="s">
        <v>343</v>
      </c>
      <c r="C677" s="67"/>
      <c r="D677" s="68">
        <v>1</v>
      </c>
      <c r="E677" s="69"/>
      <c r="F677" s="70"/>
      <c r="G677" s="67"/>
      <c r="H677" s="71"/>
      <c r="I677" s="72"/>
      <c r="J677" s="72"/>
      <c r="K677" s="51"/>
      <c r="L677" s="73">
        <v>677</v>
      </c>
      <c r="M677" s="73"/>
      <c r="N677" s="74">
        <v>1</v>
      </c>
      <c r="O677" s="83" t="str">
        <f>REPLACE(INDEX(GroupVertices[Group], MATCH(Edges[[#This Row],[Vertex 1]],GroupVertices[Vertex],0)),1,1,"")</f>
        <v>1</v>
      </c>
      <c r="P677" s="83" t="str">
        <f>REPLACE(INDEX(GroupVertices[Group], MATCH(Edges[[#This Row],[Vertex 2]],GroupVertices[Vertex],0)),1,1,"")</f>
        <v>1</v>
      </c>
    </row>
    <row r="678" spans="1:16" ht="14.25" customHeight="1" thickTop="1" thickBot="1" x14ac:dyDescent="0.3">
      <c r="A678" s="66" t="s">
        <v>569</v>
      </c>
      <c r="B678" s="66" t="s">
        <v>665</v>
      </c>
      <c r="C678" s="67"/>
      <c r="D678" s="68">
        <v>1</v>
      </c>
      <c r="E678" s="69"/>
      <c r="F678" s="70"/>
      <c r="G678" s="67"/>
      <c r="H678" s="71"/>
      <c r="I678" s="72"/>
      <c r="J678" s="72"/>
      <c r="K678" s="51"/>
      <c r="L678" s="73">
        <v>678</v>
      </c>
      <c r="M678" s="73"/>
      <c r="N678" s="74">
        <v>1</v>
      </c>
      <c r="O678" s="83" t="str">
        <f>REPLACE(INDEX(GroupVertices[Group], MATCH(Edges[[#This Row],[Vertex 1]],GroupVertices[Vertex],0)),1,1,"")</f>
        <v>1</v>
      </c>
      <c r="P678" s="83" t="str">
        <f>REPLACE(INDEX(GroupVertices[Group], MATCH(Edges[[#This Row],[Vertex 2]],GroupVertices[Vertex],0)),1,1,"")</f>
        <v>1</v>
      </c>
    </row>
    <row r="679" spans="1:16" ht="14.25" customHeight="1" thickTop="1" thickBot="1" x14ac:dyDescent="0.3">
      <c r="A679" s="66" t="s">
        <v>569</v>
      </c>
      <c r="B679" s="66" t="s">
        <v>666</v>
      </c>
      <c r="C679" s="67"/>
      <c r="D679" s="68">
        <v>1</v>
      </c>
      <c r="E679" s="69"/>
      <c r="F679" s="70"/>
      <c r="G679" s="67"/>
      <c r="H679" s="71"/>
      <c r="I679" s="72"/>
      <c r="J679" s="72"/>
      <c r="K679" s="51"/>
      <c r="L679" s="73">
        <v>679</v>
      </c>
      <c r="M679" s="73"/>
      <c r="N679" s="74">
        <v>1</v>
      </c>
      <c r="O679" s="83" t="str">
        <f>REPLACE(INDEX(GroupVertices[Group], MATCH(Edges[[#This Row],[Vertex 1]],GroupVertices[Vertex],0)),1,1,"")</f>
        <v>1</v>
      </c>
      <c r="P679" s="83" t="str">
        <f>REPLACE(INDEX(GroupVertices[Group], MATCH(Edges[[#This Row],[Vertex 2]],GroupVertices[Vertex],0)),1,1,"")</f>
        <v>1</v>
      </c>
    </row>
    <row r="680" spans="1:16" ht="14.25" customHeight="1" thickTop="1" thickBot="1" x14ac:dyDescent="0.3">
      <c r="A680" s="66" t="s">
        <v>569</v>
      </c>
      <c r="B680" s="66" t="s">
        <v>667</v>
      </c>
      <c r="C680" s="67"/>
      <c r="D680" s="68">
        <v>1</v>
      </c>
      <c r="E680" s="69"/>
      <c r="F680" s="70"/>
      <c r="G680" s="67"/>
      <c r="H680" s="71"/>
      <c r="I680" s="72"/>
      <c r="J680" s="72"/>
      <c r="K680" s="51"/>
      <c r="L680" s="73">
        <v>680</v>
      </c>
      <c r="M680" s="73"/>
      <c r="N680" s="74">
        <v>1</v>
      </c>
      <c r="O680" s="83" t="str">
        <f>REPLACE(INDEX(GroupVertices[Group], MATCH(Edges[[#This Row],[Vertex 1]],GroupVertices[Vertex],0)),1,1,"")</f>
        <v>1</v>
      </c>
      <c r="P680" s="83" t="str">
        <f>REPLACE(INDEX(GroupVertices[Group], MATCH(Edges[[#This Row],[Vertex 2]],GroupVertices[Vertex],0)),1,1,"")</f>
        <v>1</v>
      </c>
    </row>
    <row r="681" spans="1:16" ht="14.25" customHeight="1" thickTop="1" thickBot="1" x14ac:dyDescent="0.3">
      <c r="A681" s="66" t="s">
        <v>569</v>
      </c>
      <c r="B681" s="66" t="s">
        <v>303</v>
      </c>
      <c r="C681" s="67"/>
      <c r="D681" s="68">
        <v>1</v>
      </c>
      <c r="E681" s="69"/>
      <c r="F681" s="70"/>
      <c r="G681" s="67"/>
      <c r="H681" s="71"/>
      <c r="I681" s="72"/>
      <c r="J681" s="72"/>
      <c r="K681" s="51"/>
      <c r="L681" s="73">
        <v>681</v>
      </c>
      <c r="M681" s="73"/>
      <c r="N681" s="74">
        <v>1</v>
      </c>
      <c r="O681" s="83" t="str">
        <f>REPLACE(INDEX(GroupVertices[Group], MATCH(Edges[[#This Row],[Vertex 1]],GroupVertices[Vertex],0)),1,1,"")</f>
        <v>1</v>
      </c>
      <c r="P681" s="83" t="str">
        <f>REPLACE(INDEX(GroupVertices[Group], MATCH(Edges[[#This Row],[Vertex 2]],GroupVertices[Vertex],0)),1,1,"")</f>
        <v>1</v>
      </c>
    </row>
    <row r="682" spans="1:16" ht="14.25" customHeight="1" thickTop="1" thickBot="1" x14ac:dyDescent="0.3">
      <c r="A682" s="66" t="s">
        <v>569</v>
      </c>
      <c r="B682" s="66" t="s">
        <v>188</v>
      </c>
      <c r="C682" s="67"/>
      <c r="D682" s="68">
        <v>1.1428571428571428</v>
      </c>
      <c r="E682" s="69"/>
      <c r="F682" s="70"/>
      <c r="G682" s="67"/>
      <c r="H682" s="71"/>
      <c r="I682" s="72"/>
      <c r="J682" s="72"/>
      <c r="K682" s="51"/>
      <c r="L682" s="73">
        <v>682</v>
      </c>
      <c r="M682" s="73"/>
      <c r="N682" s="74">
        <v>2</v>
      </c>
      <c r="O682" s="83" t="str">
        <f>REPLACE(INDEX(GroupVertices[Group], MATCH(Edges[[#This Row],[Vertex 1]],GroupVertices[Vertex],0)),1,1,"")</f>
        <v>1</v>
      </c>
      <c r="P682" s="83" t="str">
        <f>REPLACE(INDEX(GroupVertices[Group], MATCH(Edges[[#This Row],[Vertex 2]],GroupVertices[Vertex],0)),1,1,"")</f>
        <v>1</v>
      </c>
    </row>
    <row r="683" spans="1:16" ht="14.25" customHeight="1" thickTop="1" thickBot="1" x14ac:dyDescent="0.3">
      <c r="A683" s="66" t="s">
        <v>569</v>
      </c>
      <c r="B683" s="66" t="s">
        <v>409</v>
      </c>
      <c r="C683" s="67"/>
      <c r="D683" s="68">
        <v>1</v>
      </c>
      <c r="E683" s="69"/>
      <c r="F683" s="70"/>
      <c r="G683" s="67"/>
      <c r="H683" s="71"/>
      <c r="I683" s="72"/>
      <c r="J683" s="72"/>
      <c r="K683" s="51"/>
      <c r="L683" s="73">
        <v>683</v>
      </c>
      <c r="M683" s="73"/>
      <c r="N683" s="74">
        <v>1</v>
      </c>
      <c r="O683" s="83" t="str">
        <f>REPLACE(INDEX(GroupVertices[Group], MATCH(Edges[[#This Row],[Vertex 1]],GroupVertices[Vertex],0)),1,1,"")</f>
        <v>1</v>
      </c>
      <c r="P683" s="83" t="str">
        <f>REPLACE(INDEX(GroupVertices[Group], MATCH(Edges[[#This Row],[Vertex 2]],GroupVertices[Vertex],0)),1,1,"")</f>
        <v>1</v>
      </c>
    </row>
    <row r="684" spans="1:16" ht="14.25" customHeight="1" thickTop="1" thickBot="1" x14ac:dyDescent="0.3">
      <c r="A684" s="66" t="s">
        <v>634</v>
      </c>
      <c r="B684" s="66" t="s">
        <v>511</v>
      </c>
      <c r="C684" s="67"/>
      <c r="D684" s="68">
        <v>1.1428571428571428</v>
      </c>
      <c r="E684" s="69"/>
      <c r="F684" s="70"/>
      <c r="G684" s="67"/>
      <c r="H684" s="71"/>
      <c r="I684" s="72"/>
      <c r="J684" s="72"/>
      <c r="K684" s="51"/>
      <c r="L684" s="73">
        <v>684</v>
      </c>
      <c r="M684" s="73"/>
      <c r="N684" s="74">
        <v>2</v>
      </c>
      <c r="O684" s="83" t="str">
        <f>REPLACE(INDEX(GroupVertices[Group], MATCH(Edges[[#This Row],[Vertex 1]],GroupVertices[Vertex],0)),1,1,"")</f>
        <v>1</v>
      </c>
      <c r="P684" s="83" t="str">
        <f>REPLACE(INDEX(GroupVertices[Group], MATCH(Edges[[#This Row],[Vertex 2]],GroupVertices[Vertex],0)),1,1,"")</f>
        <v>1</v>
      </c>
    </row>
    <row r="685" spans="1:16" ht="14.25" customHeight="1" thickTop="1" thickBot="1" x14ac:dyDescent="0.3">
      <c r="A685" s="66" t="s">
        <v>502</v>
      </c>
      <c r="B685" s="66" t="s">
        <v>504</v>
      </c>
      <c r="C685" s="67"/>
      <c r="D685" s="68">
        <v>1.2857142857142856</v>
      </c>
      <c r="E685" s="69"/>
      <c r="F685" s="70"/>
      <c r="G685" s="67"/>
      <c r="H685" s="71"/>
      <c r="I685" s="72"/>
      <c r="J685" s="72"/>
      <c r="K685" s="51"/>
      <c r="L685" s="73">
        <v>685</v>
      </c>
      <c r="M685" s="73"/>
      <c r="N685" s="74">
        <v>3</v>
      </c>
      <c r="O685" s="83" t="str">
        <f>REPLACE(INDEX(GroupVertices[Group], MATCH(Edges[[#This Row],[Vertex 1]],GroupVertices[Vertex],0)),1,1,"")</f>
        <v>1</v>
      </c>
      <c r="P685" s="83" t="str">
        <f>REPLACE(INDEX(GroupVertices[Group], MATCH(Edges[[#This Row],[Vertex 2]],GroupVertices[Vertex],0)),1,1,"")</f>
        <v>1</v>
      </c>
    </row>
    <row r="686" spans="1:16" ht="14.25" customHeight="1" thickTop="1" thickBot="1" x14ac:dyDescent="0.3">
      <c r="A686" s="66" t="s">
        <v>668</v>
      </c>
      <c r="B686" s="66" t="s">
        <v>259</v>
      </c>
      <c r="C686" s="67"/>
      <c r="D686" s="68">
        <v>1.1428571428571428</v>
      </c>
      <c r="E686" s="69"/>
      <c r="F686" s="70"/>
      <c r="G686" s="67"/>
      <c r="H686" s="71"/>
      <c r="I686" s="72"/>
      <c r="J686" s="72"/>
      <c r="K686" s="51"/>
      <c r="L686" s="73">
        <v>686</v>
      </c>
      <c r="M686" s="73"/>
      <c r="N686" s="74">
        <v>2</v>
      </c>
      <c r="O686" s="83" t="str">
        <f>REPLACE(INDEX(GroupVertices[Group], MATCH(Edges[[#This Row],[Vertex 1]],GroupVertices[Vertex],0)),1,1,"")</f>
        <v>1</v>
      </c>
      <c r="P686" s="83" t="str">
        <f>REPLACE(INDEX(GroupVertices[Group], MATCH(Edges[[#This Row],[Vertex 2]],GroupVertices[Vertex],0)),1,1,"")</f>
        <v>1</v>
      </c>
    </row>
    <row r="687" spans="1:16" ht="14.25" customHeight="1" thickTop="1" thickBot="1" x14ac:dyDescent="0.3">
      <c r="A687" s="66" t="s">
        <v>669</v>
      </c>
      <c r="B687" s="66" t="s">
        <v>245</v>
      </c>
      <c r="C687" s="67"/>
      <c r="D687" s="68">
        <v>1.1428571428571428</v>
      </c>
      <c r="E687" s="69"/>
      <c r="F687" s="70"/>
      <c r="G687" s="67"/>
      <c r="H687" s="71"/>
      <c r="I687" s="72"/>
      <c r="J687" s="72"/>
      <c r="K687" s="51"/>
      <c r="L687" s="73">
        <v>687</v>
      </c>
      <c r="M687" s="73"/>
      <c r="N687" s="74">
        <v>2</v>
      </c>
      <c r="O687" s="83" t="str">
        <f>REPLACE(INDEX(GroupVertices[Group], MATCH(Edges[[#This Row],[Vertex 1]],GroupVertices[Vertex],0)),1,1,"")</f>
        <v>1</v>
      </c>
      <c r="P687" s="83" t="str">
        <f>REPLACE(INDEX(GroupVertices[Group], MATCH(Edges[[#This Row],[Vertex 2]],GroupVertices[Vertex],0)),1,1,"")</f>
        <v>1</v>
      </c>
    </row>
    <row r="688" spans="1:16" ht="14.25" customHeight="1" thickTop="1" thickBot="1" x14ac:dyDescent="0.3">
      <c r="A688" s="66" t="s">
        <v>670</v>
      </c>
      <c r="B688" s="66" t="s">
        <v>671</v>
      </c>
      <c r="C688" s="67"/>
      <c r="D688" s="68">
        <v>1.1428571428571428</v>
      </c>
      <c r="E688" s="69"/>
      <c r="F688" s="70"/>
      <c r="G688" s="67"/>
      <c r="H688" s="71"/>
      <c r="I688" s="72"/>
      <c r="J688" s="72"/>
      <c r="K688" s="51"/>
      <c r="L688" s="73">
        <v>688</v>
      </c>
      <c r="M688" s="73"/>
      <c r="N688" s="74">
        <v>2</v>
      </c>
      <c r="O688" s="83" t="str">
        <f>REPLACE(INDEX(GroupVertices[Group], MATCH(Edges[[#This Row],[Vertex 1]],GroupVertices[Vertex],0)),1,1,"")</f>
        <v>1</v>
      </c>
      <c r="P688" s="83" t="str">
        <f>REPLACE(INDEX(GroupVertices[Group], MATCH(Edges[[#This Row],[Vertex 2]],GroupVertices[Vertex],0)),1,1,"")</f>
        <v>1</v>
      </c>
    </row>
    <row r="689" spans="1:16" ht="14.25" customHeight="1" thickTop="1" thickBot="1" x14ac:dyDescent="0.3">
      <c r="A689" s="66" t="s">
        <v>672</v>
      </c>
      <c r="B689" s="66" t="s">
        <v>673</v>
      </c>
      <c r="C689" s="67"/>
      <c r="D689" s="68">
        <v>1.4285714285714286</v>
      </c>
      <c r="E689" s="69"/>
      <c r="F689" s="70"/>
      <c r="G689" s="67"/>
      <c r="H689" s="71"/>
      <c r="I689" s="72"/>
      <c r="J689" s="72"/>
      <c r="K689" s="51"/>
      <c r="L689" s="73">
        <v>689</v>
      </c>
      <c r="M689" s="73"/>
      <c r="N689" s="74">
        <v>4</v>
      </c>
      <c r="O689" s="83" t="str">
        <f>REPLACE(INDEX(GroupVertices[Group], MATCH(Edges[[#This Row],[Vertex 1]],GroupVertices[Vertex],0)),1,1,"")</f>
        <v>1</v>
      </c>
      <c r="P689" s="83" t="str">
        <f>REPLACE(INDEX(GroupVertices[Group], MATCH(Edges[[#This Row],[Vertex 2]],GroupVertices[Vertex],0)),1,1,"")</f>
        <v>1</v>
      </c>
    </row>
    <row r="690" spans="1:16" ht="14.25" customHeight="1" thickTop="1" thickBot="1" x14ac:dyDescent="0.3">
      <c r="A690" s="66" t="s">
        <v>672</v>
      </c>
      <c r="B690" s="66" t="s">
        <v>319</v>
      </c>
      <c r="C690" s="67"/>
      <c r="D690" s="68">
        <v>1</v>
      </c>
      <c r="E690" s="69"/>
      <c r="F690" s="70"/>
      <c r="G690" s="67"/>
      <c r="H690" s="71"/>
      <c r="I690" s="72"/>
      <c r="J690" s="72"/>
      <c r="K690" s="51"/>
      <c r="L690" s="73">
        <v>690</v>
      </c>
      <c r="M690" s="73"/>
      <c r="N690" s="74">
        <v>1</v>
      </c>
      <c r="O690" s="83" t="str">
        <f>REPLACE(INDEX(GroupVertices[Group], MATCH(Edges[[#This Row],[Vertex 1]],GroupVertices[Vertex],0)),1,1,"")</f>
        <v>1</v>
      </c>
      <c r="P690" s="83" t="str">
        <f>REPLACE(INDEX(GroupVertices[Group], MATCH(Edges[[#This Row],[Vertex 2]],GroupVertices[Vertex],0)),1,1,"")</f>
        <v>1</v>
      </c>
    </row>
    <row r="691" spans="1:16" ht="14.25" customHeight="1" thickTop="1" thickBot="1" x14ac:dyDescent="0.3">
      <c r="A691" s="66" t="s">
        <v>673</v>
      </c>
      <c r="B691" s="66" t="s">
        <v>319</v>
      </c>
      <c r="C691" s="67"/>
      <c r="D691" s="68">
        <v>1.4285714285714286</v>
      </c>
      <c r="E691" s="69"/>
      <c r="F691" s="70"/>
      <c r="G691" s="67"/>
      <c r="H691" s="71"/>
      <c r="I691" s="72"/>
      <c r="J691" s="72"/>
      <c r="K691" s="51"/>
      <c r="L691" s="73">
        <v>691</v>
      </c>
      <c r="M691" s="73"/>
      <c r="N691" s="74">
        <v>4</v>
      </c>
      <c r="O691" s="83" t="str">
        <f>REPLACE(INDEX(GroupVertices[Group], MATCH(Edges[[#This Row],[Vertex 1]],GroupVertices[Vertex],0)),1,1,"")</f>
        <v>1</v>
      </c>
      <c r="P691" s="83" t="str">
        <f>REPLACE(INDEX(GroupVertices[Group], MATCH(Edges[[#This Row],[Vertex 2]],GroupVertices[Vertex],0)),1,1,"")</f>
        <v>1</v>
      </c>
    </row>
    <row r="692" spans="1:16" ht="14.25" customHeight="1" thickTop="1" thickBot="1" x14ac:dyDescent="0.3">
      <c r="A692" s="66" t="s">
        <v>674</v>
      </c>
      <c r="B692" s="66" t="s">
        <v>393</v>
      </c>
      <c r="C692" s="67"/>
      <c r="D692" s="68">
        <v>1</v>
      </c>
      <c r="E692" s="69"/>
      <c r="F692" s="70"/>
      <c r="G692" s="67"/>
      <c r="H692" s="71"/>
      <c r="I692" s="72"/>
      <c r="J692" s="72"/>
      <c r="K692" s="51"/>
      <c r="L692" s="73">
        <v>692</v>
      </c>
      <c r="M692" s="73"/>
      <c r="N692" s="74">
        <v>1</v>
      </c>
      <c r="O692" s="83" t="str">
        <f>REPLACE(INDEX(GroupVertices[Group], MATCH(Edges[[#This Row],[Vertex 1]],GroupVertices[Vertex],0)),1,1,"")</f>
        <v>1</v>
      </c>
      <c r="P692" s="83" t="str">
        <f>REPLACE(INDEX(GroupVertices[Group], MATCH(Edges[[#This Row],[Vertex 2]],GroupVertices[Vertex],0)),1,1,"")</f>
        <v>1</v>
      </c>
    </row>
    <row r="693" spans="1:16" ht="14.25" customHeight="1" thickTop="1" thickBot="1" x14ac:dyDescent="0.3">
      <c r="A693" s="66" t="s">
        <v>661</v>
      </c>
      <c r="B693" s="66" t="s">
        <v>666</v>
      </c>
      <c r="C693" s="67"/>
      <c r="D693" s="68">
        <v>1</v>
      </c>
      <c r="E693" s="69"/>
      <c r="F693" s="70"/>
      <c r="G693" s="67"/>
      <c r="H693" s="71"/>
      <c r="I693" s="72"/>
      <c r="J693" s="72"/>
      <c r="K693" s="51"/>
      <c r="L693" s="73">
        <v>693</v>
      </c>
      <c r="M693" s="73"/>
      <c r="N693" s="74">
        <v>1</v>
      </c>
      <c r="O693" s="83" t="str">
        <f>REPLACE(INDEX(GroupVertices[Group], MATCH(Edges[[#This Row],[Vertex 1]],GroupVertices[Vertex],0)),1,1,"")</f>
        <v>1</v>
      </c>
      <c r="P693" s="83" t="str">
        <f>REPLACE(INDEX(GroupVertices[Group], MATCH(Edges[[#This Row],[Vertex 2]],GroupVertices[Vertex],0)),1,1,"")</f>
        <v>1</v>
      </c>
    </row>
    <row r="694" spans="1:16" ht="14.25" customHeight="1" thickTop="1" thickBot="1" x14ac:dyDescent="0.3">
      <c r="A694" s="66" t="s">
        <v>675</v>
      </c>
      <c r="B694" s="66" t="s">
        <v>244</v>
      </c>
      <c r="C694" s="67"/>
      <c r="D694" s="68">
        <v>1.1428571428571428</v>
      </c>
      <c r="E694" s="69"/>
      <c r="F694" s="70"/>
      <c r="G694" s="67"/>
      <c r="H694" s="71"/>
      <c r="I694" s="72"/>
      <c r="J694" s="72"/>
      <c r="K694" s="51"/>
      <c r="L694" s="73">
        <v>694</v>
      </c>
      <c r="M694" s="73"/>
      <c r="N694" s="74">
        <v>2</v>
      </c>
      <c r="O694" s="83" t="str">
        <f>REPLACE(INDEX(GroupVertices[Group], MATCH(Edges[[#This Row],[Vertex 1]],GroupVertices[Vertex],0)),1,1,"")</f>
        <v>1</v>
      </c>
      <c r="P694" s="83" t="str">
        <f>REPLACE(INDEX(GroupVertices[Group], MATCH(Edges[[#This Row],[Vertex 2]],GroupVertices[Vertex],0)),1,1,"")</f>
        <v>1</v>
      </c>
    </row>
    <row r="695" spans="1:16" ht="14.25" customHeight="1" thickTop="1" thickBot="1" x14ac:dyDescent="0.3">
      <c r="A695" s="66" t="s">
        <v>676</v>
      </c>
      <c r="B695" s="66" t="s">
        <v>399</v>
      </c>
      <c r="C695" s="67"/>
      <c r="D695" s="68">
        <v>1</v>
      </c>
      <c r="E695" s="69"/>
      <c r="F695" s="70"/>
      <c r="G695" s="67"/>
      <c r="H695" s="71"/>
      <c r="I695" s="72"/>
      <c r="J695" s="72"/>
      <c r="K695" s="51"/>
      <c r="L695" s="73">
        <v>695</v>
      </c>
      <c r="M695" s="73"/>
      <c r="N695" s="74">
        <v>1</v>
      </c>
      <c r="O695" s="83" t="str">
        <f>REPLACE(INDEX(GroupVertices[Group], MATCH(Edges[[#This Row],[Vertex 1]],GroupVertices[Vertex],0)),1,1,"")</f>
        <v>1</v>
      </c>
      <c r="P695" s="83" t="str">
        <f>REPLACE(INDEX(GroupVertices[Group], MATCH(Edges[[#This Row],[Vertex 2]],GroupVertices[Vertex],0)),1,1,"")</f>
        <v>1</v>
      </c>
    </row>
    <row r="696" spans="1:16" ht="14.25" customHeight="1" thickTop="1" thickBot="1" x14ac:dyDescent="0.3">
      <c r="A696" s="66" t="s">
        <v>677</v>
      </c>
      <c r="B696" s="66" t="s">
        <v>420</v>
      </c>
      <c r="C696" s="67"/>
      <c r="D696" s="68">
        <v>1.1428571428571428</v>
      </c>
      <c r="E696" s="69"/>
      <c r="F696" s="70"/>
      <c r="G696" s="67"/>
      <c r="H696" s="71"/>
      <c r="I696" s="72"/>
      <c r="J696" s="72"/>
      <c r="K696" s="51"/>
      <c r="L696" s="73">
        <v>696</v>
      </c>
      <c r="M696" s="73"/>
      <c r="N696" s="74">
        <v>2</v>
      </c>
      <c r="O696" s="83" t="str">
        <f>REPLACE(INDEX(GroupVertices[Group], MATCH(Edges[[#This Row],[Vertex 1]],GroupVertices[Vertex],0)),1,1,"")</f>
        <v>1</v>
      </c>
      <c r="P696" s="83" t="str">
        <f>REPLACE(INDEX(GroupVertices[Group], MATCH(Edges[[#This Row],[Vertex 2]],GroupVertices[Vertex],0)),1,1,"")</f>
        <v>1</v>
      </c>
    </row>
    <row r="697" spans="1:16" ht="14.25" customHeight="1" thickTop="1" thickBot="1" x14ac:dyDescent="0.3">
      <c r="A697" s="66" t="s">
        <v>678</v>
      </c>
      <c r="B697" s="66" t="s">
        <v>679</v>
      </c>
      <c r="C697" s="67"/>
      <c r="D697" s="68">
        <v>1.2857142857142856</v>
      </c>
      <c r="E697" s="69"/>
      <c r="F697" s="70"/>
      <c r="G697" s="67"/>
      <c r="H697" s="71"/>
      <c r="I697" s="72"/>
      <c r="J697" s="72"/>
      <c r="K697" s="51"/>
      <c r="L697" s="73">
        <v>697</v>
      </c>
      <c r="M697" s="73"/>
      <c r="N697" s="74">
        <v>3</v>
      </c>
      <c r="O697" s="83" t="str">
        <f>REPLACE(INDEX(GroupVertices[Group], MATCH(Edges[[#This Row],[Vertex 1]],GroupVertices[Vertex],0)),1,1,"")</f>
        <v>1</v>
      </c>
      <c r="P697" s="83" t="str">
        <f>REPLACE(INDEX(GroupVertices[Group], MATCH(Edges[[#This Row],[Vertex 2]],GroupVertices[Vertex],0)),1,1,"")</f>
        <v>1</v>
      </c>
    </row>
    <row r="698" spans="1:16" ht="14.25" customHeight="1" thickTop="1" thickBot="1" x14ac:dyDescent="0.3">
      <c r="A698" s="66" t="s">
        <v>678</v>
      </c>
      <c r="B698" s="66" t="s">
        <v>526</v>
      </c>
      <c r="C698" s="67"/>
      <c r="D698" s="68">
        <v>1.4285714285714286</v>
      </c>
      <c r="E698" s="69"/>
      <c r="F698" s="70"/>
      <c r="G698" s="67"/>
      <c r="H698" s="71"/>
      <c r="I698" s="72"/>
      <c r="J698" s="72"/>
      <c r="K698" s="51"/>
      <c r="L698" s="73">
        <v>698</v>
      </c>
      <c r="M698" s="73"/>
      <c r="N698" s="74">
        <v>4</v>
      </c>
      <c r="O698" s="83" t="str">
        <f>REPLACE(INDEX(GroupVertices[Group], MATCH(Edges[[#This Row],[Vertex 1]],GroupVertices[Vertex],0)),1,1,"")</f>
        <v>1</v>
      </c>
      <c r="P698" s="83" t="str">
        <f>REPLACE(INDEX(GroupVertices[Group], MATCH(Edges[[#This Row],[Vertex 2]],GroupVertices[Vertex],0)),1,1,"")</f>
        <v>1</v>
      </c>
    </row>
    <row r="699" spans="1:16" ht="14.25" customHeight="1" thickTop="1" thickBot="1" x14ac:dyDescent="0.3">
      <c r="A699" s="66" t="s">
        <v>678</v>
      </c>
      <c r="B699" s="66" t="s">
        <v>680</v>
      </c>
      <c r="C699" s="67"/>
      <c r="D699" s="68">
        <v>1</v>
      </c>
      <c r="E699" s="69"/>
      <c r="F699" s="70"/>
      <c r="G699" s="67"/>
      <c r="H699" s="71"/>
      <c r="I699" s="72"/>
      <c r="J699" s="72"/>
      <c r="K699" s="51"/>
      <c r="L699" s="73">
        <v>699</v>
      </c>
      <c r="M699" s="73"/>
      <c r="N699" s="74">
        <v>1</v>
      </c>
      <c r="O699" s="83" t="str">
        <f>REPLACE(INDEX(GroupVertices[Group], MATCH(Edges[[#This Row],[Vertex 1]],GroupVertices[Vertex],0)),1,1,"")</f>
        <v>1</v>
      </c>
      <c r="P699" s="83" t="str">
        <f>REPLACE(INDEX(GroupVertices[Group], MATCH(Edges[[#This Row],[Vertex 2]],GroupVertices[Vertex],0)),1,1,"")</f>
        <v>1</v>
      </c>
    </row>
    <row r="700" spans="1:16" ht="14.25" customHeight="1" thickTop="1" thickBot="1" x14ac:dyDescent="0.3">
      <c r="A700" s="66" t="s">
        <v>681</v>
      </c>
      <c r="B700" s="66" t="s">
        <v>405</v>
      </c>
      <c r="C700" s="67"/>
      <c r="D700" s="68">
        <v>1.1428571428571428</v>
      </c>
      <c r="E700" s="69"/>
      <c r="F700" s="70"/>
      <c r="G700" s="67"/>
      <c r="H700" s="71"/>
      <c r="I700" s="72"/>
      <c r="J700" s="72"/>
      <c r="K700" s="51"/>
      <c r="L700" s="73">
        <v>700</v>
      </c>
      <c r="M700" s="73"/>
      <c r="N700" s="74">
        <v>2</v>
      </c>
      <c r="O700" s="83" t="str">
        <f>REPLACE(INDEX(GroupVertices[Group], MATCH(Edges[[#This Row],[Vertex 1]],GroupVertices[Vertex],0)),1,1,"")</f>
        <v>1</v>
      </c>
      <c r="P700" s="83" t="str">
        <f>REPLACE(INDEX(GroupVertices[Group], MATCH(Edges[[#This Row],[Vertex 2]],GroupVertices[Vertex],0)),1,1,"")</f>
        <v>1</v>
      </c>
    </row>
    <row r="701" spans="1:16" ht="14.25" customHeight="1" thickTop="1" thickBot="1" x14ac:dyDescent="0.3">
      <c r="A701" s="66" t="s">
        <v>681</v>
      </c>
      <c r="B701" s="66" t="s">
        <v>408</v>
      </c>
      <c r="C701" s="67"/>
      <c r="D701" s="68">
        <v>1.4285714285714286</v>
      </c>
      <c r="E701" s="69"/>
      <c r="F701" s="70"/>
      <c r="G701" s="67"/>
      <c r="H701" s="71"/>
      <c r="I701" s="72"/>
      <c r="J701" s="72"/>
      <c r="K701" s="51"/>
      <c r="L701" s="73">
        <v>701</v>
      </c>
      <c r="M701" s="73"/>
      <c r="N701" s="74">
        <v>4</v>
      </c>
      <c r="O701" s="83" t="str">
        <f>REPLACE(INDEX(GroupVertices[Group], MATCH(Edges[[#This Row],[Vertex 1]],GroupVertices[Vertex],0)),1,1,"")</f>
        <v>1</v>
      </c>
      <c r="P701" s="83" t="str">
        <f>REPLACE(INDEX(GroupVertices[Group], MATCH(Edges[[#This Row],[Vertex 2]],GroupVertices[Vertex],0)),1,1,"")</f>
        <v>1</v>
      </c>
    </row>
    <row r="702" spans="1:16" ht="14.25" customHeight="1" thickTop="1" thickBot="1" x14ac:dyDescent="0.3">
      <c r="A702" s="66" t="s">
        <v>682</v>
      </c>
      <c r="B702" s="66" t="s">
        <v>683</v>
      </c>
      <c r="C702" s="67"/>
      <c r="D702" s="68">
        <v>1</v>
      </c>
      <c r="E702" s="69"/>
      <c r="F702" s="70"/>
      <c r="G702" s="67"/>
      <c r="H702" s="71"/>
      <c r="I702" s="72"/>
      <c r="J702" s="72"/>
      <c r="K702" s="51"/>
      <c r="L702" s="73">
        <v>702</v>
      </c>
      <c r="M702" s="73"/>
      <c r="N702" s="74">
        <v>1</v>
      </c>
      <c r="O702" s="83" t="str">
        <f>REPLACE(INDEX(GroupVertices[Group], MATCH(Edges[[#This Row],[Vertex 1]],GroupVertices[Vertex],0)),1,1,"")</f>
        <v>10</v>
      </c>
      <c r="P702" s="83" t="str">
        <f>REPLACE(INDEX(GroupVertices[Group], MATCH(Edges[[#This Row],[Vertex 2]],GroupVertices[Vertex],0)),1,1,"")</f>
        <v>10</v>
      </c>
    </row>
    <row r="703" spans="1:16" ht="14.25" customHeight="1" thickTop="1" thickBot="1" x14ac:dyDescent="0.3">
      <c r="A703" s="66" t="s">
        <v>682</v>
      </c>
      <c r="B703" s="66" t="s">
        <v>684</v>
      </c>
      <c r="C703" s="67"/>
      <c r="D703" s="68">
        <v>1</v>
      </c>
      <c r="E703" s="69"/>
      <c r="F703" s="70"/>
      <c r="G703" s="67"/>
      <c r="H703" s="71"/>
      <c r="I703" s="72"/>
      <c r="J703" s="72"/>
      <c r="K703" s="51"/>
      <c r="L703" s="73">
        <v>703</v>
      </c>
      <c r="M703" s="73"/>
      <c r="N703" s="74">
        <v>1</v>
      </c>
      <c r="O703" s="83" t="str">
        <f>REPLACE(INDEX(GroupVertices[Group], MATCH(Edges[[#This Row],[Vertex 1]],GroupVertices[Vertex],0)),1,1,"")</f>
        <v>10</v>
      </c>
      <c r="P703" s="83" t="str">
        <f>REPLACE(INDEX(GroupVertices[Group], MATCH(Edges[[#This Row],[Vertex 2]],GroupVertices[Vertex],0)),1,1,"")</f>
        <v>10</v>
      </c>
    </row>
    <row r="704" spans="1:16" ht="14.25" customHeight="1" thickTop="1" thickBot="1" x14ac:dyDescent="0.3">
      <c r="A704" s="66" t="s">
        <v>200</v>
      </c>
      <c r="B704" s="66" t="s">
        <v>201</v>
      </c>
      <c r="C704" s="67"/>
      <c r="D704" s="68">
        <v>1</v>
      </c>
      <c r="E704" s="69"/>
      <c r="F704" s="70"/>
      <c r="G704" s="67"/>
      <c r="H704" s="71"/>
      <c r="I704" s="72"/>
      <c r="J704" s="72"/>
      <c r="K704" s="51"/>
      <c r="L704" s="73">
        <v>704</v>
      </c>
      <c r="M704" s="73"/>
      <c r="N704" s="74">
        <v>1</v>
      </c>
      <c r="O704" s="83" t="str">
        <f>REPLACE(INDEX(GroupVertices[Group], MATCH(Edges[[#This Row],[Vertex 1]],GroupVertices[Vertex],0)),1,1,"")</f>
        <v>22</v>
      </c>
      <c r="P704" s="83" t="str">
        <f>REPLACE(INDEX(GroupVertices[Group], MATCH(Edges[[#This Row],[Vertex 2]],GroupVertices[Vertex],0)),1,1,"")</f>
        <v>22</v>
      </c>
    </row>
    <row r="705" spans="1:16" ht="14.25" customHeight="1" thickTop="1" thickBot="1" x14ac:dyDescent="0.3">
      <c r="A705" s="66" t="s">
        <v>685</v>
      </c>
      <c r="B705" s="66" t="s">
        <v>526</v>
      </c>
      <c r="C705" s="67"/>
      <c r="D705" s="68">
        <v>1</v>
      </c>
      <c r="E705" s="69"/>
      <c r="F705" s="70"/>
      <c r="G705" s="67"/>
      <c r="H705" s="71"/>
      <c r="I705" s="72"/>
      <c r="J705" s="72"/>
      <c r="K705" s="51"/>
      <c r="L705" s="73">
        <v>705</v>
      </c>
      <c r="M705" s="73"/>
      <c r="N705" s="74">
        <v>1</v>
      </c>
      <c r="O705" s="83" t="str">
        <f>REPLACE(INDEX(GroupVertices[Group], MATCH(Edges[[#This Row],[Vertex 1]],GroupVertices[Vertex],0)),1,1,"")</f>
        <v>1</v>
      </c>
      <c r="P705" s="83" t="str">
        <f>REPLACE(INDEX(GroupVertices[Group], MATCH(Edges[[#This Row],[Vertex 2]],GroupVertices[Vertex],0)),1,1,"")</f>
        <v>1</v>
      </c>
    </row>
    <row r="706" spans="1:16" ht="14.25" customHeight="1" thickTop="1" thickBot="1" x14ac:dyDescent="0.3">
      <c r="A706" s="66" t="s">
        <v>685</v>
      </c>
      <c r="B706" s="66" t="s">
        <v>387</v>
      </c>
      <c r="C706" s="67"/>
      <c r="D706" s="68">
        <v>1</v>
      </c>
      <c r="E706" s="69"/>
      <c r="F706" s="70"/>
      <c r="G706" s="67"/>
      <c r="H706" s="71"/>
      <c r="I706" s="72"/>
      <c r="J706" s="72"/>
      <c r="K706" s="51"/>
      <c r="L706" s="73">
        <v>706</v>
      </c>
      <c r="M706" s="73"/>
      <c r="N706" s="74">
        <v>1</v>
      </c>
      <c r="O706" s="83" t="str">
        <f>REPLACE(INDEX(GroupVertices[Group], MATCH(Edges[[#This Row],[Vertex 1]],GroupVertices[Vertex],0)),1,1,"")</f>
        <v>1</v>
      </c>
      <c r="P706" s="83" t="str">
        <f>REPLACE(INDEX(GroupVertices[Group], MATCH(Edges[[#This Row],[Vertex 2]],GroupVertices[Vertex],0)),1,1,"")</f>
        <v>1</v>
      </c>
    </row>
    <row r="707" spans="1:16" ht="14.25" customHeight="1" thickTop="1" thickBot="1" x14ac:dyDescent="0.3">
      <c r="A707" s="66" t="s">
        <v>686</v>
      </c>
      <c r="B707" s="66" t="s">
        <v>343</v>
      </c>
      <c r="C707" s="67"/>
      <c r="D707" s="68">
        <v>1.1428571428571428</v>
      </c>
      <c r="E707" s="69"/>
      <c r="F707" s="70"/>
      <c r="G707" s="67"/>
      <c r="H707" s="71"/>
      <c r="I707" s="72"/>
      <c r="J707" s="72"/>
      <c r="K707" s="51"/>
      <c r="L707" s="73">
        <v>707</v>
      </c>
      <c r="M707" s="73"/>
      <c r="N707" s="74">
        <v>2</v>
      </c>
      <c r="O707" s="83" t="str">
        <f>REPLACE(INDEX(GroupVertices[Group], MATCH(Edges[[#This Row],[Vertex 1]],GroupVertices[Vertex],0)),1,1,"")</f>
        <v>1</v>
      </c>
      <c r="P707" s="83" t="str">
        <f>REPLACE(INDEX(GroupVertices[Group], MATCH(Edges[[#This Row],[Vertex 2]],GroupVertices[Vertex],0)),1,1,"")</f>
        <v>1</v>
      </c>
    </row>
    <row r="708" spans="1:16" ht="14.25" customHeight="1" thickTop="1" thickBot="1" x14ac:dyDescent="0.3">
      <c r="A708" s="66" t="s">
        <v>607</v>
      </c>
      <c r="B708" s="66" t="s">
        <v>226</v>
      </c>
      <c r="C708" s="67"/>
      <c r="D708" s="68">
        <v>1</v>
      </c>
      <c r="E708" s="69"/>
      <c r="F708" s="70"/>
      <c r="G708" s="67"/>
      <c r="H708" s="71"/>
      <c r="I708" s="72"/>
      <c r="J708" s="72"/>
      <c r="K708" s="51"/>
      <c r="L708" s="73">
        <v>708</v>
      </c>
      <c r="M708" s="73"/>
      <c r="N708" s="74">
        <v>1</v>
      </c>
      <c r="O708" s="83" t="str">
        <f>REPLACE(INDEX(GroupVertices[Group], MATCH(Edges[[#This Row],[Vertex 1]],GroupVertices[Vertex],0)),1,1,"")</f>
        <v>1</v>
      </c>
      <c r="P708" s="83" t="str">
        <f>REPLACE(INDEX(GroupVertices[Group], MATCH(Edges[[#This Row],[Vertex 2]],GroupVertices[Vertex],0)),1,1,"")</f>
        <v>1</v>
      </c>
    </row>
    <row r="709" spans="1:16" ht="14.25" customHeight="1" thickTop="1" thickBot="1" x14ac:dyDescent="0.3">
      <c r="A709" s="66" t="s">
        <v>607</v>
      </c>
      <c r="B709" s="66" t="s">
        <v>608</v>
      </c>
      <c r="C709" s="67"/>
      <c r="D709" s="68">
        <v>1</v>
      </c>
      <c r="E709" s="69"/>
      <c r="F709" s="70"/>
      <c r="G709" s="67"/>
      <c r="H709" s="71"/>
      <c r="I709" s="72"/>
      <c r="J709" s="72"/>
      <c r="K709" s="51"/>
      <c r="L709" s="73">
        <v>709</v>
      </c>
      <c r="M709" s="73"/>
      <c r="N709" s="74">
        <v>1</v>
      </c>
      <c r="O709" s="83" t="str">
        <f>REPLACE(INDEX(GroupVertices[Group], MATCH(Edges[[#This Row],[Vertex 1]],GroupVertices[Vertex],0)),1,1,"")</f>
        <v>1</v>
      </c>
      <c r="P709" s="83" t="str">
        <f>REPLACE(INDEX(GroupVertices[Group], MATCH(Edges[[#This Row],[Vertex 2]],GroupVertices[Vertex],0)),1,1,"")</f>
        <v>1</v>
      </c>
    </row>
    <row r="710" spans="1:16" ht="14.25" customHeight="1" thickTop="1" thickBot="1" x14ac:dyDescent="0.3">
      <c r="A710" s="66" t="s">
        <v>607</v>
      </c>
      <c r="B710" s="66" t="s">
        <v>609</v>
      </c>
      <c r="C710" s="67"/>
      <c r="D710" s="68">
        <v>1</v>
      </c>
      <c r="E710" s="69"/>
      <c r="F710" s="70"/>
      <c r="G710" s="67"/>
      <c r="H710" s="71"/>
      <c r="I710" s="72"/>
      <c r="J710" s="72"/>
      <c r="K710" s="51"/>
      <c r="L710" s="73">
        <v>710</v>
      </c>
      <c r="M710" s="73"/>
      <c r="N710" s="74">
        <v>1</v>
      </c>
      <c r="O710" s="83" t="str">
        <f>REPLACE(INDEX(GroupVertices[Group], MATCH(Edges[[#This Row],[Vertex 1]],GroupVertices[Vertex],0)),1,1,"")</f>
        <v>1</v>
      </c>
      <c r="P710" s="83" t="str">
        <f>REPLACE(INDEX(GroupVertices[Group], MATCH(Edges[[#This Row],[Vertex 2]],GroupVertices[Vertex],0)),1,1,"")</f>
        <v>1</v>
      </c>
    </row>
    <row r="711" spans="1:16" ht="14.25" customHeight="1" thickTop="1" thickBot="1" x14ac:dyDescent="0.3">
      <c r="A711" s="66" t="s">
        <v>607</v>
      </c>
      <c r="B711" s="66" t="s">
        <v>610</v>
      </c>
      <c r="C711" s="67"/>
      <c r="D711" s="68">
        <v>1</v>
      </c>
      <c r="E711" s="69"/>
      <c r="F711" s="70"/>
      <c r="G711" s="67"/>
      <c r="H711" s="71"/>
      <c r="I711" s="72"/>
      <c r="J711" s="72"/>
      <c r="K711" s="51"/>
      <c r="L711" s="73">
        <v>711</v>
      </c>
      <c r="M711" s="73"/>
      <c r="N711" s="74">
        <v>1</v>
      </c>
      <c r="O711" s="83" t="str">
        <f>REPLACE(INDEX(GroupVertices[Group], MATCH(Edges[[#This Row],[Vertex 1]],GroupVertices[Vertex],0)),1,1,"")</f>
        <v>1</v>
      </c>
      <c r="P711" s="83" t="str">
        <f>REPLACE(INDEX(GroupVertices[Group], MATCH(Edges[[#This Row],[Vertex 2]],GroupVertices[Vertex],0)),1,1,"")</f>
        <v>1</v>
      </c>
    </row>
    <row r="712" spans="1:16" ht="14.25" customHeight="1" thickTop="1" thickBot="1" x14ac:dyDescent="0.3">
      <c r="A712" s="66" t="s">
        <v>607</v>
      </c>
      <c r="B712" s="66" t="s">
        <v>611</v>
      </c>
      <c r="C712" s="67"/>
      <c r="D712" s="68">
        <v>1</v>
      </c>
      <c r="E712" s="69"/>
      <c r="F712" s="70"/>
      <c r="G712" s="67"/>
      <c r="H712" s="71"/>
      <c r="I712" s="72"/>
      <c r="J712" s="72"/>
      <c r="K712" s="51"/>
      <c r="L712" s="73">
        <v>712</v>
      </c>
      <c r="M712" s="73"/>
      <c r="N712" s="74">
        <v>1</v>
      </c>
      <c r="O712" s="83" t="str">
        <f>REPLACE(INDEX(GroupVertices[Group], MATCH(Edges[[#This Row],[Vertex 1]],GroupVertices[Vertex],0)),1,1,"")</f>
        <v>1</v>
      </c>
      <c r="P712" s="83" t="str">
        <f>REPLACE(INDEX(GroupVertices[Group], MATCH(Edges[[#This Row],[Vertex 2]],GroupVertices[Vertex],0)),1,1,"")</f>
        <v>1</v>
      </c>
    </row>
    <row r="713" spans="1:16" ht="14.25" customHeight="1" thickTop="1" thickBot="1" x14ac:dyDescent="0.3">
      <c r="A713" s="66" t="s">
        <v>607</v>
      </c>
      <c r="B713" s="66" t="s">
        <v>612</v>
      </c>
      <c r="C713" s="67"/>
      <c r="D713" s="68">
        <v>1.1428571428571428</v>
      </c>
      <c r="E713" s="69"/>
      <c r="F713" s="70"/>
      <c r="G713" s="67"/>
      <c r="H713" s="71"/>
      <c r="I713" s="72"/>
      <c r="J713" s="72"/>
      <c r="K713" s="51"/>
      <c r="L713" s="73">
        <v>713</v>
      </c>
      <c r="M713" s="73"/>
      <c r="N713" s="74">
        <v>2</v>
      </c>
      <c r="O713" s="83" t="str">
        <f>REPLACE(INDEX(GroupVertices[Group], MATCH(Edges[[#This Row],[Vertex 1]],GroupVertices[Vertex],0)),1,1,"")</f>
        <v>1</v>
      </c>
      <c r="P713" s="83" t="str">
        <f>REPLACE(INDEX(GroupVertices[Group], MATCH(Edges[[#This Row],[Vertex 2]],GroupVertices[Vertex],0)),1,1,"")</f>
        <v>1</v>
      </c>
    </row>
    <row r="714" spans="1:16" ht="14.25" customHeight="1" thickTop="1" thickBot="1" x14ac:dyDescent="0.3">
      <c r="A714" s="66" t="s">
        <v>607</v>
      </c>
      <c r="B714" s="66" t="s">
        <v>613</v>
      </c>
      <c r="C714" s="67"/>
      <c r="D714" s="68">
        <v>1</v>
      </c>
      <c r="E714" s="69"/>
      <c r="F714" s="70"/>
      <c r="G714" s="67"/>
      <c r="H714" s="71"/>
      <c r="I714" s="72"/>
      <c r="J714" s="72"/>
      <c r="K714" s="51"/>
      <c r="L714" s="73">
        <v>714</v>
      </c>
      <c r="M714" s="73"/>
      <c r="N714" s="74">
        <v>1</v>
      </c>
      <c r="O714" s="83" t="str">
        <f>REPLACE(INDEX(GroupVertices[Group], MATCH(Edges[[#This Row],[Vertex 1]],GroupVertices[Vertex],0)),1,1,"")</f>
        <v>1</v>
      </c>
      <c r="P714" s="83" t="str">
        <f>REPLACE(INDEX(GroupVertices[Group], MATCH(Edges[[#This Row],[Vertex 2]],GroupVertices[Vertex],0)),1,1,"")</f>
        <v>1</v>
      </c>
    </row>
    <row r="715" spans="1:16" ht="14.25" customHeight="1" thickTop="1" thickBot="1" x14ac:dyDescent="0.3">
      <c r="A715" s="66" t="s">
        <v>687</v>
      </c>
      <c r="B715" s="66" t="s">
        <v>688</v>
      </c>
      <c r="C715" s="67"/>
      <c r="D715" s="68">
        <v>1</v>
      </c>
      <c r="E715" s="69"/>
      <c r="F715" s="70"/>
      <c r="G715" s="67"/>
      <c r="H715" s="71"/>
      <c r="I715" s="72"/>
      <c r="J715" s="72"/>
      <c r="K715" s="51"/>
      <c r="L715" s="73">
        <v>715</v>
      </c>
      <c r="M715" s="73"/>
      <c r="N715" s="74">
        <v>1</v>
      </c>
      <c r="O715" s="83" t="str">
        <f>REPLACE(INDEX(GroupVertices[Group], MATCH(Edges[[#This Row],[Vertex 1]],GroupVertices[Vertex],0)),1,1,"")</f>
        <v>1</v>
      </c>
      <c r="P715" s="83" t="str">
        <f>REPLACE(INDEX(GroupVertices[Group], MATCH(Edges[[#This Row],[Vertex 2]],GroupVertices[Vertex],0)),1,1,"")</f>
        <v>1</v>
      </c>
    </row>
    <row r="716" spans="1:16" ht="14.25" customHeight="1" thickTop="1" thickBot="1" x14ac:dyDescent="0.3">
      <c r="A716" s="66" t="s">
        <v>687</v>
      </c>
      <c r="B716" s="66" t="s">
        <v>459</v>
      </c>
      <c r="C716" s="67"/>
      <c r="D716" s="68">
        <v>1</v>
      </c>
      <c r="E716" s="69"/>
      <c r="F716" s="70"/>
      <c r="G716" s="67"/>
      <c r="H716" s="71"/>
      <c r="I716" s="72"/>
      <c r="J716" s="72"/>
      <c r="K716" s="51"/>
      <c r="L716" s="73">
        <v>716</v>
      </c>
      <c r="M716" s="73"/>
      <c r="N716" s="74">
        <v>1</v>
      </c>
      <c r="O716" s="83" t="str">
        <f>REPLACE(INDEX(GroupVertices[Group], MATCH(Edges[[#This Row],[Vertex 1]],GroupVertices[Vertex],0)),1,1,"")</f>
        <v>1</v>
      </c>
      <c r="P716" s="83" t="str">
        <f>REPLACE(INDEX(GroupVertices[Group], MATCH(Edges[[#This Row],[Vertex 2]],GroupVertices[Vertex],0)),1,1,"")</f>
        <v>1</v>
      </c>
    </row>
    <row r="717" spans="1:16" ht="14.25" customHeight="1" thickTop="1" thickBot="1" x14ac:dyDescent="0.3">
      <c r="A717" s="66" t="s">
        <v>687</v>
      </c>
      <c r="B717" s="66" t="s">
        <v>689</v>
      </c>
      <c r="C717" s="67"/>
      <c r="D717" s="68">
        <v>1</v>
      </c>
      <c r="E717" s="69"/>
      <c r="F717" s="70"/>
      <c r="G717" s="67"/>
      <c r="H717" s="71"/>
      <c r="I717" s="72"/>
      <c r="J717" s="72"/>
      <c r="K717" s="51"/>
      <c r="L717" s="73">
        <v>717</v>
      </c>
      <c r="M717" s="73"/>
      <c r="N717" s="74">
        <v>1</v>
      </c>
      <c r="O717" s="83" t="str">
        <f>REPLACE(INDEX(GroupVertices[Group], MATCH(Edges[[#This Row],[Vertex 1]],GroupVertices[Vertex],0)),1,1,"")</f>
        <v>1</v>
      </c>
      <c r="P717" s="83" t="str">
        <f>REPLACE(INDEX(GroupVertices[Group], MATCH(Edges[[#This Row],[Vertex 2]],GroupVertices[Vertex],0)),1,1,"")</f>
        <v>1</v>
      </c>
    </row>
    <row r="718" spans="1:16" ht="14.25" customHeight="1" thickTop="1" thickBot="1" x14ac:dyDescent="0.3">
      <c r="A718" s="66" t="s">
        <v>687</v>
      </c>
      <c r="B718" s="66" t="s">
        <v>690</v>
      </c>
      <c r="C718" s="67"/>
      <c r="D718" s="68">
        <v>1</v>
      </c>
      <c r="E718" s="69"/>
      <c r="F718" s="70"/>
      <c r="G718" s="67"/>
      <c r="H718" s="71"/>
      <c r="I718" s="72"/>
      <c r="J718" s="72"/>
      <c r="K718" s="51"/>
      <c r="L718" s="73">
        <v>718</v>
      </c>
      <c r="M718" s="73"/>
      <c r="N718" s="74">
        <v>1</v>
      </c>
      <c r="O718" s="83" t="str">
        <f>REPLACE(INDEX(GroupVertices[Group], MATCH(Edges[[#This Row],[Vertex 1]],GroupVertices[Vertex],0)),1,1,"")</f>
        <v>1</v>
      </c>
      <c r="P718" s="83" t="str">
        <f>REPLACE(INDEX(GroupVertices[Group], MATCH(Edges[[#This Row],[Vertex 2]],GroupVertices[Vertex],0)),1,1,"")</f>
        <v>1</v>
      </c>
    </row>
    <row r="719" spans="1:16" ht="14.25" customHeight="1" thickTop="1" thickBot="1" x14ac:dyDescent="0.3">
      <c r="A719" s="66" t="s">
        <v>687</v>
      </c>
      <c r="B719" s="66" t="s">
        <v>691</v>
      </c>
      <c r="C719" s="67"/>
      <c r="D719" s="68">
        <v>1</v>
      </c>
      <c r="E719" s="69"/>
      <c r="F719" s="70"/>
      <c r="G719" s="67"/>
      <c r="H719" s="71"/>
      <c r="I719" s="72"/>
      <c r="J719" s="72"/>
      <c r="K719" s="51"/>
      <c r="L719" s="73">
        <v>719</v>
      </c>
      <c r="M719" s="73"/>
      <c r="N719" s="74">
        <v>1</v>
      </c>
      <c r="O719" s="83" t="str">
        <f>REPLACE(INDEX(GroupVertices[Group], MATCH(Edges[[#This Row],[Vertex 1]],GroupVertices[Vertex],0)),1,1,"")</f>
        <v>1</v>
      </c>
      <c r="P719" s="83" t="str">
        <f>REPLACE(INDEX(GroupVertices[Group], MATCH(Edges[[#This Row],[Vertex 2]],GroupVertices[Vertex],0)),1,1,"")</f>
        <v>1</v>
      </c>
    </row>
    <row r="720" spans="1:16" ht="14.25" customHeight="1" thickTop="1" thickBot="1" x14ac:dyDescent="0.3">
      <c r="A720" s="66" t="s">
        <v>687</v>
      </c>
      <c r="B720" s="66" t="s">
        <v>692</v>
      </c>
      <c r="C720" s="67"/>
      <c r="D720" s="68">
        <v>1</v>
      </c>
      <c r="E720" s="69"/>
      <c r="F720" s="70"/>
      <c r="G720" s="67"/>
      <c r="H720" s="71"/>
      <c r="I720" s="72"/>
      <c r="J720" s="72"/>
      <c r="K720" s="51"/>
      <c r="L720" s="73">
        <v>720</v>
      </c>
      <c r="M720" s="73"/>
      <c r="N720" s="74">
        <v>1</v>
      </c>
      <c r="O720" s="83" t="str">
        <f>REPLACE(INDEX(GroupVertices[Group], MATCH(Edges[[#This Row],[Vertex 1]],GroupVertices[Vertex],0)),1,1,"")</f>
        <v>1</v>
      </c>
      <c r="P720" s="83" t="str">
        <f>REPLACE(INDEX(GroupVertices[Group], MATCH(Edges[[#This Row],[Vertex 2]],GroupVertices[Vertex],0)),1,1,"")</f>
        <v>1</v>
      </c>
    </row>
    <row r="721" spans="1:16" ht="14.25" customHeight="1" thickTop="1" thickBot="1" x14ac:dyDescent="0.3">
      <c r="A721" s="66" t="s">
        <v>226</v>
      </c>
      <c r="B721" s="66" t="s">
        <v>608</v>
      </c>
      <c r="C721" s="67"/>
      <c r="D721" s="68">
        <v>1</v>
      </c>
      <c r="E721" s="69"/>
      <c r="F721" s="70"/>
      <c r="G721" s="67"/>
      <c r="H721" s="71"/>
      <c r="I721" s="72"/>
      <c r="J721" s="72"/>
      <c r="K721" s="51"/>
      <c r="L721" s="73">
        <v>721</v>
      </c>
      <c r="M721" s="73"/>
      <c r="N721" s="74">
        <v>1</v>
      </c>
      <c r="O721" s="83" t="str">
        <f>REPLACE(INDEX(GroupVertices[Group], MATCH(Edges[[#This Row],[Vertex 1]],GroupVertices[Vertex],0)),1,1,"")</f>
        <v>1</v>
      </c>
      <c r="P721" s="83" t="str">
        <f>REPLACE(INDEX(GroupVertices[Group], MATCH(Edges[[#This Row],[Vertex 2]],GroupVertices[Vertex],0)),1,1,"")</f>
        <v>1</v>
      </c>
    </row>
    <row r="722" spans="1:16" ht="14.25" customHeight="1" thickTop="1" thickBot="1" x14ac:dyDescent="0.3">
      <c r="A722" s="66" t="s">
        <v>226</v>
      </c>
      <c r="B722" s="66" t="s">
        <v>227</v>
      </c>
      <c r="C722" s="67"/>
      <c r="D722" s="68">
        <v>1.1428571428571428</v>
      </c>
      <c r="E722" s="69"/>
      <c r="F722" s="70"/>
      <c r="G722" s="67"/>
      <c r="H722" s="71"/>
      <c r="I722" s="72"/>
      <c r="J722" s="72"/>
      <c r="K722" s="51"/>
      <c r="L722" s="73">
        <v>722</v>
      </c>
      <c r="M722" s="73"/>
      <c r="N722" s="74">
        <v>2</v>
      </c>
      <c r="O722" s="83" t="str">
        <f>REPLACE(INDEX(GroupVertices[Group], MATCH(Edges[[#This Row],[Vertex 1]],GroupVertices[Vertex],0)),1,1,"")</f>
        <v>1</v>
      </c>
      <c r="P722" s="83" t="str">
        <f>REPLACE(INDEX(GroupVertices[Group], MATCH(Edges[[#This Row],[Vertex 2]],GroupVertices[Vertex],0)),1,1,"")</f>
        <v>1</v>
      </c>
    </row>
    <row r="723" spans="1:16" ht="14.25" customHeight="1" thickTop="1" thickBot="1" x14ac:dyDescent="0.3">
      <c r="A723" s="66" t="s">
        <v>226</v>
      </c>
      <c r="B723" s="66" t="s">
        <v>609</v>
      </c>
      <c r="C723" s="67"/>
      <c r="D723" s="68">
        <v>1</v>
      </c>
      <c r="E723" s="69"/>
      <c r="F723" s="70"/>
      <c r="G723" s="67"/>
      <c r="H723" s="71"/>
      <c r="I723" s="72"/>
      <c r="J723" s="72"/>
      <c r="K723" s="51"/>
      <c r="L723" s="73">
        <v>723</v>
      </c>
      <c r="M723" s="73"/>
      <c r="N723" s="74">
        <v>1</v>
      </c>
      <c r="O723" s="83" t="str">
        <f>REPLACE(INDEX(GroupVertices[Group], MATCH(Edges[[#This Row],[Vertex 1]],GroupVertices[Vertex],0)),1,1,"")</f>
        <v>1</v>
      </c>
      <c r="P723" s="83" t="str">
        <f>REPLACE(INDEX(GroupVertices[Group], MATCH(Edges[[#This Row],[Vertex 2]],GroupVertices[Vertex],0)),1,1,"")</f>
        <v>1</v>
      </c>
    </row>
    <row r="724" spans="1:16" ht="14.25" customHeight="1" thickTop="1" thickBot="1" x14ac:dyDescent="0.3">
      <c r="A724" s="66" t="s">
        <v>226</v>
      </c>
      <c r="B724" s="66" t="s">
        <v>610</v>
      </c>
      <c r="C724" s="67"/>
      <c r="D724" s="68">
        <v>1</v>
      </c>
      <c r="E724" s="69"/>
      <c r="F724" s="70"/>
      <c r="G724" s="67"/>
      <c r="H724" s="71"/>
      <c r="I724" s="72"/>
      <c r="J724" s="72"/>
      <c r="K724" s="51"/>
      <c r="L724" s="73">
        <v>724</v>
      </c>
      <c r="M724" s="73"/>
      <c r="N724" s="74">
        <v>1</v>
      </c>
      <c r="O724" s="83" t="str">
        <f>REPLACE(INDEX(GroupVertices[Group], MATCH(Edges[[#This Row],[Vertex 1]],GroupVertices[Vertex],0)),1,1,"")</f>
        <v>1</v>
      </c>
      <c r="P724" s="83" t="str">
        <f>REPLACE(INDEX(GroupVertices[Group], MATCH(Edges[[#This Row],[Vertex 2]],GroupVertices[Vertex],0)),1,1,"")</f>
        <v>1</v>
      </c>
    </row>
    <row r="725" spans="1:16" ht="14.25" customHeight="1" thickTop="1" thickBot="1" x14ac:dyDescent="0.3">
      <c r="A725" s="66" t="s">
        <v>226</v>
      </c>
      <c r="B725" s="66" t="s">
        <v>611</v>
      </c>
      <c r="C725" s="67"/>
      <c r="D725" s="68">
        <v>1</v>
      </c>
      <c r="E725" s="69"/>
      <c r="F725" s="70"/>
      <c r="G725" s="67"/>
      <c r="H725" s="71"/>
      <c r="I725" s="72"/>
      <c r="J725" s="72"/>
      <c r="K725" s="51"/>
      <c r="L725" s="73">
        <v>725</v>
      </c>
      <c r="M725" s="73"/>
      <c r="N725" s="74">
        <v>1</v>
      </c>
      <c r="O725" s="83" t="str">
        <f>REPLACE(INDEX(GroupVertices[Group], MATCH(Edges[[#This Row],[Vertex 1]],GroupVertices[Vertex],0)),1,1,"")</f>
        <v>1</v>
      </c>
      <c r="P725" s="83" t="str">
        <f>REPLACE(INDEX(GroupVertices[Group], MATCH(Edges[[#This Row],[Vertex 2]],GroupVertices[Vertex],0)),1,1,"")</f>
        <v>1</v>
      </c>
    </row>
    <row r="726" spans="1:16" ht="14.25" customHeight="1" thickTop="1" thickBot="1" x14ac:dyDescent="0.3">
      <c r="A726" s="66" t="s">
        <v>226</v>
      </c>
      <c r="B726" s="66" t="s">
        <v>228</v>
      </c>
      <c r="C726" s="67"/>
      <c r="D726" s="68">
        <v>1</v>
      </c>
      <c r="E726" s="69"/>
      <c r="F726" s="70"/>
      <c r="G726" s="67"/>
      <c r="H726" s="71"/>
      <c r="I726" s="72"/>
      <c r="J726" s="72"/>
      <c r="K726" s="51"/>
      <c r="L726" s="73">
        <v>726</v>
      </c>
      <c r="M726" s="73"/>
      <c r="N726" s="74">
        <v>1</v>
      </c>
      <c r="O726" s="83" t="str">
        <f>REPLACE(INDEX(GroupVertices[Group], MATCH(Edges[[#This Row],[Vertex 1]],GroupVertices[Vertex],0)),1,1,"")</f>
        <v>1</v>
      </c>
      <c r="P726" s="83" t="str">
        <f>REPLACE(INDEX(GroupVertices[Group], MATCH(Edges[[#This Row],[Vertex 2]],GroupVertices[Vertex],0)),1,1,"")</f>
        <v>1</v>
      </c>
    </row>
    <row r="727" spans="1:16" ht="14.25" customHeight="1" thickTop="1" thickBot="1" x14ac:dyDescent="0.3">
      <c r="A727" s="66" t="s">
        <v>226</v>
      </c>
      <c r="B727" s="66" t="s">
        <v>190</v>
      </c>
      <c r="C727" s="67"/>
      <c r="D727" s="68">
        <v>1.2857142857142856</v>
      </c>
      <c r="E727" s="69"/>
      <c r="F727" s="70"/>
      <c r="G727" s="67"/>
      <c r="H727" s="71"/>
      <c r="I727" s="72"/>
      <c r="J727" s="72"/>
      <c r="K727" s="51"/>
      <c r="L727" s="73">
        <v>727</v>
      </c>
      <c r="M727" s="73"/>
      <c r="N727" s="74">
        <v>3</v>
      </c>
      <c r="O727" s="83" t="str">
        <f>REPLACE(INDEX(GroupVertices[Group], MATCH(Edges[[#This Row],[Vertex 1]],GroupVertices[Vertex],0)),1,1,"")</f>
        <v>1</v>
      </c>
      <c r="P727" s="83" t="str">
        <f>REPLACE(INDEX(GroupVertices[Group], MATCH(Edges[[#This Row],[Vertex 2]],GroupVertices[Vertex],0)),1,1,"")</f>
        <v>1</v>
      </c>
    </row>
    <row r="728" spans="1:16" ht="14.25" customHeight="1" thickTop="1" thickBot="1" x14ac:dyDescent="0.3">
      <c r="A728" s="66" t="s">
        <v>226</v>
      </c>
      <c r="B728" s="66" t="s">
        <v>612</v>
      </c>
      <c r="C728" s="67"/>
      <c r="D728" s="68">
        <v>1.1428571428571428</v>
      </c>
      <c r="E728" s="69"/>
      <c r="F728" s="70"/>
      <c r="G728" s="67"/>
      <c r="H728" s="71"/>
      <c r="I728" s="72"/>
      <c r="J728" s="72"/>
      <c r="K728" s="51"/>
      <c r="L728" s="73">
        <v>728</v>
      </c>
      <c r="M728" s="73"/>
      <c r="N728" s="74">
        <v>2</v>
      </c>
      <c r="O728" s="83" t="str">
        <f>REPLACE(INDEX(GroupVertices[Group], MATCH(Edges[[#This Row],[Vertex 1]],GroupVertices[Vertex],0)),1,1,"")</f>
        <v>1</v>
      </c>
      <c r="P728" s="83" t="str">
        <f>REPLACE(INDEX(GroupVertices[Group], MATCH(Edges[[#This Row],[Vertex 2]],GroupVertices[Vertex],0)),1,1,"")</f>
        <v>1</v>
      </c>
    </row>
    <row r="729" spans="1:16" ht="14.25" customHeight="1" thickTop="1" thickBot="1" x14ac:dyDescent="0.3">
      <c r="A729" s="66" t="s">
        <v>226</v>
      </c>
      <c r="B729" s="66" t="s">
        <v>613</v>
      </c>
      <c r="C729" s="67"/>
      <c r="D729" s="68">
        <v>1</v>
      </c>
      <c r="E729" s="69"/>
      <c r="F729" s="70"/>
      <c r="G729" s="67"/>
      <c r="H729" s="71"/>
      <c r="I729" s="72"/>
      <c r="J729" s="72"/>
      <c r="K729" s="51"/>
      <c r="L729" s="73">
        <v>729</v>
      </c>
      <c r="M729" s="73"/>
      <c r="N729" s="74">
        <v>1</v>
      </c>
      <c r="O729" s="83" t="str">
        <f>REPLACE(INDEX(GroupVertices[Group], MATCH(Edges[[#This Row],[Vertex 1]],GroupVertices[Vertex],0)),1,1,"")</f>
        <v>1</v>
      </c>
      <c r="P729" s="83" t="str">
        <f>REPLACE(INDEX(GroupVertices[Group], MATCH(Edges[[#This Row],[Vertex 2]],GroupVertices[Vertex],0)),1,1,"")</f>
        <v>1</v>
      </c>
    </row>
    <row r="730" spans="1:16" ht="14.25" customHeight="1" thickTop="1" thickBot="1" x14ac:dyDescent="0.3">
      <c r="A730" s="66" t="s">
        <v>693</v>
      </c>
      <c r="B730" s="66" t="s">
        <v>482</v>
      </c>
      <c r="C730" s="67"/>
      <c r="D730" s="68">
        <v>1.2857142857142856</v>
      </c>
      <c r="E730" s="69"/>
      <c r="F730" s="70"/>
      <c r="G730" s="67"/>
      <c r="H730" s="71"/>
      <c r="I730" s="72"/>
      <c r="J730" s="72"/>
      <c r="K730" s="51"/>
      <c r="L730" s="73">
        <v>730</v>
      </c>
      <c r="M730" s="73"/>
      <c r="N730" s="74">
        <v>3</v>
      </c>
      <c r="O730" s="83" t="str">
        <f>REPLACE(INDEX(GroupVertices[Group], MATCH(Edges[[#This Row],[Vertex 1]],GroupVertices[Vertex],0)),1,1,"")</f>
        <v>26</v>
      </c>
      <c r="P730" s="83" t="str">
        <f>REPLACE(INDEX(GroupVertices[Group], MATCH(Edges[[#This Row],[Vertex 2]],GroupVertices[Vertex],0)),1,1,"")</f>
        <v>26</v>
      </c>
    </row>
    <row r="731" spans="1:16" ht="14.25" customHeight="1" thickTop="1" thickBot="1" x14ac:dyDescent="0.3">
      <c r="A731" s="66" t="s">
        <v>694</v>
      </c>
      <c r="B731" s="66" t="s">
        <v>492</v>
      </c>
      <c r="C731" s="67"/>
      <c r="D731" s="68">
        <v>1</v>
      </c>
      <c r="E731" s="69"/>
      <c r="F731" s="70"/>
      <c r="G731" s="67"/>
      <c r="H731" s="71"/>
      <c r="I731" s="72"/>
      <c r="J731" s="72"/>
      <c r="K731" s="51"/>
      <c r="L731" s="73">
        <v>731</v>
      </c>
      <c r="M731" s="73"/>
      <c r="N731" s="74">
        <v>1</v>
      </c>
      <c r="O731" s="83" t="str">
        <f>REPLACE(INDEX(GroupVertices[Group], MATCH(Edges[[#This Row],[Vertex 1]],GroupVertices[Vertex],0)),1,1,"")</f>
        <v>1</v>
      </c>
      <c r="P731" s="83" t="str">
        <f>REPLACE(INDEX(GroupVertices[Group], MATCH(Edges[[#This Row],[Vertex 2]],GroupVertices[Vertex],0)),1,1,"")</f>
        <v>1</v>
      </c>
    </row>
    <row r="732" spans="1:16" ht="14.25" customHeight="1" thickTop="1" thickBot="1" x14ac:dyDescent="0.3">
      <c r="A732" s="66" t="s">
        <v>695</v>
      </c>
      <c r="B732" s="66" t="s">
        <v>696</v>
      </c>
      <c r="C732" s="67"/>
      <c r="D732" s="68">
        <v>1</v>
      </c>
      <c r="E732" s="69"/>
      <c r="F732" s="70"/>
      <c r="G732" s="67"/>
      <c r="H732" s="71"/>
      <c r="I732" s="72"/>
      <c r="J732" s="72"/>
      <c r="K732" s="51"/>
      <c r="L732" s="73">
        <v>732</v>
      </c>
      <c r="M732" s="73"/>
      <c r="N732" s="74">
        <v>1</v>
      </c>
      <c r="O732" s="83" t="str">
        <f>REPLACE(INDEX(GroupVertices[Group], MATCH(Edges[[#This Row],[Vertex 1]],GroupVertices[Vertex],0)),1,1,"")</f>
        <v>2</v>
      </c>
      <c r="P732" s="83" t="str">
        <f>REPLACE(INDEX(GroupVertices[Group], MATCH(Edges[[#This Row],[Vertex 2]],GroupVertices[Vertex],0)),1,1,"")</f>
        <v>2</v>
      </c>
    </row>
    <row r="733" spans="1:16" ht="14.25" customHeight="1" thickTop="1" thickBot="1" x14ac:dyDescent="0.3">
      <c r="A733" s="66" t="s">
        <v>288</v>
      </c>
      <c r="B733" s="66" t="s">
        <v>290</v>
      </c>
      <c r="C733" s="67"/>
      <c r="D733" s="68">
        <v>1</v>
      </c>
      <c r="E733" s="69"/>
      <c r="F733" s="70"/>
      <c r="G733" s="67"/>
      <c r="H733" s="71"/>
      <c r="I733" s="72"/>
      <c r="J733" s="72"/>
      <c r="K733" s="51"/>
      <c r="L733" s="73">
        <v>733</v>
      </c>
      <c r="M733" s="73"/>
      <c r="N733" s="74">
        <v>1</v>
      </c>
      <c r="O733" s="83" t="str">
        <f>REPLACE(INDEX(GroupVertices[Group], MATCH(Edges[[#This Row],[Vertex 1]],GroupVertices[Vertex],0)),1,1,"")</f>
        <v>1</v>
      </c>
      <c r="P733" s="83" t="str">
        <f>REPLACE(INDEX(GroupVertices[Group], MATCH(Edges[[#This Row],[Vertex 2]],GroupVertices[Vertex],0)),1,1,"")</f>
        <v>1</v>
      </c>
    </row>
    <row r="734" spans="1:16" ht="14.25" customHeight="1" thickTop="1" thickBot="1" x14ac:dyDescent="0.3">
      <c r="A734" s="66" t="s">
        <v>643</v>
      </c>
      <c r="B734" s="66" t="s">
        <v>697</v>
      </c>
      <c r="C734" s="67"/>
      <c r="D734" s="68">
        <v>1.1428571428571428</v>
      </c>
      <c r="E734" s="69"/>
      <c r="F734" s="70"/>
      <c r="G734" s="67"/>
      <c r="H734" s="71"/>
      <c r="I734" s="72"/>
      <c r="J734" s="72"/>
      <c r="K734" s="51"/>
      <c r="L734" s="73">
        <v>734</v>
      </c>
      <c r="M734" s="73"/>
      <c r="N734" s="74">
        <v>2</v>
      </c>
      <c r="O734" s="83" t="str">
        <f>REPLACE(INDEX(GroupVertices[Group], MATCH(Edges[[#This Row],[Vertex 1]],GroupVertices[Vertex],0)),1,1,"")</f>
        <v>1</v>
      </c>
      <c r="P734" s="83" t="str">
        <f>REPLACE(INDEX(GroupVertices[Group], MATCH(Edges[[#This Row],[Vertex 2]],GroupVertices[Vertex],0)),1,1,"")</f>
        <v>1</v>
      </c>
    </row>
    <row r="735" spans="1:16" ht="14.25" customHeight="1" thickTop="1" thickBot="1" x14ac:dyDescent="0.3">
      <c r="A735" s="66" t="s">
        <v>643</v>
      </c>
      <c r="B735" s="66" t="s">
        <v>291</v>
      </c>
      <c r="C735" s="67"/>
      <c r="D735" s="68">
        <v>1</v>
      </c>
      <c r="E735" s="69"/>
      <c r="F735" s="70"/>
      <c r="G735" s="67"/>
      <c r="H735" s="71"/>
      <c r="I735" s="72"/>
      <c r="J735" s="72"/>
      <c r="K735" s="51"/>
      <c r="L735" s="73">
        <v>735</v>
      </c>
      <c r="M735" s="73"/>
      <c r="N735" s="74">
        <v>1</v>
      </c>
      <c r="O735" s="83" t="str">
        <f>REPLACE(INDEX(GroupVertices[Group], MATCH(Edges[[#This Row],[Vertex 1]],GroupVertices[Vertex],0)),1,1,"")</f>
        <v>1</v>
      </c>
      <c r="P735" s="83" t="str">
        <f>REPLACE(INDEX(GroupVertices[Group], MATCH(Edges[[#This Row],[Vertex 2]],GroupVertices[Vertex],0)),1,1,"")</f>
        <v>1</v>
      </c>
    </row>
    <row r="736" spans="1:16" ht="14.25" customHeight="1" thickTop="1" thickBot="1" x14ac:dyDescent="0.3">
      <c r="A736" s="66" t="s">
        <v>643</v>
      </c>
      <c r="B736" s="66" t="s">
        <v>644</v>
      </c>
      <c r="C736" s="67"/>
      <c r="D736" s="68">
        <v>1</v>
      </c>
      <c r="E736" s="69"/>
      <c r="F736" s="70"/>
      <c r="G736" s="67"/>
      <c r="H736" s="71"/>
      <c r="I736" s="72"/>
      <c r="J736" s="72"/>
      <c r="K736" s="51"/>
      <c r="L736" s="73">
        <v>736</v>
      </c>
      <c r="M736" s="73"/>
      <c r="N736" s="74">
        <v>1</v>
      </c>
      <c r="O736" s="83" t="str">
        <f>REPLACE(INDEX(GroupVertices[Group], MATCH(Edges[[#This Row],[Vertex 1]],GroupVertices[Vertex],0)),1,1,"")</f>
        <v>1</v>
      </c>
      <c r="P736" s="83" t="str">
        <f>REPLACE(INDEX(GroupVertices[Group], MATCH(Edges[[#This Row],[Vertex 2]],GroupVertices[Vertex],0)),1,1,"")</f>
        <v>1</v>
      </c>
    </row>
    <row r="737" spans="1:16" ht="14.25" customHeight="1" thickTop="1" thickBot="1" x14ac:dyDescent="0.3">
      <c r="A737" s="66" t="s">
        <v>643</v>
      </c>
      <c r="B737" s="66" t="s">
        <v>619</v>
      </c>
      <c r="C737" s="67"/>
      <c r="D737" s="68">
        <v>1.1428571428571428</v>
      </c>
      <c r="E737" s="69"/>
      <c r="F737" s="70"/>
      <c r="G737" s="67"/>
      <c r="H737" s="71"/>
      <c r="I737" s="72"/>
      <c r="J737" s="72"/>
      <c r="K737" s="51"/>
      <c r="L737" s="73">
        <v>737</v>
      </c>
      <c r="M737" s="73"/>
      <c r="N737" s="74">
        <v>2</v>
      </c>
      <c r="O737" s="83" t="str">
        <f>REPLACE(INDEX(GroupVertices[Group], MATCH(Edges[[#This Row],[Vertex 1]],GroupVertices[Vertex],0)),1,1,"")</f>
        <v>1</v>
      </c>
      <c r="P737" s="83" t="str">
        <f>REPLACE(INDEX(GroupVertices[Group], MATCH(Edges[[#This Row],[Vertex 2]],GroupVertices[Vertex],0)),1,1,"")</f>
        <v>1</v>
      </c>
    </row>
    <row r="738" spans="1:16" ht="14.25" customHeight="1" thickTop="1" thickBot="1" x14ac:dyDescent="0.3">
      <c r="A738" s="66" t="s">
        <v>643</v>
      </c>
      <c r="B738" s="66" t="s">
        <v>460</v>
      </c>
      <c r="C738" s="67"/>
      <c r="D738" s="68">
        <v>1.4285714285714286</v>
      </c>
      <c r="E738" s="69"/>
      <c r="F738" s="70"/>
      <c r="G738" s="67"/>
      <c r="H738" s="71"/>
      <c r="I738" s="72"/>
      <c r="J738" s="72"/>
      <c r="K738" s="51"/>
      <c r="L738" s="73">
        <v>738</v>
      </c>
      <c r="M738" s="73"/>
      <c r="N738" s="74">
        <v>4</v>
      </c>
      <c r="O738" s="83" t="str">
        <f>REPLACE(INDEX(GroupVertices[Group], MATCH(Edges[[#This Row],[Vertex 1]],GroupVertices[Vertex],0)),1,1,"")</f>
        <v>1</v>
      </c>
      <c r="P738" s="83" t="str">
        <f>REPLACE(INDEX(GroupVertices[Group], MATCH(Edges[[#This Row],[Vertex 2]],GroupVertices[Vertex],0)),1,1,"")</f>
        <v>1</v>
      </c>
    </row>
    <row r="739" spans="1:16" ht="14.25" customHeight="1" thickTop="1" thickBot="1" x14ac:dyDescent="0.3">
      <c r="A739" s="66" t="s">
        <v>435</v>
      </c>
      <c r="B739" s="66" t="s">
        <v>436</v>
      </c>
      <c r="C739" s="67"/>
      <c r="D739" s="68">
        <v>1</v>
      </c>
      <c r="E739" s="69"/>
      <c r="F739" s="70"/>
      <c r="G739" s="67"/>
      <c r="H739" s="71"/>
      <c r="I739" s="72"/>
      <c r="J739" s="72"/>
      <c r="K739" s="51"/>
      <c r="L739" s="73">
        <v>739</v>
      </c>
      <c r="M739" s="73"/>
      <c r="N739" s="74">
        <v>1</v>
      </c>
      <c r="O739" s="83" t="str">
        <f>REPLACE(INDEX(GroupVertices[Group], MATCH(Edges[[#This Row],[Vertex 1]],GroupVertices[Vertex],0)),1,1,"")</f>
        <v>4</v>
      </c>
      <c r="P739" s="83" t="str">
        <f>REPLACE(INDEX(GroupVertices[Group], MATCH(Edges[[#This Row],[Vertex 2]],GroupVertices[Vertex],0)),1,1,"")</f>
        <v>4</v>
      </c>
    </row>
    <row r="740" spans="1:16" ht="14.25" customHeight="1" thickTop="1" thickBot="1" x14ac:dyDescent="0.3">
      <c r="A740" s="66" t="s">
        <v>435</v>
      </c>
      <c r="B740" s="66" t="s">
        <v>437</v>
      </c>
      <c r="C740" s="67"/>
      <c r="D740" s="68">
        <v>1</v>
      </c>
      <c r="E740" s="69"/>
      <c r="F740" s="70"/>
      <c r="G740" s="67"/>
      <c r="H740" s="71"/>
      <c r="I740" s="72"/>
      <c r="J740" s="72"/>
      <c r="K740" s="51"/>
      <c r="L740" s="73">
        <v>740</v>
      </c>
      <c r="M740" s="73"/>
      <c r="N740" s="74">
        <v>1</v>
      </c>
      <c r="O740" s="83" t="str">
        <f>REPLACE(INDEX(GroupVertices[Group], MATCH(Edges[[#This Row],[Vertex 1]],GroupVertices[Vertex],0)),1,1,"")</f>
        <v>4</v>
      </c>
      <c r="P740" s="83" t="str">
        <f>REPLACE(INDEX(GroupVertices[Group], MATCH(Edges[[#This Row],[Vertex 2]],GroupVertices[Vertex],0)),1,1,"")</f>
        <v>4</v>
      </c>
    </row>
    <row r="741" spans="1:16" ht="14.25" customHeight="1" thickTop="1" thickBot="1" x14ac:dyDescent="0.3">
      <c r="A741" s="66" t="s">
        <v>435</v>
      </c>
      <c r="B741" s="66" t="s">
        <v>438</v>
      </c>
      <c r="C741" s="67"/>
      <c r="D741" s="68">
        <v>1</v>
      </c>
      <c r="E741" s="69"/>
      <c r="F741" s="70"/>
      <c r="G741" s="67"/>
      <c r="H741" s="71"/>
      <c r="I741" s="72"/>
      <c r="J741" s="72"/>
      <c r="K741" s="51"/>
      <c r="L741" s="73">
        <v>741</v>
      </c>
      <c r="M741" s="73"/>
      <c r="N741" s="74">
        <v>1</v>
      </c>
      <c r="O741" s="83" t="str">
        <f>REPLACE(INDEX(GroupVertices[Group], MATCH(Edges[[#This Row],[Vertex 1]],GroupVertices[Vertex],0)),1,1,"")</f>
        <v>4</v>
      </c>
      <c r="P741" s="83" t="str">
        <f>REPLACE(INDEX(GroupVertices[Group], MATCH(Edges[[#This Row],[Vertex 2]],GroupVertices[Vertex],0)),1,1,"")</f>
        <v>4</v>
      </c>
    </row>
    <row r="742" spans="1:16" ht="14.25" customHeight="1" thickTop="1" thickBot="1" x14ac:dyDescent="0.3">
      <c r="A742" s="66" t="s">
        <v>698</v>
      </c>
      <c r="B742" s="66" t="s">
        <v>349</v>
      </c>
      <c r="C742" s="67"/>
      <c r="D742" s="68">
        <v>1</v>
      </c>
      <c r="E742" s="69"/>
      <c r="F742" s="70"/>
      <c r="G742" s="67"/>
      <c r="H742" s="71"/>
      <c r="I742" s="72"/>
      <c r="J742" s="72"/>
      <c r="K742" s="51"/>
      <c r="L742" s="73">
        <v>742</v>
      </c>
      <c r="M742" s="73"/>
      <c r="N742" s="74">
        <v>1</v>
      </c>
      <c r="O742" s="83" t="str">
        <f>REPLACE(INDEX(GroupVertices[Group], MATCH(Edges[[#This Row],[Vertex 1]],GroupVertices[Vertex],0)),1,1,"")</f>
        <v>1</v>
      </c>
      <c r="P742" s="83" t="str">
        <f>REPLACE(INDEX(GroupVertices[Group], MATCH(Edges[[#This Row],[Vertex 2]],GroupVertices[Vertex],0)),1,1,"")</f>
        <v>1</v>
      </c>
    </row>
    <row r="743" spans="1:16" ht="14.25" customHeight="1" thickTop="1" thickBot="1" x14ac:dyDescent="0.3">
      <c r="A743" s="66" t="s">
        <v>358</v>
      </c>
      <c r="B743" s="66" t="s">
        <v>359</v>
      </c>
      <c r="C743" s="67"/>
      <c r="D743" s="68">
        <v>1</v>
      </c>
      <c r="E743" s="69"/>
      <c r="F743" s="70"/>
      <c r="G743" s="67"/>
      <c r="H743" s="71"/>
      <c r="I743" s="72"/>
      <c r="J743" s="72"/>
      <c r="K743" s="51"/>
      <c r="L743" s="73">
        <v>743</v>
      </c>
      <c r="M743" s="73"/>
      <c r="N743" s="74">
        <v>1</v>
      </c>
      <c r="O743" s="83" t="str">
        <f>REPLACE(INDEX(GroupVertices[Group], MATCH(Edges[[#This Row],[Vertex 1]],GroupVertices[Vertex],0)),1,1,"")</f>
        <v>1</v>
      </c>
      <c r="P743" s="83" t="str">
        <f>REPLACE(INDEX(GroupVertices[Group], MATCH(Edges[[#This Row],[Vertex 2]],GroupVertices[Vertex],0)),1,1,"")</f>
        <v>1</v>
      </c>
    </row>
    <row r="744" spans="1:16" ht="14.25" customHeight="1" thickTop="1" thickBot="1" x14ac:dyDescent="0.3">
      <c r="A744" s="66" t="s">
        <v>358</v>
      </c>
      <c r="B744" s="66" t="s">
        <v>360</v>
      </c>
      <c r="C744" s="67"/>
      <c r="D744" s="68">
        <v>1</v>
      </c>
      <c r="E744" s="69"/>
      <c r="F744" s="70"/>
      <c r="G744" s="67"/>
      <c r="H744" s="71"/>
      <c r="I744" s="72"/>
      <c r="J744" s="72"/>
      <c r="K744" s="51"/>
      <c r="L744" s="73">
        <v>744</v>
      </c>
      <c r="M744" s="73"/>
      <c r="N744" s="74">
        <v>1</v>
      </c>
      <c r="O744" s="83" t="str">
        <f>REPLACE(INDEX(GroupVertices[Group], MATCH(Edges[[#This Row],[Vertex 1]],GroupVertices[Vertex],0)),1,1,"")</f>
        <v>1</v>
      </c>
      <c r="P744" s="83" t="str">
        <f>REPLACE(INDEX(GroupVertices[Group], MATCH(Edges[[#This Row],[Vertex 2]],GroupVertices[Vertex],0)),1,1,"")</f>
        <v>1</v>
      </c>
    </row>
    <row r="745" spans="1:16" ht="14.25" customHeight="1" thickTop="1" thickBot="1" x14ac:dyDescent="0.3">
      <c r="A745" s="66" t="s">
        <v>699</v>
      </c>
      <c r="B745" s="66" t="s">
        <v>245</v>
      </c>
      <c r="C745" s="67"/>
      <c r="D745" s="68">
        <v>1.2857142857142856</v>
      </c>
      <c r="E745" s="69"/>
      <c r="F745" s="70"/>
      <c r="G745" s="67"/>
      <c r="H745" s="71"/>
      <c r="I745" s="72"/>
      <c r="J745" s="72"/>
      <c r="K745" s="51"/>
      <c r="L745" s="73">
        <v>745</v>
      </c>
      <c r="M745" s="73"/>
      <c r="N745" s="74">
        <v>3</v>
      </c>
      <c r="O745" s="83" t="str">
        <f>REPLACE(INDEX(GroupVertices[Group], MATCH(Edges[[#This Row],[Vertex 1]],GroupVertices[Vertex],0)),1,1,"")</f>
        <v>1</v>
      </c>
      <c r="P745" s="83" t="str">
        <f>REPLACE(INDEX(GroupVertices[Group], MATCH(Edges[[#This Row],[Vertex 2]],GroupVertices[Vertex],0)),1,1,"")</f>
        <v>1</v>
      </c>
    </row>
    <row r="746" spans="1:16" ht="14.25" customHeight="1" thickTop="1" thickBot="1" x14ac:dyDescent="0.3">
      <c r="A746" s="66" t="s">
        <v>700</v>
      </c>
      <c r="B746" s="66" t="s">
        <v>485</v>
      </c>
      <c r="C746" s="67"/>
      <c r="D746" s="68">
        <v>1</v>
      </c>
      <c r="E746" s="69"/>
      <c r="F746" s="70"/>
      <c r="G746" s="67"/>
      <c r="H746" s="71"/>
      <c r="I746" s="72"/>
      <c r="J746" s="72"/>
      <c r="K746" s="51"/>
      <c r="L746" s="73">
        <v>746</v>
      </c>
      <c r="M746" s="73"/>
      <c r="N746" s="74">
        <v>1</v>
      </c>
      <c r="O746" s="83" t="str">
        <f>REPLACE(INDEX(GroupVertices[Group], MATCH(Edges[[#This Row],[Vertex 1]],GroupVertices[Vertex],0)),1,1,"")</f>
        <v>1</v>
      </c>
      <c r="P746" s="83" t="str">
        <f>REPLACE(INDEX(GroupVertices[Group], MATCH(Edges[[#This Row],[Vertex 2]],GroupVertices[Vertex],0)),1,1,"")</f>
        <v>1</v>
      </c>
    </row>
    <row r="747" spans="1:16" ht="14.25" customHeight="1" thickTop="1" thickBot="1" x14ac:dyDescent="0.3">
      <c r="A747" s="66" t="s">
        <v>700</v>
      </c>
      <c r="B747" s="66" t="s">
        <v>343</v>
      </c>
      <c r="C747" s="67"/>
      <c r="D747" s="68">
        <v>1</v>
      </c>
      <c r="E747" s="69"/>
      <c r="F747" s="70"/>
      <c r="G747" s="67"/>
      <c r="H747" s="71"/>
      <c r="I747" s="72"/>
      <c r="J747" s="72"/>
      <c r="K747" s="51"/>
      <c r="L747" s="73">
        <v>747</v>
      </c>
      <c r="M747" s="73"/>
      <c r="N747" s="74">
        <v>1</v>
      </c>
      <c r="O747" s="83" t="str">
        <f>REPLACE(INDEX(GroupVertices[Group], MATCH(Edges[[#This Row],[Vertex 1]],GroupVertices[Vertex],0)),1,1,"")</f>
        <v>1</v>
      </c>
      <c r="P747" s="83" t="str">
        <f>REPLACE(INDEX(GroupVertices[Group], MATCH(Edges[[#This Row],[Vertex 2]],GroupVertices[Vertex],0)),1,1,"")</f>
        <v>1</v>
      </c>
    </row>
    <row r="748" spans="1:16" ht="14.25" customHeight="1" thickTop="1" thickBot="1" x14ac:dyDescent="0.3">
      <c r="A748" s="66" t="s">
        <v>335</v>
      </c>
      <c r="B748" s="66" t="s">
        <v>242</v>
      </c>
      <c r="C748" s="67"/>
      <c r="D748" s="68">
        <v>1</v>
      </c>
      <c r="E748" s="69"/>
      <c r="F748" s="70"/>
      <c r="G748" s="67"/>
      <c r="H748" s="71"/>
      <c r="I748" s="72"/>
      <c r="J748" s="72"/>
      <c r="K748" s="51"/>
      <c r="L748" s="73">
        <v>748</v>
      </c>
      <c r="M748" s="73"/>
      <c r="N748" s="74">
        <v>1</v>
      </c>
      <c r="O748" s="83" t="str">
        <f>REPLACE(INDEX(GroupVertices[Group], MATCH(Edges[[#This Row],[Vertex 1]],GroupVertices[Vertex],0)),1,1,"")</f>
        <v>1</v>
      </c>
      <c r="P748" s="83" t="str">
        <f>REPLACE(INDEX(GroupVertices[Group], MATCH(Edges[[#This Row],[Vertex 2]],GroupVertices[Vertex],0)),1,1,"")</f>
        <v>1</v>
      </c>
    </row>
    <row r="749" spans="1:16" ht="14.25" customHeight="1" thickTop="1" thickBot="1" x14ac:dyDescent="0.3">
      <c r="A749" s="66" t="s">
        <v>335</v>
      </c>
      <c r="B749" s="66" t="s">
        <v>336</v>
      </c>
      <c r="C749" s="67"/>
      <c r="D749" s="68">
        <v>1</v>
      </c>
      <c r="E749" s="69"/>
      <c r="F749" s="70"/>
      <c r="G749" s="67"/>
      <c r="H749" s="71"/>
      <c r="I749" s="72"/>
      <c r="J749" s="72"/>
      <c r="K749" s="51"/>
      <c r="L749" s="73">
        <v>749</v>
      </c>
      <c r="M749" s="73"/>
      <c r="N749" s="74">
        <v>1</v>
      </c>
      <c r="O749" s="83" t="str">
        <f>REPLACE(INDEX(GroupVertices[Group], MATCH(Edges[[#This Row],[Vertex 1]],GroupVertices[Vertex],0)),1,1,"")</f>
        <v>1</v>
      </c>
      <c r="P749" s="83" t="str">
        <f>REPLACE(INDEX(GroupVertices[Group], MATCH(Edges[[#This Row],[Vertex 2]],GroupVertices[Vertex],0)),1,1,"")</f>
        <v>1</v>
      </c>
    </row>
    <row r="750" spans="1:16" ht="14.25" customHeight="1" thickTop="1" thickBot="1" x14ac:dyDescent="0.3">
      <c r="A750" s="66" t="s">
        <v>335</v>
      </c>
      <c r="B750" s="66" t="s">
        <v>701</v>
      </c>
      <c r="C750" s="67"/>
      <c r="D750" s="68">
        <v>1.1428571428571428</v>
      </c>
      <c r="E750" s="69"/>
      <c r="F750" s="70"/>
      <c r="G750" s="67"/>
      <c r="H750" s="71"/>
      <c r="I750" s="72"/>
      <c r="J750" s="72"/>
      <c r="K750" s="51"/>
      <c r="L750" s="73">
        <v>750</v>
      </c>
      <c r="M750" s="73"/>
      <c r="N750" s="74">
        <v>2</v>
      </c>
      <c r="O750" s="83" t="str">
        <f>REPLACE(INDEX(GroupVertices[Group], MATCH(Edges[[#This Row],[Vertex 1]],GroupVertices[Vertex],0)),1,1,"")</f>
        <v>1</v>
      </c>
      <c r="P750" s="83" t="str">
        <f>REPLACE(INDEX(GroupVertices[Group], MATCH(Edges[[#This Row],[Vertex 2]],GroupVertices[Vertex],0)),1,1,"")</f>
        <v>1</v>
      </c>
    </row>
    <row r="751" spans="1:16" ht="14.25" customHeight="1" thickTop="1" thickBot="1" x14ac:dyDescent="0.3">
      <c r="A751" s="66" t="s">
        <v>335</v>
      </c>
      <c r="B751" s="66" t="s">
        <v>702</v>
      </c>
      <c r="C751" s="67"/>
      <c r="D751" s="68">
        <v>1.1428571428571428</v>
      </c>
      <c r="E751" s="69"/>
      <c r="F751" s="70"/>
      <c r="G751" s="67"/>
      <c r="H751" s="71"/>
      <c r="I751" s="72"/>
      <c r="J751" s="72"/>
      <c r="K751" s="51"/>
      <c r="L751" s="73">
        <v>751</v>
      </c>
      <c r="M751" s="73"/>
      <c r="N751" s="74">
        <v>2</v>
      </c>
      <c r="O751" s="83" t="str">
        <f>REPLACE(INDEX(GroupVertices[Group], MATCH(Edges[[#This Row],[Vertex 1]],GroupVertices[Vertex],0)),1,1,"")</f>
        <v>1</v>
      </c>
      <c r="P751" s="83" t="str">
        <f>REPLACE(INDEX(GroupVertices[Group], MATCH(Edges[[#This Row],[Vertex 2]],GroupVertices[Vertex],0)),1,1,"")</f>
        <v>1</v>
      </c>
    </row>
    <row r="752" spans="1:16" ht="14.25" customHeight="1" thickTop="1" thickBot="1" x14ac:dyDescent="0.3">
      <c r="A752" s="66" t="s">
        <v>703</v>
      </c>
      <c r="B752" s="66" t="s">
        <v>704</v>
      </c>
      <c r="C752" s="67"/>
      <c r="D752" s="68">
        <v>1.1428571428571428</v>
      </c>
      <c r="E752" s="69"/>
      <c r="F752" s="70"/>
      <c r="G752" s="67"/>
      <c r="H752" s="71"/>
      <c r="I752" s="72"/>
      <c r="J752" s="72"/>
      <c r="K752" s="51"/>
      <c r="L752" s="73">
        <v>752</v>
      </c>
      <c r="M752" s="73"/>
      <c r="N752" s="74">
        <v>2</v>
      </c>
      <c r="O752" s="83" t="str">
        <f>REPLACE(INDEX(GroupVertices[Group], MATCH(Edges[[#This Row],[Vertex 1]],GroupVertices[Vertex],0)),1,1,"")</f>
        <v>1</v>
      </c>
      <c r="P752" s="83" t="str">
        <f>REPLACE(INDEX(GroupVertices[Group], MATCH(Edges[[#This Row],[Vertex 2]],GroupVertices[Vertex],0)),1,1,"")</f>
        <v>1</v>
      </c>
    </row>
    <row r="753" spans="1:16" ht="14.25" customHeight="1" thickTop="1" thickBot="1" x14ac:dyDescent="0.3">
      <c r="A753" s="66" t="s">
        <v>703</v>
      </c>
      <c r="B753" s="66" t="s">
        <v>420</v>
      </c>
      <c r="C753" s="67"/>
      <c r="D753" s="68">
        <v>1</v>
      </c>
      <c r="E753" s="69"/>
      <c r="F753" s="70"/>
      <c r="G753" s="67"/>
      <c r="H753" s="71"/>
      <c r="I753" s="72"/>
      <c r="J753" s="72"/>
      <c r="K753" s="51"/>
      <c r="L753" s="73">
        <v>753</v>
      </c>
      <c r="M753" s="73"/>
      <c r="N753" s="74">
        <v>1</v>
      </c>
      <c r="O753" s="83" t="str">
        <f>REPLACE(INDEX(GroupVertices[Group], MATCH(Edges[[#This Row],[Vertex 1]],GroupVertices[Vertex],0)),1,1,"")</f>
        <v>1</v>
      </c>
      <c r="P753" s="83" t="str">
        <f>REPLACE(INDEX(GroupVertices[Group], MATCH(Edges[[#This Row],[Vertex 2]],GroupVertices[Vertex],0)),1,1,"")</f>
        <v>1</v>
      </c>
    </row>
    <row r="754" spans="1:16" ht="14.25" customHeight="1" thickTop="1" thickBot="1" x14ac:dyDescent="0.3">
      <c r="A754" s="66" t="s">
        <v>703</v>
      </c>
      <c r="B754" s="66" t="s">
        <v>413</v>
      </c>
      <c r="C754" s="67"/>
      <c r="D754" s="68">
        <v>2.2857142857142856</v>
      </c>
      <c r="E754" s="69"/>
      <c r="F754" s="70"/>
      <c r="G754" s="67"/>
      <c r="H754" s="71"/>
      <c r="I754" s="72"/>
      <c r="J754" s="72"/>
      <c r="K754" s="51"/>
      <c r="L754" s="73">
        <v>754</v>
      </c>
      <c r="M754" s="73"/>
      <c r="N754" s="74">
        <v>10</v>
      </c>
      <c r="O754" s="83" t="str">
        <f>REPLACE(INDEX(GroupVertices[Group], MATCH(Edges[[#This Row],[Vertex 1]],GroupVertices[Vertex],0)),1,1,"")</f>
        <v>1</v>
      </c>
      <c r="P754" s="83" t="str">
        <f>REPLACE(INDEX(GroupVertices[Group], MATCH(Edges[[#This Row],[Vertex 2]],GroupVertices[Vertex],0)),1,1,"")</f>
        <v>1</v>
      </c>
    </row>
    <row r="755" spans="1:16" ht="14.25" customHeight="1" thickTop="1" thickBot="1" x14ac:dyDescent="0.3">
      <c r="A755" s="66" t="s">
        <v>705</v>
      </c>
      <c r="B755" s="66" t="s">
        <v>706</v>
      </c>
      <c r="C755" s="67"/>
      <c r="D755" s="68">
        <v>1</v>
      </c>
      <c r="E755" s="69"/>
      <c r="F755" s="70"/>
      <c r="G755" s="67"/>
      <c r="H755" s="71"/>
      <c r="I755" s="72"/>
      <c r="J755" s="72"/>
      <c r="K755" s="51"/>
      <c r="L755" s="73">
        <v>755</v>
      </c>
      <c r="M755" s="73"/>
      <c r="N755" s="74">
        <v>1</v>
      </c>
      <c r="O755" s="83" t="str">
        <f>REPLACE(INDEX(GroupVertices[Group], MATCH(Edges[[#This Row],[Vertex 1]],GroupVertices[Vertex],0)),1,1,"")</f>
        <v>53</v>
      </c>
      <c r="P755" s="83" t="str">
        <f>REPLACE(INDEX(GroupVertices[Group], MATCH(Edges[[#This Row],[Vertex 2]],GroupVertices[Vertex],0)),1,1,"")</f>
        <v>53</v>
      </c>
    </row>
    <row r="756" spans="1:16" ht="14.25" customHeight="1" thickTop="1" thickBot="1" x14ac:dyDescent="0.3">
      <c r="A756" s="66" t="s">
        <v>707</v>
      </c>
      <c r="B756" s="66" t="s">
        <v>632</v>
      </c>
      <c r="C756" s="67"/>
      <c r="D756" s="68">
        <v>1</v>
      </c>
      <c r="E756" s="69"/>
      <c r="F756" s="70"/>
      <c r="G756" s="67"/>
      <c r="H756" s="71"/>
      <c r="I756" s="72"/>
      <c r="J756" s="72"/>
      <c r="K756" s="51"/>
      <c r="L756" s="73">
        <v>756</v>
      </c>
      <c r="M756" s="73"/>
      <c r="N756" s="74">
        <v>1</v>
      </c>
      <c r="O756" s="83" t="str">
        <f>REPLACE(INDEX(GroupVertices[Group], MATCH(Edges[[#This Row],[Vertex 1]],GroupVertices[Vertex],0)),1,1,"")</f>
        <v>1</v>
      </c>
      <c r="P756" s="83" t="str">
        <f>REPLACE(INDEX(GroupVertices[Group], MATCH(Edges[[#This Row],[Vertex 2]],GroupVertices[Vertex],0)),1,1,"")</f>
        <v>1</v>
      </c>
    </row>
    <row r="757" spans="1:16" ht="14.25" customHeight="1" thickTop="1" thickBot="1" x14ac:dyDescent="0.3">
      <c r="A757" s="66" t="s">
        <v>708</v>
      </c>
      <c r="B757" s="66" t="s">
        <v>709</v>
      </c>
      <c r="C757" s="67"/>
      <c r="D757" s="68">
        <v>1.5714285714285714</v>
      </c>
      <c r="E757" s="69"/>
      <c r="F757" s="70"/>
      <c r="G757" s="67"/>
      <c r="H757" s="71"/>
      <c r="I757" s="72"/>
      <c r="J757" s="72"/>
      <c r="K757" s="51"/>
      <c r="L757" s="73">
        <v>757</v>
      </c>
      <c r="M757" s="73"/>
      <c r="N757" s="74">
        <v>5</v>
      </c>
      <c r="O757" s="83" t="str">
        <f>REPLACE(INDEX(GroupVertices[Group], MATCH(Edges[[#This Row],[Vertex 1]],GroupVertices[Vertex],0)),1,1,"")</f>
        <v>1</v>
      </c>
      <c r="P757" s="83" t="str">
        <f>REPLACE(INDEX(GroupVertices[Group], MATCH(Edges[[#This Row],[Vertex 2]],GroupVertices[Vertex],0)),1,1,"")</f>
        <v>1</v>
      </c>
    </row>
    <row r="758" spans="1:16" ht="14.25" customHeight="1" thickTop="1" thickBot="1" x14ac:dyDescent="0.3">
      <c r="A758" s="66" t="s">
        <v>710</v>
      </c>
      <c r="B758" s="66" t="s">
        <v>711</v>
      </c>
      <c r="C758" s="67"/>
      <c r="D758" s="68">
        <v>1.1428571428571428</v>
      </c>
      <c r="E758" s="69"/>
      <c r="F758" s="70"/>
      <c r="G758" s="67"/>
      <c r="H758" s="71"/>
      <c r="I758" s="72"/>
      <c r="J758" s="72"/>
      <c r="K758" s="51"/>
      <c r="L758" s="73">
        <v>758</v>
      </c>
      <c r="M758" s="73"/>
      <c r="N758" s="74">
        <v>2</v>
      </c>
      <c r="O758" s="83" t="str">
        <f>REPLACE(INDEX(GroupVertices[Group], MATCH(Edges[[#This Row],[Vertex 1]],GroupVertices[Vertex],0)),1,1,"")</f>
        <v>1</v>
      </c>
      <c r="P758" s="83" t="str">
        <f>REPLACE(INDEX(GroupVertices[Group], MATCH(Edges[[#This Row],[Vertex 2]],GroupVertices[Vertex],0)),1,1,"")</f>
        <v>1</v>
      </c>
    </row>
    <row r="759" spans="1:16" ht="14.25" customHeight="1" thickTop="1" thickBot="1" x14ac:dyDescent="0.3">
      <c r="A759" s="66" t="s">
        <v>710</v>
      </c>
      <c r="B759" s="66" t="s">
        <v>712</v>
      </c>
      <c r="C759" s="67"/>
      <c r="D759" s="68">
        <v>1</v>
      </c>
      <c r="E759" s="69"/>
      <c r="F759" s="70"/>
      <c r="G759" s="67"/>
      <c r="H759" s="71"/>
      <c r="I759" s="72"/>
      <c r="J759" s="72"/>
      <c r="K759" s="51"/>
      <c r="L759" s="73">
        <v>759</v>
      </c>
      <c r="M759" s="73"/>
      <c r="N759" s="74">
        <v>1</v>
      </c>
      <c r="O759" s="83" t="str">
        <f>REPLACE(INDEX(GroupVertices[Group], MATCH(Edges[[#This Row],[Vertex 1]],GroupVertices[Vertex],0)),1,1,"")</f>
        <v>1</v>
      </c>
      <c r="P759" s="83" t="str">
        <f>REPLACE(INDEX(GroupVertices[Group], MATCH(Edges[[#This Row],[Vertex 2]],GroupVertices[Vertex],0)),1,1,"")</f>
        <v>1</v>
      </c>
    </row>
    <row r="760" spans="1:16" ht="14.25" customHeight="1" thickTop="1" thickBot="1" x14ac:dyDescent="0.3">
      <c r="A760" s="66" t="s">
        <v>710</v>
      </c>
      <c r="B760" s="66" t="s">
        <v>713</v>
      </c>
      <c r="C760" s="67"/>
      <c r="D760" s="68">
        <v>1.1428571428571428</v>
      </c>
      <c r="E760" s="69"/>
      <c r="F760" s="70"/>
      <c r="G760" s="67"/>
      <c r="H760" s="71"/>
      <c r="I760" s="72"/>
      <c r="J760" s="72"/>
      <c r="K760" s="51"/>
      <c r="L760" s="73">
        <v>760</v>
      </c>
      <c r="M760" s="73"/>
      <c r="N760" s="74">
        <v>2</v>
      </c>
      <c r="O760" s="83" t="str">
        <f>REPLACE(INDEX(GroupVertices[Group], MATCH(Edges[[#This Row],[Vertex 1]],GroupVertices[Vertex],0)),1,1,"")</f>
        <v>1</v>
      </c>
      <c r="P760" s="83" t="str">
        <f>REPLACE(INDEX(GroupVertices[Group], MATCH(Edges[[#This Row],[Vertex 2]],GroupVertices[Vertex],0)),1,1,"")</f>
        <v>1</v>
      </c>
    </row>
    <row r="761" spans="1:16" ht="14.25" customHeight="1" thickTop="1" thickBot="1" x14ac:dyDescent="0.3">
      <c r="A761" s="66" t="s">
        <v>526</v>
      </c>
      <c r="B761" s="66" t="s">
        <v>714</v>
      </c>
      <c r="C761" s="67"/>
      <c r="D761" s="68">
        <v>1</v>
      </c>
      <c r="E761" s="69"/>
      <c r="F761" s="70"/>
      <c r="G761" s="67"/>
      <c r="H761" s="71"/>
      <c r="I761" s="72"/>
      <c r="J761" s="72"/>
      <c r="K761" s="51"/>
      <c r="L761" s="73">
        <v>761</v>
      </c>
      <c r="M761" s="73"/>
      <c r="N761" s="74">
        <v>1</v>
      </c>
      <c r="O761" s="83" t="str">
        <f>REPLACE(INDEX(GroupVertices[Group], MATCH(Edges[[#This Row],[Vertex 1]],GroupVertices[Vertex],0)),1,1,"")</f>
        <v>1</v>
      </c>
      <c r="P761" s="83" t="str">
        <f>REPLACE(INDEX(GroupVertices[Group], MATCH(Edges[[#This Row],[Vertex 2]],GroupVertices[Vertex],0)),1,1,"")</f>
        <v>1</v>
      </c>
    </row>
    <row r="762" spans="1:16" ht="14.25" customHeight="1" thickTop="1" thickBot="1" x14ac:dyDescent="0.3">
      <c r="A762" s="66" t="s">
        <v>526</v>
      </c>
      <c r="B762" s="66" t="s">
        <v>387</v>
      </c>
      <c r="C762" s="67"/>
      <c r="D762" s="68">
        <v>1</v>
      </c>
      <c r="E762" s="69"/>
      <c r="F762" s="70"/>
      <c r="G762" s="67"/>
      <c r="H762" s="71"/>
      <c r="I762" s="72"/>
      <c r="J762" s="72"/>
      <c r="K762" s="51"/>
      <c r="L762" s="73">
        <v>762</v>
      </c>
      <c r="M762" s="73"/>
      <c r="N762" s="74">
        <v>1</v>
      </c>
      <c r="O762" s="83" t="str">
        <f>REPLACE(INDEX(GroupVertices[Group], MATCH(Edges[[#This Row],[Vertex 1]],GroupVertices[Vertex],0)),1,1,"")</f>
        <v>1</v>
      </c>
      <c r="P762" s="83" t="str">
        <f>REPLACE(INDEX(GroupVertices[Group], MATCH(Edges[[#This Row],[Vertex 2]],GroupVertices[Vertex],0)),1,1,"")</f>
        <v>1</v>
      </c>
    </row>
    <row r="763" spans="1:16" ht="14.25" customHeight="1" thickTop="1" thickBot="1" x14ac:dyDescent="0.3">
      <c r="A763" s="66" t="s">
        <v>526</v>
      </c>
      <c r="B763" s="66" t="s">
        <v>529</v>
      </c>
      <c r="C763" s="67"/>
      <c r="D763" s="68">
        <v>1</v>
      </c>
      <c r="E763" s="69"/>
      <c r="F763" s="70"/>
      <c r="G763" s="67"/>
      <c r="H763" s="71"/>
      <c r="I763" s="72"/>
      <c r="J763" s="72"/>
      <c r="K763" s="51"/>
      <c r="L763" s="73">
        <v>763</v>
      </c>
      <c r="M763" s="73"/>
      <c r="N763" s="74">
        <v>1</v>
      </c>
      <c r="O763" s="83" t="str">
        <f>REPLACE(INDEX(GroupVertices[Group], MATCH(Edges[[#This Row],[Vertex 1]],GroupVertices[Vertex],0)),1,1,"")</f>
        <v>1</v>
      </c>
      <c r="P763" s="83" t="str">
        <f>REPLACE(INDEX(GroupVertices[Group], MATCH(Edges[[#This Row],[Vertex 2]],GroupVertices[Vertex],0)),1,1,"")</f>
        <v>1</v>
      </c>
    </row>
    <row r="764" spans="1:16" ht="14.25" customHeight="1" thickTop="1" thickBot="1" x14ac:dyDescent="0.3">
      <c r="A764" s="66" t="s">
        <v>526</v>
      </c>
      <c r="B764" s="66" t="s">
        <v>715</v>
      </c>
      <c r="C764" s="67"/>
      <c r="D764" s="68">
        <v>1</v>
      </c>
      <c r="E764" s="69"/>
      <c r="F764" s="70"/>
      <c r="G764" s="67"/>
      <c r="H764" s="71"/>
      <c r="I764" s="72"/>
      <c r="J764" s="72"/>
      <c r="K764" s="51"/>
      <c r="L764" s="73">
        <v>764</v>
      </c>
      <c r="M764" s="73"/>
      <c r="N764" s="74">
        <v>1</v>
      </c>
      <c r="O764" s="83" t="str">
        <f>REPLACE(INDEX(GroupVertices[Group], MATCH(Edges[[#This Row],[Vertex 1]],GroupVertices[Vertex],0)),1,1,"")</f>
        <v>1</v>
      </c>
      <c r="P764" s="83" t="str">
        <f>REPLACE(INDEX(GroupVertices[Group], MATCH(Edges[[#This Row],[Vertex 2]],GroupVertices[Vertex],0)),1,1,"")</f>
        <v>1</v>
      </c>
    </row>
    <row r="765" spans="1:16" ht="14.25" customHeight="1" thickTop="1" thickBot="1" x14ac:dyDescent="0.3">
      <c r="A765" s="66" t="s">
        <v>526</v>
      </c>
      <c r="B765" s="66" t="s">
        <v>716</v>
      </c>
      <c r="C765" s="67"/>
      <c r="D765" s="68">
        <v>1.1428571428571428</v>
      </c>
      <c r="E765" s="69"/>
      <c r="F765" s="70"/>
      <c r="G765" s="67"/>
      <c r="H765" s="71"/>
      <c r="I765" s="72"/>
      <c r="J765" s="72"/>
      <c r="K765" s="51"/>
      <c r="L765" s="73">
        <v>765</v>
      </c>
      <c r="M765" s="73"/>
      <c r="N765" s="74">
        <v>2</v>
      </c>
      <c r="O765" s="83" t="str">
        <f>REPLACE(INDEX(GroupVertices[Group], MATCH(Edges[[#This Row],[Vertex 1]],GroupVertices[Vertex],0)),1,1,"")</f>
        <v>1</v>
      </c>
      <c r="P765" s="83" t="str">
        <f>REPLACE(INDEX(GroupVertices[Group], MATCH(Edges[[#This Row],[Vertex 2]],GroupVertices[Vertex],0)),1,1,"")</f>
        <v>1</v>
      </c>
    </row>
    <row r="766" spans="1:16" ht="14.25" customHeight="1" thickTop="1" thickBot="1" x14ac:dyDescent="0.3">
      <c r="A766" s="66" t="s">
        <v>526</v>
      </c>
      <c r="B766" s="66" t="s">
        <v>188</v>
      </c>
      <c r="C766" s="67"/>
      <c r="D766" s="68">
        <v>1</v>
      </c>
      <c r="E766" s="69"/>
      <c r="F766" s="70"/>
      <c r="G766" s="67"/>
      <c r="H766" s="71"/>
      <c r="I766" s="72"/>
      <c r="J766" s="72"/>
      <c r="K766" s="51"/>
      <c r="L766" s="73">
        <v>766</v>
      </c>
      <c r="M766" s="73"/>
      <c r="N766" s="74">
        <v>1</v>
      </c>
      <c r="O766" s="83" t="str">
        <f>REPLACE(INDEX(GroupVertices[Group], MATCH(Edges[[#This Row],[Vertex 1]],GroupVertices[Vertex],0)),1,1,"")</f>
        <v>1</v>
      </c>
      <c r="P766" s="83" t="str">
        <f>REPLACE(INDEX(GroupVertices[Group], MATCH(Edges[[#This Row],[Vertex 2]],GroupVertices[Vertex],0)),1,1,"")</f>
        <v>1</v>
      </c>
    </row>
    <row r="767" spans="1:16" ht="14.25" customHeight="1" thickTop="1" thickBot="1" x14ac:dyDescent="0.3">
      <c r="A767" s="66" t="s">
        <v>526</v>
      </c>
      <c r="B767" s="66" t="s">
        <v>409</v>
      </c>
      <c r="C767" s="67"/>
      <c r="D767" s="68">
        <v>1.2857142857142856</v>
      </c>
      <c r="E767" s="69"/>
      <c r="F767" s="70"/>
      <c r="G767" s="67"/>
      <c r="H767" s="71"/>
      <c r="I767" s="72"/>
      <c r="J767" s="72"/>
      <c r="K767" s="51"/>
      <c r="L767" s="73">
        <v>767</v>
      </c>
      <c r="M767" s="73"/>
      <c r="N767" s="74">
        <v>3</v>
      </c>
      <c r="O767" s="83" t="str">
        <f>REPLACE(INDEX(GroupVertices[Group], MATCH(Edges[[#This Row],[Vertex 1]],GroupVertices[Vertex],0)),1,1,"")</f>
        <v>1</v>
      </c>
      <c r="P767" s="83" t="str">
        <f>REPLACE(INDEX(GroupVertices[Group], MATCH(Edges[[#This Row],[Vertex 2]],GroupVertices[Vertex],0)),1,1,"")</f>
        <v>1</v>
      </c>
    </row>
    <row r="768" spans="1:16" ht="14.25" customHeight="1" thickTop="1" thickBot="1" x14ac:dyDescent="0.3">
      <c r="A768" s="66" t="s">
        <v>646</v>
      </c>
      <c r="B768" s="66" t="s">
        <v>217</v>
      </c>
      <c r="C768" s="67"/>
      <c r="D768" s="68">
        <v>1.8571428571428572</v>
      </c>
      <c r="E768" s="69"/>
      <c r="F768" s="70"/>
      <c r="G768" s="67"/>
      <c r="H768" s="71"/>
      <c r="I768" s="72"/>
      <c r="J768" s="72"/>
      <c r="K768" s="51"/>
      <c r="L768" s="73">
        <v>768</v>
      </c>
      <c r="M768" s="73"/>
      <c r="N768" s="74">
        <v>7</v>
      </c>
      <c r="O768" s="83" t="str">
        <f>REPLACE(INDEX(GroupVertices[Group], MATCH(Edges[[#This Row],[Vertex 1]],GroupVertices[Vertex],0)),1,1,"")</f>
        <v>1</v>
      </c>
      <c r="P768" s="83" t="str">
        <f>REPLACE(INDEX(GroupVertices[Group], MATCH(Edges[[#This Row],[Vertex 2]],GroupVertices[Vertex],0)),1,1,"")</f>
        <v>1</v>
      </c>
    </row>
    <row r="769" spans="1:16" ht="14.25" customHeight="1" thickTop="1" thickBot="1" x14ac:dyDescent="0.3">
      <c r="A769" s="66" t="s">
        <v>646</v>
      </c>
      <c r="B769" s="66" t="s">
        <v>291</v>
      </c>
      <c r="C769" s="67"/>
      <c r="D769" s="68">
        <v>1.5714285714285714</v>
      </c>
      <c r="E769" s="69"/>
      <c r="F769" s="70"/>
      <c r="G769" s="67"/>
      <c r="H769" s="71"/>
      <c r="I769" s="72"/>
      <c r="J769" s="72"/>
      <c r="K769" s="51"/>
      <c r="L769" s="73">
        <v>769</v>
      </c>
      <c r="M769" s="73"/>
      <c r="N769" s="74">
        <v>5</v>
      </c>
      <c r="O769" s="83" t="str">
        <f>REPLACE(INDEX(GroupVertices[Group], MATCH(Edges[[#This Row],[Vertex 1]],GroupVertices[Vertex],0)),1,1,"")</f>
        <v>1</v>
      </c>
      <c r="P769" s="83" t="str">
        <f>REPLACE(INDEX(GroupVertices[Group], MATCH(Edges[[#This Row],[Vertex 2]],GroupVertices[Vertex],0)),1,1,"")</f>
        <v>1</v>
      </c>
    </row>
    <row r="770" spans="1:16" ht="14.25" customHeight="1" thickTop="1" thickBot="1" x14ac:dyDescent="0.3">
      <c r="A770" s="66" t="s">
        <v>239</v>
      </c>
      <c r="B770" s="66" t="s">
        <v>253</v>
      </c>
      <c r="C770" s="67"/>
      <c r="D770" s="68">
        <v>1.4285714285714286</v>
      </c>
      <c r="E770" s="69"/>
      <c r="F770" s="70"/>
      <c r="G770" s="67"/>
      <c r="H770" s="71"/>
      <c r="I770" s="72"/>
      <c r="J770" s="72"/>
      <c r="K770" s="51"/>
      <c r="L770" s="73">
        <v>770</v>
      </c>
      <c r="M770" s="73"/>
      <c r="N770" s="74">
        <v>4</v>
      </c>
      <c r="O770" s="83" t="str">
        <f>REPLACE(INDEX(GroupVertices[Group], MATCH(Edges[[#This Row],[Vertex 1]],GroupVertices[Vertex],0)),1,1,"")</f>
        <v>1</v>
      </c>
      <c r="P770" s="83" t="str">
        <f>REPLACE(INDEX(GroupVertices[Group], MATCH(Edges[[#This Row],[Vertex 2]],GroupVertices[Vertex],0)),1,1,"")</f>
        <v>1</v>
      </c>
    </row>
    <row r="771" spans="1:16" ht="14.25" customHeight="1" thickTop="1" thickBot="1" x14ac:dyDescent="0.3">
      <c r="A771" s="66" t="s">
        <v>239</v>
      </c>
      <c r="B771" s="66" t="s">
        <v>254</v>
      </c>
      <c r="C771" s="67"/>
      <c r="D771" s="68">
        <v>1.1428571428571428</v>
      </c>
      <c r="E771" s="69"/>
      <c r="F771" s="70"/>
      <c r="G771" s="67"/>
      <c r="H771" s="71"/>
      <c r="I771" s="72"/>
      <c r="J771" s="72"/>
      <c r="K771" s="51"/>
      <c r="L771" s="73">
        <v>771</v>
      </c>
      <c r="M771" s="73"/>
      <c r="N771" s="74">
        <v>2</v>
      </c>
      <c r="O771" s="83" t="str">
        <f>REPLACE(INDEX(GroupVertices[Group], MATCH(Edges[[#This Row],[Vertex 1]],GroupVertices[Vertex],0)),1,1,"")</f>
        <v>1</v>
      </c>
      <c r="P771" s="83" t="str">
        <f>REPLACE(INDEX(GroupVertices[Group], MATCH(Edges[[#This Row],[Vertex 2]],GroupVertices[Vertex],0)),1,1,"")</f>
        <v>1</v>
      </c>
    </row>
    <row r="772" spans="1:16" ht="14.25" customHeight="1" thickTop="1" thickBot="1" x14ac:dyDescent="0.3">
      <c r="A772" s="66" t="s">
        <v>239</v>
      </c>
      <c r="B772" s="66" t="s">
        <v>255</v>
      </c>
      <c r="C772" s="67"/>
      <c r="D772" s="68">
        <v>1.4285714285714286</v>
      </c>
      <c r="E772" s="69"/>
      <c r="F772" s="70"/>
      <c r="G772" s="67"/>
      <c r="H772" s="71"/>
      <c r="I772" s="72"/>
      <c r="J772" s="72"/>
      <c r="K772" s="51"/>
      <c r="L772" s="73">
        <v>772</v>
      </c>
      <c r="M772" s="73"/>
      <c r="N772" s="74">
        <v>4</v>
      </c>
      <c r="O772" s="83" t="str">
        <f>REPLACE(INDEX(GroupVertices[Group], MATCH(Edges[[#This Row],[Vertex 1]],GroupVertices[Vertex],0)),1,1,"")</f>
        <v>1</v>
      </c>
      <c r="P772" s="83" t="str">
        <f>REPLACE(INDEX(GroupVertices[Group], MATCH(Edges[[#This Row],[Vertex 2]],GroupVertices[Vertex],0)),1,1,"")</f>
        <v>1</v>
      </c>
    </row>
    <row r="773" spans="1:16" ht="14.25" customHeight="1" thickTop="1" thickBot="1" x14ac:dyDescent="0.3">
      <c r="A773" s="66" t="s">
        <v>239</v>
      </c>
      <c r="B773" s="66" t="s">
        <v>256</v>
      </c>
      <c r="C773" s="67"/>
      <c r="D773" s="68">
        <v>1.1428571428571428</v>
      </c>
      <c r="E773" s="69"/>
      <c r="F773" s="70"/>
      <c r="G773" s="67"/>
      <c r="H773" s="71"/>
      <c r="I773" s="72"/>
      <c r="J773" s="72"/>
      <c r="K773" s="51"/>
      <c r="L773" s="73">
        <v>773</v>
      </c>
      <c r="M773" s="73"/>
      <c r="N773" s="74">
        <v>2</v>
      </c>
      <c r="O773" s="83" t="str">
        <f>REPLACE(INDEX(GroupVertices[Group], MATCH(Edges[[#This Row],[Vertex 1]],GroupVertices[Vertex],0)),1,1,"")</f>
        <v>1</v>
      </c>
      <c r="P773" s="83" t="str">
        <f>REPLACE(INDEX(GroupVertices[Group], MATCH(Edges[[#This Row],[Vertex 2]],GroupVertices[Vertex],0)),1,1,"")</f>
        <v>1</v>
      </c>
    </row>
    <row r="774" spans="1:16" ht="14.25" customHeight="1" thickTop="1" thickBot="1" x14ac:dyDescent="0.3">
      <c r="A774" s="66" t="s">
        <v>239</v>
      </c>
      <c r="B774" s="66" t="s">
        <v>257</v>
      </c>
      <c r="C774" s="67"/>
      <c r="D774" s="68">
        <v>1.4285714285714286</v>
      </c>
      <c r="E774" s="69"/>
      <c r="F774" s="70"/>
      <c r="G774" s="67"/>
      <c r="H774" s="71"/>
      <c r="I774" s="72"/>
      <c r="J774" s="72"/>
      <c r="K774" s="51"/>
      <c r="L774" s="73">
        <v>774</v>
      </c>
      <c r="M774" s="73"/>
      <c r="N774" s="74">
        <v>4</v>
      </c>
      <c r="O774" s="83" t="str">
        <f>REPLACE(INDEX(GroupVertices[Group], MATCH(Edges[[#This Row],[Vertex 1]],GroupVertices[Vertex],0)),1,1,"")</f>
        <v>1</v>
      </c>
      <c r="P774" s="83" t="str">
        <f>REPLACE(INDEX(GroupVertices[Group], MATCH(Edges[[#This Row],[Vertex 2]],GroupVertices[Vertex],0)),1,1,"")</f>
        <v>1</v>
      </c>
    </row>
    <row r="775" spans="1:16" ht="14.25" customHeight="1" thickTop="1" thickBot="1" x14ac:dyDescent="0.3">
      <c r="A775" s="66" t="s">
        <v>239</v>
      </c>
      <c r="B775" s="66" t="s">
        <v>240</v>
      </c>
      <c r="C775" s="67"/>
      <c r="D775" s="68">
        <v>1.1428571428571428</v>
      </c>
      <c r="E775" s="69"/>
      <c r="F775" s="70"/>
      <c r="G775" s="67"/>
      <c r="H775" s="71"/>
      <c r="I775" s="72"/>
      <c r="J775" s="72"/>
      <c r="K775" s="51"/>
      <c r="L775" s="73">
        <v>775</v>
      </c>
      <c r="M775" s="73"/>
      <c r="N775" s="74">
        <v>2</v>
      </c>
      <c r="O775" s="83" t="str">
        <f>REPLACE(INDEX(GroupVertices[Group], MATCH(Edges[[#This Row],[Vertex 1]],GroupVertices[Vertex],0)),1,1,"")</f>
        <v>1</v>
      </c>
      <c r="P775" s="83" t="str">
        <f>REPLACE(INDEX(GroupVertices[Group], MATCH(Edges[[#This Row],[Vertex 2]],GroupVertices[Vertex],0)),1,1,"")</f>
        <v>1</v>
      </c>
    </row>
    <row r="776" spans="1:16" ht="14.25" customHeight="1" thickTop="1" thickBot="1" x14ac:dyDescent="0.3">
      <c r="A776" s="66" t="s">
        <v>239</v>
      </c>
      <c r="B776" s="66" t="s">
        <v>375</v>
      </c>
      <c r="C776" s="67"/>
      <c r="D776" s="68">
        <v>1.1428571428571428</v>
      </c>
      <c r="E776" s="69"/>
      <c r="F776" s="70"/>
      <c r="G776" s="67"/>
      <c r="H776" s="71"/>
      <c r="I776" s="72"/>
      <c r="J776" s="72"/>
      <c r="K776" s="51"/>
      <c r="L776" s="73">
        <v>776</v>
      </c>
      <c r="M776" s="73"/>
      <c r="N776" s="74">
        <v>2</v>
      </c>
      <c r="O776" s="83" t="str">
        <f>REPLACE(INDEX(GroupVertices[Group], MATCH(Edges[[#This Row],[Vertex 1]],GroupVertices[Vertex],0)),1,1,"")</f>
        <v>1</v>
      </c>
      <c r="P776" s="83" t="str">
        <f>REPLACE(INDEX(GroupVertices[Group], MATCH(Edges[[#This Row],[Vertex 2]],GroupVertices[Vertex],0)),1,1,"")</f>
        <v>1</v>
      </c>
    </row>
    <row r="777" spans="1:16" ht="14.25" customHeight="1" thickTop="1" thickBot="1" x14ac:dyDescent="0.3">
      <c r="A777" s="66" t="s">
        <v>239</v>
      </c>
      <c r="B777" s="66" t="s">
        <v>258</v>
      </c>
      <c r="C777" s="67"/>
      <c r="D777" s="68">
        <v>1.1428571428571428</v>
      </c>
      <c r="E777" s="69"/>
      <c r="F777" s="70"/>
      <c r="G777" s="67"/>
      <c r="H777" s="71"/>
      <c r="I777" s="72"/>
      <c r="J777" s="72"/>
      <c r="K777" s="51"/>
      <c r="L777" s="73">
        <v>777</v>
      </c>
      <c r="M777" s="73"/>
      <c r="N777" s="74">
        <v>2</v>
      </c>
      <c r="O777" s="83" t="str">
        <f>REPLACE(INDEX(GroupVertices[Group], MATCH(Edges[[#This Row],[Vertex 1]],GroupVertices[Vertex],0)),1,1,"")</f>
        <v>1</v>
      </c>
      <c r="P777" s="83" t="str">
        <f>REPLACE(INDEX(GroupVertices[Group], MATCH(Edges[[#This Row],[Vertex 2]],GroupVertices[Vertex],0)),1,1,"")</f>
        <v>1</v>
      </c>
    </row>
    <row r="778" spans="1:16" ht="14.25" customHeight="1" thickTop="1" thickBot="1" x14ac:dyDescent="0.3">
      <c r="A778" s="66" t="s">
        <v>239</v>
      </c>
      <c r="B778" s="66" t="s">
        <v>562</v>
      </c>
      <c r="C778" s="67"/>
      <c r="D778" s="68">
        <v>1</v>
      </c>
      <c r="E778" s="69"/>
      <c r="F778" s="70"/>
      <c r="G778" s="67"/>
      <c r="H778" s="71"/>
      <c r="I778" s="72"/>
      <c r="J778" s="72"/>
      <c r="K778" s="51"/>
      <c r="L778" s="73">
        <v>778</v>
      </c>
      <c r="M778" s="73"/>
      <c r="N778" s="74">
        <v>1</v>
      </c>
      <c r="O778" s="83" t="str">
        <f>REPLACE(INDEX(GroupVertices[Group], MATCH(Edges[[#This Row],[Vertex 1]],GroupVertices[Vertex],0)),1,1,"")</f>
        <v>1</v>
      </c>
      <c r="P778" s="83" t="str">
        <f>REPLACE(INDEX(GroupVertices[Group], MATCH(Edges[[#This Row],[Vertex 2]],GroupVertices[Vertex],0)),1,1,"")</f>
        <v>1</v>
      </c>
    </row>
    <row r="779" spans="1:16" ht="14.25" customHeight="1" thickTop="1" thickBot="1" x14ac:dyDescent="0.3">
      <c r="A779" s="66" t="s">
        <v>239</v>
      </c>
      <c r="B779" s="66" t="s">
        <v>259</v>
      </c>
      <c r="C779" s="67"/>
      <c r="D779" s="68">
        <v>2</v>
      </c>
      <c r="E779" s="69"/>
      <c r="F779" s="70"/>
      <c r="G779" s="67"/>
      <c r="H779" s="71"/>
      <c r="I779" s="72"/>
      <c r="J779" s="72"/>
      <c r="K779" s="51"/>
      <c r="L779" s="73">
        <v>779</v>
      </c>
      <c r="M779" s="73"/>
      <c r="N779" s="74">
        <v>8</v>
      </c>
      <c r="O779" s="83" t="str">
        <f>REPLACE(INDEX(GroupVertices[Group], MATCH(Edges[[#This Row],[Vertex 1]],GroupVertices[Vertex],0)),1,1,"")</f>
        <v>1</v>
      </c>
      <c r="P779" s="83" t="str">
        <f>REPLACE(INDEX(GroupVertices[Group], MATCH(Edges[[#This Row],[Vertex 2]],GroupVertices[Vertex],0)),1,1,"")</f>
        <v>1</v>
      </c>
    </row>
    <row r="780" spans="1:16" ht="14.25" customHeight="1" thickTop="1" thickBot="1" x14ac:dyDescent="0.3">
      <c r="A780" s="66" t="s">
        <v>239</v>
      </c>
      <c r="B780" s="66" t="s">
        <v>260</v>
      </c>
      <c r="C780" s="67"/>
      <c r="D780" s="68">
        <v>1.1428571428571428</v>
      </c>
      <c r="E780" s="69"/>
      <c r="F780" s="70"/>
      <c r="G780" s="67"/>
      <c r="H780" s="71"/>
      <c r="I780" s="72"/>
      <c r="J780" s="72"/>
      <c r="K780" s="51"/>
      <c r="L780" s="73">
        <v>780</v>
      </c>
      <c r="M780" s="73"/>
      <c r="N780" s="74">
        <v>2</v>
      </c>
      <c r="O780" s="83" t="str">
        <f>REPLACE(INDEX(GroupVertices[Group], MATCH(Edges[[#This Row],[Vertex 1]],GroupVertices[Vertex],0)),1,1,"")</f>
        <v>1</v>
      </c>
      <c r="P780" s="83" t="str">
        <f>REPLACE(INDEX(GroupVertices[Group], MATCH(Edges[[#This Row],[Vertex 2]],GroupVertices[Vertex],0)),1,1,"")</f>
        <v>1</v>
      </c>
    </row>
    <row r="781" spans="1:16" ht="14.25" customHeight="1" thickTop="1" thickBot="1" x14ac:dyDescent="0.3">
      <c r="A781" s="66" t="s">
        <v>239</v>
      </c>
      <c r="B781" s="66" t="s">
        <v>243</v>
      </c>
      <c r="C781" s="67"/>
      <c r="D781" s="68">
        <v>1.4285714285714286</v>
      </c>
      <c r="E781" s="69"/>
      <c r="F781" s="70"/>
      <c r="G781" s="67"/>
      <c r="H781" s="71"/>
      <c r="I781" s="72"/>
      <c r="J781" s="72"/>
      <c r="K781" s="51"/>
      <c r="L781" s="73">
        <v>781</v>
      </c>
      <c r="M781" s="73"/>
      <c r="N781" s="74">
        <v>4</v>
      </c>
      <c r="O781" s="83" t="str">
        <f>REPLACE(INDEX(GroupVertices[Group], MATCH(Edges[[#This Row],[Vertex 1]],GroupVertices[Vertex],0)),1,1,"")</f>
        <v>1</v>
      </c>
      <c r="P781" s="83" t="str">
        <f>REPLACE(INDEX(GroupVertices[Group], MATCH(Edges[[#This Row],[Vertex 2]],GroupVertices[Vertex],0)),1,1,"")</f>
        <v>1</v>
      </c>
    </row>
    <row r="782" spans="1:16" ht="14.25" customHeight="1" thickTop="1" thickBot="1" x14ac:dyDescent="0.3">
      <c r="A782" s="66" t="s">
        <v>239</v>
      </c>
      <c r="B782" s="66" t="s">
        <v>261</v>
      </c>
      <c r="C782" s="67"/>
      <c r="D782" s="68">
        <v>1.1428571428571428</v>
      </c>
      <c r="E782" s="69"/>
      <c r="F782" s="70"/>
      <c r="G782" s="67"/>
      <c r="H782" s="71"/>
      <c r="I782" s="72"/>
      <c r="J782" s="72"/>
      <c r="K782" s="51"/>
      <c r="L782" s="73">
        <v>782</v>
      </c>
      <c r="M782" s="73"/>
      <c r="N782" s="74">
        <v>2</v>
      </c>
      <c r="O782" s="83" t="str">
        <f>REPLACE(INDEX(GroupVertices[Group], MATCH(Edges[[#This Row],[Vertex 1]],GroupVertices[Vertex],0)),1,1,"")</f>
        <v>1</v>
      </c>
      <c r="P782" s="83" t="str">
        <f>REPLACE(INDEX(GroupVertices[Group], MATCH(Edges[[#This Row],[Vertex 2]],GroupVertices[Vertex],0)),1,1,"")</f>
        <v>1</v>
      </c>
    </row>
    <row r="783" spans="1:16" ht="14.25" customHeight="1" thickTop="1" thickBot="1" x14ac:dyDescent="0.3">
      <c r="A783" s="66" t="s">
        <v>239</v>
      </c>
      <c r="B783" s="66" t="s">
        <v>717</v>
      </c>
      <c r="C783" s="67"/>
      <c r="D783" s="68">
        <v>1.1428571428571428</v>
      </c>
      <c r="E783" s="69"/>
      <c r="F783" s="70"/>
      <c r="G783" s="67"/>
      <c r="H783" s="71"/>
      <c r="I783" s="72"/>
      <c r="J783" s="72"/>
      <c r="K783" s="51"/>
      <c r="L783" s="73">
        <v>783</v>
      </c>
      <c r="M783" s="73"/>
      <c r="N783" s="74">
        <v>2</v>
      </c>
      <c r="O783" s="83" t="str">
        <f>REPLACE(INDEX(GroupVertices[Group], MATCH(Edges[[#This Row],[Vertex 1]],GroupVertices[Vertex],0)),1,1,"")</f>
        <v>1</v>
      </c>
      <c r="P783" s="83" t="str">
        <f>REPLACE(INDEX(GroupVertices[Group], MATCH(Edges[[#This Row],[Vertex 2]],GroupVertices[Vertex],0)),1,1,"")</f>
        <v>1</v>
      </c>
    </row>
    <row r="784" spans="1:16" ht="14.25" customHeight="1" thickTop="1" thickBot="1" x14ac:dyDescent="0.3">
      <c r="A784" s="66" t="s">
        <v>239</v>
      </c>
      <c r="B784" s="66" t="s">
        <v>244</v>
      </c>
      <c r="C784" s="67"/>
      <c r="D784" s="68">
        <v>2</v>
      </c>
      <c r="E784" s="69"/>
      <c r="F784" s="70"/>
      <c r="G784" s="67"/>
      <c r="H784" s="71"/>
      <c r="I784" s="72"/>
      <c r="J784" s="72"/>
      <c r="K784" s="51"/>
      <c r="L784" s="73">
        <v>784</v>
      </c>
      <c r="M784" s="73"/>
      <c r="N784" s="74">
        <v>8</v>
      </c>
      <c r="O784" s="83" t="str">
        <f>REPLACE(INDEX(GroupVertices[Group], MATCH(Edges[[#This Row],[Vertex 1]],GroupVertices[Vertex],0)),1,1,"")</f>
        <v>1</v>
      </c>
      <c r="P784" s="83" t="str">
        <f>REPLACE(INDEX(GroupVertices[Group], MATCH(Edges[[#This Row],[Vertex 2]],GroupVertices[Vertex],0)),1,1,"")</f>
        <v>1</v>
      </c>
    </row>
    <row r="785" spans="1:16" ht="14.25" customHeight="1" thickTop="1" thickBot="1" x14ac:dyDescent="0.3">
      <c r="A785" s="66" t="s">
        <v>239</v>
      </c>
      <c r="B785" s="66" t="s">
        <v>245</v>
      </c>
      <c r="C785" s="67"/>
      <c r="D785" s="68">
        <v>1.2857142857142856</v>
      </c>
      <c r="E785" s="69"/>
      <c r="F785" s="70"/>
      <c r="G785" s="67"/>
      <c r="H785" s="71"/>
      <c r="I785" s="72"/>
      <c r="J785" s="72"/>
      <c r="K785" s="51"/>
      <c r="L785" s="73">
        <v>785</v>
      </c>
      <c r="M785" s="73"/>
      <c r="N785" s="74">
        <v>3</v>
      </c>
      <c r="O785" s="83" t="str">
        <f>REPLACE(INDEX(GroupVertices[Group], MATCH(Edges[[#This Row],[Vertex 1]],GroupVertices[Vertex],0)),1,1,"")</f>
        <v>1</v>
      </c>
      <c r="P785" s="83" t="str">
        <f>REPLACE(INDEX(GroupVertices[Group], MATCH(Edges[[#This Row],[Vertex 2]],GroupVertices[Vertex],0)),1,1,"")</f>
        <v>1</v>
      </c>
    </row>
    <row r="786" spans="1:16" ht="14.25" customHeight="1" thickTop="1" thickBot="1" x14ac:dyDescent="0.3">
      <c r="A786" s="66" t="s">
        <v>239</v>
      </c>
      <c r="B786" s="66" t="s">
        <v>262</v>
      </c>
      <c r="C786" s="67"/>
      <c r="D786" s="68">
        <v>1.1428571428571428</v>
      </c>
      <c r="E786" s="69"/>
      <c r="F786" s="70"/>
      <c r="G786" s="67"/>
      <c r="H786" s="71"/>
      <c r="I786" s="72"/>
      <c r="J786" s="72"/>
      <c r="K786" s="51"/>
      <c r="L786" s="73">
        <v>786</v>
      </c>
      <c r="M786" s="73"/>
      <c r="N786" s="74">
        <v>2</v>
      </c>
      <c r="O786" s="83" t="str">
        <f>REPLACE(INDEX(GroupVertices[Group], MATCH(Edges[[#This Row],[Vertex 1]],GroupVertices[Vertex],0)),1,1,"")</f>
        <v>1</v>
      </c>
      <c r="P786" s="83" t="str">
        <f>REPLACE(INDEX(GroupVertices[Group], MATCH(Edges[[#This Row],[Vertex 2]],GroupVertices[Vertex],0)),1,1,"")</f>
        <v>1</v>
      </c>
    </row>
    <row r="787" spans="1:16" ht="14.25" customHeight="1" thickTop="1" thickBot="1" x14ac:dyDescent="0.3">
      <c r="A787" s="66" t="s">
        <v>239</v>
      </c>
      <c r="B787" s="66" t="s">
        <v>406</v>
      </c>
      <c r="C787" s="67"/>
      <c r="D787" s="68">
        <v>1.2857142857142856</v>
      </c>
      <c r="E787" s="69"/>
      <c r="F787" s="70"/>
      <c r="G787" s="67"/>
      <c r="H787" s="71"/>
      <c r="I787" s="72"/>
      <c r="J787" s="72"/>
      <c r="K787" s="51"/>
      <c r="L787" s="73">
        <v>787</v>
      </c>
      <c r="M787" s="73"/>
      <c r="N787" s="74">
        <v>3</v>
      </c>
      <c r="O787" s="83" t="str">
        <f>REPLACE(INDEX(GroupVertices[Group], MATCH(Edges[[#This Row],[Vertex 1]],GroupVertices[Vertex],0)),1,1,"")</f>
        <v>1</v>
      </c>
      <c r="P787" s="83" t="str">
        <f>REPLACE(INDEX(GroupVertices[Group], MATCH(Edges[[#This Row],[Vertex 2]],GroupVertices[Vertex],0)),1,1,"")</f>
        <v>1</v>
      </c>
    </row>
    <row r="788" spans="1:16" ht="14.25" customHeight="1" thickTop="1" thickBot="1" x14ac:dyDescent="0.3">
      <c r="A788" s="66" t="s">
        <v>239</v>
      </c>
      <c r="B788" s="66" t="s">
        <v>180</v>
      </c>
      <c r="C788" s="67"/>
      <c r="D788" s="68">
        <v>1.1428571428571428</v>
      </c>
      <c r="E788" s="69"/>
      <c r="F788" s="70"/>
      <c r="G788" s="67"/>
      <c r="H788" s="71"/>
      <c r="I788" s="72"/>
      <c r="J788" s="72"/>
      <c r="K788" s="51"/>
      <c r="L788" s="73">
        <v>788</v>
      </c>
      <c r="M788" s="73"/>
      <c r="N788" s="74">
        <v>2</v>
      </c>
      <c r="O788" s="83" t="str">
        <f>REPLACE(INDEX(GroupVertices[Group], MATCH(Edges[[#This Row],[Vertex 1]],GroupVertices[Vertex],0)),1,1,"")</f>
        <v>1</v>
      </c>
      <c r="P788" s="83" t="str">
        <f>REPLACE(INDEX(GroupVertices[Group], MATCH(Edges[[#This Row],[Vertex 2]],GroupVertices[Vertex],0)),1,1,"")</f>
        <v>1</v>
      </c>
    </row>
    <row r="789" spans="1:16" ht="14.25" customHeight="1" thickTop="1" thickBot="1" x14ac:dyDescent="0.3">
      <c r="A789" s="66" t="s">
        <v>718</v>
      </c>
      <c r="B789" s="66" t="s">
        <v>719</v>
      </c>
      <c r="C789" s="67"/>
      <c r="D789" s="68">
        <v>1</v>
      </c>
      <c r="E789" s="69"/>
      <c r="F789" s="70"/>
      <c r="G789" s="67"/>
      <c r="H789" s="71"/>
      <c r="I789" s="72"/>
      <c r="J789" s="72"/>
      <c r="K789" s="51"/>
      <c r="L789" s="73">
        <v>789</v>
      </c>
      <c r="M789" s="73"/>
      <c r="N789" s="74">
        <v>1</v>
      </c>
      <c r="O789" s="83" t="str">
        <f>REPLACE(INDEX(GroupVertices[Group], MATCH(Edges[[#This Row],[Vertex 1]],GroupVertices[Vertex],0)),1,1,"")</f>
        <v>1</v>
      </c>
      <c r="P789" s="83" t="str">
        <f>REPLACE(INDEX(GroupVertices[Group], MATCH(Edges[[#This Row],[Vertex 2]],GroupVertices[Vertex],0)),1,1,"")</f>
        <v>1</v>
      </c>
    </row>
    <row r="790" spans="1:16" ht="14.25" customHeight="1" thickTop="1" thickBot="1" x14ac:dyDescent="0.3">
      <c r="A790" s="66" t="s">
        <v>718</v>
      </c>
      <c r="B790" s="66" t="s">
        <v>622</v>
      </c>
      <c r="C790" s="67"/>
      <c r="D790" s="68">
        <v>1</v>
      </c>
      <c r="E790" s="69"/>
      <c r="F790" s="70"/>
      <c r="G790" s="67"/>
      <c r="H790" s="71"/>
      <c r="I790" s="72"/>
      <c r="J790" s="72"/>
      <c r="K790" s="51"/>
      <c r="L790" s="73">
        <v>790</v>
      </c>
      <c r="M790" s="73"/>
      <c r="N790" s="74">
        <v>1</v>
      </c>
      <c r="O790" s="83" t="str">
        <f>REPLACE(INDEX(GroupVertices[Group], MATCH(Edges[[#This Row],[Vertex 1]],GroupVertices[Vertex],0)),1,1,"")</f>
        <v>1</v>
      </c>
      <c r="P790" s="83" t="str">
        <f>REPLACE(INDEX(GroupVertices[Group], MATCH(Edges[[#This Row],[Vertex 2]],GroupVertices[Vertex],0)),1,1,"")</f>
        <v>1</v>
      </c>
    </row>
    <row r="791" spans="1:16" ht="14.25" customHeight="1" thickTop="1" thickBot="1" x14ac:dyDescent="0.3">
      <c r="A791" s="66" t="s">
        <v>608</v>
      </c>
      <c r="B791" s="66" t="s">
        <v>609</v>
      </c>
      <c r="C791" s="67"/>
      <c r="D791" s="68">
        <v>1</v>
      </c>
      <c r="E791" s="69"/>
      <c r="F791" s="70"/>
      <c r="G791" s="67"/>
      <c r="H791" s="71"/>
      <c r="I791" s="72"/>
      <c r="J791" s="72"/>
      <c r="K791" s="51"/>
      <c r="L791" s="73">
        <v>791</v>
      </c>
      <c r="M791" s="73"/>
      <c r="N791" s="74">
        <v>1</v>
      </c>
      <c r="O791" s="83" t="str">
        <f>REPLACE(INDEX(GroupVertices[Group], MATCH(Edges[[#This Row],[Vertex 1]],GroupVertices[Vertex],0)),1,1,"")</f>
        <v>1</v>
      </c>
      <c r="P791" s="83" t="str">
        <f>REPLACE(INDEX(GroupVertices[Group], MATCH(Edges[[#This Row],[Vertex 2]],GroupVertices[Vertex],0)),1,1,"")</f>
        <v>1</v>
      </c>
    </row>
    <row r="792" spans="1:16" ht="14.25" customHeight="1" thickTop="1" thickBot="1" x14ac:dyDescent="0.3">
      <c r="A792" s="66" t="s">
        <v>608</v>
      </c>
      <c r="B792" s="66" t="s">
        <v>610</v>
      </c>
      <c r="C792" s="67"/>
      <c r="D792" s="68">
        <v>1</v>
      </c>
      <c r="E792" s="69"/>
      <c r="F792" s="70"/>
      <c r="G792" s="67"/>
      <c r="H792" s="71"/>
      <c r="I792" s="72"/>
      <c r="J792" s="72"/>
      <c r="K792" s="51"/>
      <c r="L792" s="73">
        <v>792</v>
      </c>
      <c r="M792" s="73"/>
      <c r="N792" s="74">
        <v>1</v>
      </c>
      <c r="O792" s="83" t="str">
        <f>REPLACE(INDEX(GroupVertices[Group], MATCH(Edges[[#This Row],[Vertex 1]],GroupVertices[Vertex],0)),1,1,"")</f>
        <v>1</v>
      </c>
      <c r="P792" s="83" t="str">
        <f>REPLACE(INDEX(GroupVertices[Group], MATCH(Edges[[#This Row],[Vertex 2]],GroupVertices[Vertex],0)),1,1,"")</f>
        <v>1</v>
      </c>
    </row>
    <row r="793" spans="1:16" ht="14.25" customHeight="1" thickTop="1" thickBot="1" x14ac:dyDescent="0.3">
      <c r="A793" s="66" t="s">
        <v>608</v>
      </c>
      <c r="B793" s="66" t="s">
        <v>611</v>
      </c>
      <c r="C793" s="67"/>
      <c r="D793" s="68">
        <v>1</v>
      </c>
      <c r="E793" s="69"/>
      <c r="F793" s="70"/>
      <c r="G793" s="67"/>
      <c r="H793" s="71"/>
      <c r="I793" s="72"/>
      <c r="J793" s="72"/>
      <c r="K793" s="51"/>
      <c r="L793" s="73">
        <v>793</v>
      </c>
      <c r="M793" s="73"/>
      <c r="N793" s="74">
        <v>1</v>
      </c>
      <c r="O793" s="83" t="str">
        <f>REPLACE(INDEX(GroupVertices[Group], MATCH(Edges[[#This Row],[Vertex 1]],GroupVertices[Vertex],0)),1,1,"")</f>
        <v>1</v>
      </c>
      <c r="P793" s="83" t="str">
        <f>REPLACE(INDEX(GroupVertices[Group], MATCH(Edges[[#This Row],[Vertex 2]],GroupVertices[Vertex],0)),1,1,"")</f>
        <v>1</v>
      </c>
    </row>
    <row r="794" spans="1:16" ht="14.25" customHeight="1" thickTop="1" thickBot="1" x14ac:dyDescent="0.3">
      <c r="A794" s="66" t="s">
        <v>608</v>
      </c>
      <c r="B794" s="66" t="s">
        <v>612</v>
      </c>
      <c r="C794" s="67"/>
      <c r="D794" s="68">
        <v>1.1428571428571428</v>
      </c>
      <c r="E794" s="69"/>
      <c r="F794" s="70"/>
      <c r="G794" s="67"/>
      <c r="H794" s="71"/>
      <c r="I794" s="72"/>
      <c r="J794" s="72"/>
      <c r="K794" s="51"/>
      <c r="L794" s="73">
        <v>794</v>
      </c>
      <c r="M794" s="73"/>
      <c r="N794" s="74">
        <v>2</v>
      </c>
      <c r="O794" s="83" t="str">
        <f>REPLACE(INDEX(GroupVertices[Group], MATCH(Edges[[#This Row],[Vertex 1]],GroupVertices[Vertex],0)),1,1,"")</f>
        <v>1</v>
      </c>
      <c r="P794" s="83" t="str">
        <f>REPLACE(INDEX(GroupVertices[Group], MATCH(Edges[[#This Row],[Vertex 2]],GroupVertices[Vertex],0)),1,1,"")</f>
        <v>1</v>
      </c>
    </row>
    <row r="795" spans="1:16" ht="14.25" customHeight="1" thickTop="1" thickBot="1" x14ac:dyDescent="0.3">
      <c r="A795" s="66" t="s">
        <v>608</v>
      </c>
      <c r="B795" s="66" t="s">
        <v>613</v>
      </c>
      <c r="C795" s="67"/>
      <c r="D795" s="68">
        <v>1</v>
      </c>
      <c r="E795" s="69"/>
      <c r="F795" s="70"/>
      <c r="G795" s="67"/>
      <c r="H795" s="71"/>
      <c r="I795" s="72"/>
      <c r="J795" s="72"/>
      <c r="K795" s="51"/>
      <c r="L795" s="73">
        <v>795</v>
      </c>
      <c r="M795" s="73"/>
      <c r="N795" s="74">
        <v>1</v>
      </c>
      <c r="O795" s="83" t="str">
        <f>REPLACE(INDEX(GroupVertices[Group], MATCH(Edges[[#This Row],[Vertex 1]],GroupVertices[Vertex],0)),1,1,"")</f>
        <v>1</v>
      </c>
      <c r="P795" s="83" t="str">
        <f>REPLACE(INDEX(GroupVertices[Group], MATCH(Edges[[#This Row],[Vertex 2]],GroupVertices[Vertex],0)),1,1,"")</f>
        <v>1</v>
      </c>
    </row>
    <row r="796" spans="1:16" ht="14.25" customHeight="1" thickTop="1" thickBot="1" x14ac:dyDescent="0.3">
      <c r="A796" s="66" t="s">
        <v>720</v>
      </c>
      <c r="B796" s="66" t="s">
        <v>721</v>
      </c>
      <c r="C796" s="67"/>
      <c r="D796" s="68">
        <v>1.1428571428571428</v>
      </c>
      <c r="E796" s="69"/>
      <c r="F796" s="70"/>
      <c r="G796" s="67"/>
      <c r="H796" s="71"/>
      <c r="I796" s="72"/>
      <c r="J796" s="72"/>
      <c r="K796" s="51"/>
      <c r="L796" s="73">
        <v>796</v>
      </c>
      <c r="M796" s="73"/>
      <c r="N796" s="74">
        <v>2</v>
      </c>
      <c r="O796" s="83" t="str">
        <f>REPLACE(INDEX(GroupVertices[Group], MATCH(Edges[[#This Row],[Vertex 1]],GroupVertices[Vertex],0)),1,1,"")</f>
        <v>5</v>
      </c>
      <c r="P796" s="83" t="str">
        <f>REPLACE(INDEX(GroupVertices[Group], MATCH(Edges[[#This Row],[Vertex 2]],GroupVertices[Vertex],0)),1,1,"")</f>
        <v>5</v>
      </c>
    </row>
    <row r="797" spans="1:16" ht="14.25" customHeight="1" thickTop="1" thickBot="1" x14ac:dyDescent="0.3">
      <c r="A797" s="66" t="s">
        <v>722</v>
      </c>
      <c r="B797" s="66" t="s">
        <v>723</v>
      </c>
      <c r="C797" s="67"/>
      <c r="D797" s="68">
        <v>1.1428571428571428</v>
      </c>
      <c r="E797" s="69"/>
      <c r="F797" s="70"/>
      <c r="G797" s="67"/>
      <c r="H797" s="71"/>
      <c r="I797" s="72"/>
      <c r="J797" s="72"/>
      <c r="K797" s="51"/>
      <c r="L797" s="73">
        <v>797</v>
      </c>
      <c r="M797" s="73"/>
      <c r="N797" s="74">
        <v>2</v>
      </c>
      <c r="O797" s="83" t="str">
        <f>REPLACE(INDEX(GroupVertices[Group], MATCH(Edges[[#This Row],[Vertex 1]],GroupVertices[Vertex],0)),1,1,"")</f>
        <v>54</v>
      </c>
      <c r="P797" s="83" t="str">
        <f>REPLACE(INDEX(GroupVertices[Group], MATCH(Edges[[#This Row],[Vertex 2]],GroupVertices[Vertex],0)),1,1,"")</f>
        <v>54</v>
      </c>
    </row>
    <row r="798" spans="1:16" ht="14.25" customHeight="1" thickTop="1" thickBot="1" x14ac:dyDescent="0.3">
      <c r="A798" s="66" t="s">
        <v>527</v>
      </c>
      <c r="B798" s="66" t="s">
        <v>532</v>
      </c>
      <c r="C798" s="67"/>
      <c r="D798" s="68">
        <v>1</v>
      </c>
      <c r="E798" s="69"/>
      <c r="F798" s="70"/>
      <c r="G798" s="67"/>
      <c r="H798" s="71"/>
      <c r="I798" s="72"/>
      <c r="J798" s="72"/>
      <c r="K798" s="51"/>
      <c r="L798" s="73">
        <v>798</v>
      </c>
      <c r="M798" s="73"/>
      <c r="N798" s="74">
        <v>1</v>
      </c>
      <c r="O798" s="83" t="str">
        <f>REPLACE(INDEX(GroupVertices[Group], MATCH(Edges[[#This Row],[Vertex 1]],GroupVertices[Vertex],0)),1,1,"")</f>
        <v>1</v>
      </c>
      <c r="P798" s="83" t="str">
        <f>REPLACE(INDEX(GroupVertices[Group], MATCH(Edges[[#This Row],[Vertex 2]],GroupVertices[Vertex],0)),1,1,"")</f>
        <v>1</v>
      </c>
    </row>
    <row r="799" spans="1:16" ht="14.25" customHeight="1" thickTop="1" thickBot="1" x14ac:dyDescent="0.3">
      <c r="A799" s="66" t="s">
        <v>527</v>
      </c>
      <c r="B799" s="66" t="s">
        <v>218</v>
      </c>
      <c r="C799" s="67"/>
      <c r="D799" s="68">
        <v>1</v>
      </c>
      <c r="E799" s="69"/>
      <c r="F799" s="70"/>
      <c r="G799" s="67"/>
      <c r="H799" s="71"/>
      <c r="I799" s="72"/>
      <c r="J799" s="72"/>
      <c r="K799" s="51"/>
      <c r="L799" s="73">
        <v>799</v>
      </c>
      <c r="M799" s="73"/>
      <c r="N799" s="74">
        <v>1</v>
      </c>
      <c r="O799" s="83" t="str">
        <f>REPLACE(INDEX(GroupVertices[Group], MATCH(Edges[[#This Row],[Vertex 1]],GroupVertices[Vertex],0)),1,1,"")</f>
        <v>1</v>
      </c>
      <c r="P799" s="83" t="str">
        <f>REPLACE(INDEX(GroupVertices[Group], MATCH(Edges[[#This Row],[Vertex 2]],GroupVertices[Vertex],0)),1,1,"")</f>
        <v>1</v>
      </c>
    </row>
    <row r="800" spans="1:16" ht="14.25" customHeight="1" thickTop="1" thickBot="1" x14ac:dyDescent="0.3">
      <c r="A800" s="66" t="s">
        <v>297</v>
      </c>
      <c r="B800" s="66" t="s">
        <v>298</v>
      </c>
      <c r="C800" s="67"/>
      <c r="D800" s="68">
        <v>1</v>
      </c>
      <c r="E800" s="69"/>
      <c r="F800" s="70"/>
      <c r="G800" s="67"/>
      <c r="H800" s="71"/>
      <c r="I800" s="72"/>
      <c r="J800" s="72"/>
      <c r="K800" s="51"/>
      <c r="L800" s="73">
        <v>800</v>
      </c>
      <c r="M800" s="73"/>
      <c r="N800" s="74">
        <v>1</v>
      </c>
      <c r="O800" s="83" t="str">
        <f>REPLACE(INDEX(GroupVertices[Group], MATCH(Edges[[#This Row],[Vertex 1]],GroupVertices[Vertex],0)),1,1,"")</f>
        <v>1</v>
      </c>
      <c r="P800" s="83" t="str">
        <f>REPLACE(INDEX(GroupVertices[Group], MATCH(Edges[[#This Row],[Vertex 2]],GroupVertices[Vertex],0)),1,1,"")</f>
        <v>1</v>
      </c>
    </row>
    <row r="801" spans="1:16" ht="14.25" customHeight="1" thickTop="1" thickBot="1" x14ac:dyDescent="0.3">
      <c r="A801" s="66" t="s">
        <v>297</v>
      </c>
      <c r="B801" s="66" t="s">
        <v>299</v>
      </c>
      <c r="C801" s="67"/>
      <c r="D801" s="68">
        <v>1</v>
      </c>
      <c r="E801" s="69"/>
      <c r="F801" s="70"/>
      <c r="G801" s="67"/>
      <c r="H801" s="71"/>
      <c r="I801" s="72"/>
      <c r="J801" s="72"/>
      <c r="K801" s="51"/>
      <c r="L801" s="73">
        <v>801</v>
      </c>
      <c r="M801" s="73"/>
      <c r="N801" s="74">
        <v>1</v>
      </c>
      <c r="O801" s="83" t="str">
        <f>REPLACE(INDEX(GroupVertices[Group], MATCH(Edges[[#This Row],[Vertex 1]],GroupVertices[Vertex],0)),1,1,"")</f>
        <v>1</v>
      </c>
      <c r="P801" s="83" t="str">
        <f>REPLACE(INDEX(GroupVertices[Group], MATCH(Edges[[#This Row],[Vertex 2]],GroupVertices[Vertex],0)),1,1,"")</f>
        <v>1</v>
      </c>
    </row>
    <row r="802" spans="1:16" ht="14.25" customHeight="1" thickTop="1" thickBot="1" x14ac:dyDescent="0.3">
      <c r="A802" s="66" t="s">
        <v>297</v>
      </c>
      <c r="B802" s="66" t="s">
        <v>300</v>
      </c>
      <c r="C802" s="67"/>
      <c r="D802" s="68">
        <v>1</v>
      </c>
      <c r="E802" s="69"/>
      <c r="F802" s="70"/>
      <c r="G802" s="67"/>
      <c r="H802" s="71"/>
      <c r="I802" s="72"/>
      <c r="J802" s="72"/>
      <c r="K802" s="51"/>
      <c r="L802" s="73">
        <v>802</v>
      </c>
      <c r="M802" s="73"/>
      <c r="N802" s="74">
        <v>1</v>
      </c>
      <c r="O802" s="83" t="str">
        <f>REPLACE(INDEX(GroupVertices[Group], MATCH(Edges[[#This Row],[Vertex 1]],GroupVertices[Vertex],0)),1,1,"")</f>
        <v>1</v>
      </c>
      <c r="P802" s="83" t="str">
        <f>REPLACE(INDEX(GroupVertices[Group], MATCH(Edges[[#This Row],[Vertex 2]],GroupVertices[Vertex],0)),1,1,"")</f>
        <v>1</v>
      </c>
    </row>
    <row r="803" spans="1:16" ht="14.25" customHeight="1" thickTop="1" thickBot="1" x14ac:dyDescent="0.3">
      <c r="A803" s="66" t="s">
        <v>297</v>
      </c>
      <c r="B803" s="66" t="s">
        <v>301</v>
      </c>
      <c r="C803" s="67"/>
      <c r="D803" s="68">
        <v>1</v>
      </c>
      <c r="E803" s="69"/>
      <c r="F803" s="70"/>
      <c r="G803" s="67"/>
      <c r="H803" s="71"/>
      <c r="I803" s="72"/>
      <c r="J803" s="72"/>
      <c r="K803" s="51"/>
      <c r="L803" s="73">
        <v>803</v>
      </c>
      <c r="M803" s="73"/>
      <c r="N803" s="74">
        <v>1</v>
      </c>
      <c r="O803" s="83" t="str">
        <f>REPLACE(INDEX(GroupVertices[Group], MATCH(Edges[[#This Row],[Vertex 1]],GroupVertices[Vertex],0)),1,1,"")</f>
        <v>1</v>
      </c>
      <c r="P803" s="83" t="str">
        <f>REPLACE(INDEX(GroupVertices[Group], MATCH(Edges[[#This Row],[Vertex 2]],GroupVertices[Vertex],0)),1,1,"")</f>
        <v>1</v>
      </c>
    </row>
    <row r="804" spans="1:16" ht="14.25" customHeight="1" thickTop="1" thickBot="1" x14ac:dyDescent="0.3">
      <c r="A804" s="66" t="s">
        <v>724</v>
      </c>
      <c r="B804" s="66" t="s">
        <v>381</v>
      </c>
      <c r="C804" s="67"/>
      <c r="D804" s="68">
        <v>1.1428571428571428</v>
      </c>
      <c r="E804" s="69"/>
      <c r="F804" s="70"/>
      <c r="G804" s="67"/>
      <c r="H804" s="71"/>
      <c r="I804" s="72"/>
      <c r="J804" s="72"/>
      <c r="K804" s="51"/>
      <c r="L804" s="73">
        <v>804</v>
      </c>
      <c r="M804" s="73"/>
      <c r="N804" s="74">
        <v>2</v>
      </c>
      <c r="O804" s="83" t="str">
        <f>REPLACE(INDEX(GroupVertices[Group], MATCH(Edges[[#This Row],[Vertex 1]],GroupVertices[Vertex],0)),1,1,"")</f>
        <v>1</v>
      </c>
      <c r="P804" s="83" t="str">
        <f>REPLACE(INDEX(GroupVertices[Group], MATCH(Edges[[#This Row],[Vertex 2]],GroupVertices[Vertex],0)),1,1,"")</f>
        <v>1</v>
      </c>
    </row>
    <row r="805" spans="1:16" ht="14.25" customHeight="1" thickTop="1" thickBot="1" x14ac:dyDescent="0.3">
      <c r="A805" s="66" t="s">
        <v>298</v>
      </c>
      <c r="B805" s="66" t="s">
        <v>299</v>
      </c>
      <c r="C805" s="67"/>
      <c r="D805" s="68">
        <v>1</v>
      </c>
      <c r="E805" s="69"/>
      <c r="F805" s="70"/>
      <c r="G805" s="67"/>
      <c r="H805" s="71"/>
      <c r="I805" s="72"/>
      <c r="J805" s="72"/>
      <c r="K805" s="51"/>
      <c r="L805" s="73">
        <v>805</v>
      </c>
      <c r="M805" s="73"/>
      <c r="N805" s="74">
        <v>1</v>
      </c>
      <c r="O805" s="83" t="str">
        <f>REPLACE(INDEX(GroupVertices[Group], MATCH(Edges[[#This Row],[Vertex 1]],GroupVertices[Vertex],0)),1,1,"")</f>
        <v>1</v>
      </c>
      <c r="P805" s="83" t="str">
        <f>REPLACE(INDEX(GroupVertices[Group], MATCH(Edges[[#This Row],[Vertex 2]],GroupVertices[Vertex],0)),1,1,"")</f>
        <v>1</v>
      </c>
    </row>
    <row r="806" spans="1:16" ht="14.25" customHeight="1" thickTop="1" thickBot="1" x14ac:dyDescent="0.3">
      <c r="A806" s="66" t="s">
        <v>298</v>
      </c>
      <c r="B806" s="66" t="s">
        <v>300</v>
      </c>
      <c r="C806" s="67"/>
      <c r="D806" s="68">
        <v>1</v>
      </c>
      <c r="E806" s="69"/>
      <c r="F806" s="70"/>
      <c r="G806" s="67"/>
      <c r="H806" s="71"/>
      <c r="I806" s="72"/>
      <c r="J806" s="72"/>
      <c r="K806" s="51"/>
      <c r="L806" s="73">
        <v>806</v>
      </c>
      <c r="M806" s="73"/>
      <c r="N806" s="74">
        <v>1</v>
      </c>
      <c r="O806" s="83" t="str">
        <f>REPLACE(INDEX(GroupVertices[Group], MATCH(Edges[[#This Row],[Vertex 1]],GroupVertices[Vertex],0)),1,1,"")</f>
        <v>1</v>
      </c>
      <c r="P806" s="83" t="str">
        <f>REPLACE(INDEX(GroupVertices[Group], MATCH(Edges[[#This Row],[Vertex 2]],GroupVertices[Vertex],0)),1,1,"")</f>
        <v>1</v>
      </c>
    </row>
    <row r="807" spans="1:16" ht="14.25" customHeight="1" thickTop="1" thickBot="1" x14ac:dyDescent="0.3">
      <c r="A807" s="66" t="s">
        <v>298</v>
      </c>
      <c r="B807" s="66" t="s">
        <v>301</v>
      </c>
      <c r="C807" s="67"/>
      <c r="D807" s="68">
        <v>1</v>
      </c>
      <c r="E807" s="69"/>
      <c r="F807" s="70"/>
      <c r="G807" s="67"/>
      <c r="H807" s="71"/>
      <c r="I807" s="72"/>
      <c r="J807" s="72"/>
      <c r="K807" s="51"/>
      <c r="L807" s="73">
        <v>807</v>
      </c>
      <c r="M807" s="73"/>
      <c r="N807" s="74">
        <v>1</v>
      </c>
      <c r="O807" s="83" t="str">
        <f>REPLACE(INDEX(GroupVertices[Group], MATCH(Edges[[#This Row],[Vertex 1]],GroupVertices[Vertex],0)),1,1,"")</f>
        <v>1</v>
      </c>
      <c r="P807" s="83" t="str">
        <f>REPLACE(INDEX(GroupVertices[Group], MATCH(Edges[[#This Row],[Vertex 2]],GroupVertices[Vertex],0)),1,1,"")</f>
        <v>1</v>
      </c>
    </row>
    <row r="808" spans="1:16" ht="14.25" customHeight="1" thickTop="1" thickBot="1" x14ac:dyDescent="0.3">
      <c r="A808" s="66" t="s">
        <v>586</v>
      </c>
      <c r="B808" s="66" t="s">
        <v>587</v>
      </c>
      <c r="C808" s="67"/>
      <c r="D808" s="68">
        <v>1.1428571428571428</v>
      </c>
      <c r="E808" s="69"/>
      <c r="F808" s="70"/>
      <c r="G808" s="67"/>
      <c r="H808" s="71"/>
      <c r="I808" s="72"/>
      <c r="J808" s="72"/>
      <c r="K808" s="51"/>
      <c r="L808" s="73">
        <v>808</v>
      </c>
      <c r="M808" s="73"/>
      <c r="N808" s="74">
        <v>2</v>
      </c>
      <c r="O808" s="83" t="str">
        <f>REPLACE(INDEX(GroupVertices[Group], MATCH(Edges[[#This Row],[Vertex 1]],GroupVertices[Vertex],0)),1,1,"")</f>
        <v>1</v>
      </c>
      <c r="P808" s="83" t="str">
        <f>REPLACE(INDEX(GroupVertices[Group], MATCH(Edges[[#This Row],[Vertex 2]],GroupVertices[Vertex],0)),1,1,"")</f>
        <v>1</v>
      </c>
    </row>
    <row r="809" spans="1:16" ht="14.25" customHeight="1" thickTop="1" thickBot="1" x14ac:dyDescent="0.3">
      <c r="A809" s="66" t="s">
        <v>586</v>
      </c>
      <c r="B809" s="66" t="s">
        <v>588</v>
      </c>
      <c r="C809" s="67"/>
      <c r="D809" s="68">
        <v>1</v>
      </c>
      <c r="E809" s="69"/>
      <c r="F809" s="70"/>
      <c r="G809" s="67"/>
      <c r="H809" s="71"/>
      <c r="I809" s="72"/>
      <c r="J809" s="72"/>
      <c r="K809" s="51"/>
      <c r="L809" s="73">
        <v>809</v>
      </c>
      <c r="M809" s="73"/>
      <c r="N809" s="74">
        <v>1</v>
      </c>
      <c r="O809" s="83" t="str">
        <f>REPLACE(INDEX(GroupVertices[Group], MATCH(Edges[[#This Row],[Vertex 1]],GroupVertices[Vertex],0)),1,1,"")</f>
        <v>1</v>
      </c>
      <c r="P809" s="83" t="str">
        <f>REPLACE(INDEX(GroupVertices[Group], MATCH(Edges[[#This Row],[Vertex 2]],GroupVertices[Vertex],0)),1,1,"")</f>
        <v>1</v>
      </c>
    </row>
    <row r="810" spans="1:16" ht="14.25" customHeight="1" thickTop="1" thickBot="1" x14ac:dyDescent="0.3">
      <c r="A810" s="66" t="s">
        <v>586</v>
      </c>
      <c r="B810" s="66" t="s">
        <v>590</v>
      </c>
      <c r="C810" s="67"/>
      <c r="D810" s="68">
        <v>1.1428571428571428</v>
      </c>
      <c r="E810" s="69"/>
      <c r="F810" s="70"/>
      <c r="G810" s="67"/>
      <c r="H810" s="71"/>
      <c r="I810" s="72"/>
      <c r="J810" s="72"/>
      <c r="K810" s="51"/>
      <c r="L810" s="73">
        <v>810</v>
      </c>
      <c r="M810" s="73"/>
      <c r="N810" s="74">
        <v>2</v>
      </c>
      <c r="O810" s="83" t="str">
        <f>REPLACE(INDEX(GroupVertices[Group], MATCH(Edges[[#This Row],[Vertex 1]],GroupVertices[Vertex],0)),1,1,"")</f>
        <v>1</v>
      </c>
      <c r="P810" s="83" t="str">
        <f>REPLACE(INDEX(GroupVertices[Group], MATCH(Edges[[#This Row],[Vertex 2]],GroupVertices[Vertex],0)),1,1,"")</f>
        <v>1</v>
      </c>
    </row>
    <row r="811" spans="1:16" ht="14.25" customHeight="1" thickTop="1" thickBot="1" x14ac:dyDescent="0.3">
      <c r="A811" s="66" t="s">
        <v>586</v>
      </c>
      <c r="B811" s="66" t="s">
        <v>592</v>
      </c>
      <c r="C811" s="67"/>
      <c r="D811" s="68">
        <v>1.1428571428571428</v>
      </c>
      <c r="E811" s="69"/>
      <c r="F811" s="70"/>
      <c r="G811" s="67"/>
      <c r="H811" s="71"/>
      <c r="I811" s="72"/>
      <c r="J811" s="72"/>
      <c r="K811" s="51"/>
      <c r="L811" s="73">
        <v>811</v>
      </c>
      <c r="M811" s="73"/>
      <c r="N811" s="74">
        <v>2</v>
      </c>
      <c r="O811" s="83" t="str">
        <f>REPLACE(INDEX(GroupVertices[Group], MATCH(Edges[[#This Row],[Vertex 1]],GroupVertices[Vertex],0)),1,1,"")</f>
        <v>1</v>
      </c>
      <c r="P811" s="83" t="str">
        <f>REPLACE(INDEX(GroupVertices[Group], MATCH(Edges[[#This Row],[Vertex 2]],GroupVertices[Vertex],0)),1,1,"")</f>
        <v>1</v>
      </c>
    </row>
    <row r="812" spans="1:16" ht="14.25" customHeight="1" thickTop="1" thickBot="1" x14ac:dyDescent="0.3">
      <c r="A812" s="66" t="s">
        <v>586</v>
      </c>
      <c r="B812" s="66" t="s">
        <v>593</v>
      </c>
      <c r="C812" s="67"/>
      <c r="D812" s="68">
        <v>1</v>
      </c>
      <c r="E812" s="69"/>
      <c r="F812" s="70"/>
      <c r="G812" s="67"/>
      <c r="H812" s="71"/>
      <c r="I812" s="72"/>
      <c r="J812" s="72"/>
      <c r="K812" s="51"/>
      <c r="L812" s="73">
        <v>812</v>
      </c>
      <c r="M812" s="73"/>
      <c r="N812" s="74">
        <v>1</v>
      </c>
      <c r="O812" s="83" t="str">
        <f>REPLACE(INDEX(GroupVertices[Group], MATCH(Edges[[#This Row],[Vertex 1]],GroupVertices[Vertex],0)),1,1,"")</f>
        <v>1</v>
      </c>
      <c r="P812" s="83" t="str">
        <f>REPLACE(INDEX(GroupVertices[Group], MATCH(Edges[[#This Row],[Vertex 2]],GroupVertices[Vertex],0)),1,1,"")</f>
        <v>1</v>
      </c>
    </row>
    <row r="813" spans="1:16" ht="14.25" customHeight="1" thickTop="1" thickBot="1" x14ac:dyDescent="0.3">
      <c r="A813" s="66" t="s">
        <v>586</v>
      </c>
      <c r="B813" s="66" t="s">
        <v>594</v>
      </c>
      <c r="C813" s="67"/>
      <c r="D813" s="68">
        <v>1</v>
      </c>
      <c r="E813" s="69"/>
      <c r="F813" s="70"/>
      <c r="G813" s="67"/>
      <c r="H813" s="71"/>
      <c r="I813" s="72"/>
      <c r="J813" s="72"/>
      <c r="K813" s="51"/>
      <c r="L813" s="73">
        <v>813</v>
      </c>
      <c r="M813" s="73"/>
      <c r="N813" s="74">
        <v>1</v>
      </c>
      <c r="O813" s="83" t="str">
        <f>REPLACE(INDEX(GroupVertices[Group], MATCH(Edges[[#This Row],[Vertex 1]],GroupVertices[Vertex],0)),1,1,"")</f>
        <v>1</v>
      </c>
      <c r="P813" s="83" t="str">
        <f>REPLACE(INDEX(GroupVertices[Group], MATCH(Edges[[#This Row],[Vertex 2]],GroupVertices[Vertex],0)),1,1,"")</f>
        <v>1</v>
      </c>
    </row>
    <row r="814" spans="1:16" ht="14.25" customHeight="1" thickTop="1" thickBot="1" x14ac:dyDescent="0.3">
      <c r="A814" s="66" t="s">
        <v>310</v>
      </c>
      <c r="B814" s="66" t="s">
        <v>725</v>
      </c>
      <c r="C814" s="67"/>
      <c r="D814" s="68">
        <v>1</v>
      </c>
      <c r="E814" s="69"/>
      <c r="F814" s="70"/>
      <c r="G814" s="67"/>
      <c r="H814" s="71"/>
      <c r="I814" s="72"/>
      <c r="J814" s="72"/>
      <c r="K814" s="51"/>
      <c r="L814" s="73">
        <v>814</v>
      </c>
      <c r="M814" s="73"/>
      <c r="N814" s="74">
        <v>1</v>
      </c>
      <c r="O814" s="83" t="str">
        <f>REPLACE(INDEX(GroupVertices[Group], MATCH(Edges[[#This Row],[Vertex 1]],GroupVertices[Vertex],0)),1,1,"")</f>
        <v>1</v>
      </c>
      <c r="P814" s="83" t="str">
        <f>REPLACE(INDEX(GroupVertices[Group], MATCH(Edges[[#This Row],[Vertex 2]],GroupVertices[Vertex],0)),1,1,"")</f>
        <v>1</v>
      </c>
    </row>
    <row r="815" spans="1:16" ht="14.25" customHeight="1" thickTop="1" thickBot="1" x14ac:dyDescent="0.3">
      <c r="A815" s="66" t="s">
        <v>310</v>
      </c>
      <c r="B815" s="66" t="s">
        <v>336</v>
      </c>
      <c r="C815" s="67"/>
      <c r="D815" s="68">
        <v>1.1428571428571428</v>
      </c>
      <c r="E815" s="69"/>
      <c r="F815" s="70"/>
      <c r="G815" s="67"/>
      <c r="H815" s="71"/>
      <c r="I815" s="72"/>
      <c r="J815" s="72"/>
      <c r="K815" s="51"/>
      <c r="L815" s="73">
        <v>815</v>
      </c>
      <c r="M815" s="73"/>
      <c r="N815" s="74">
        <v>2</v>
      </c>
      <c r="O815" s="83" t="str">
        <f>REPLACE(INDEX(GroupVertices[Group], MATCH(Edges[[#This Row],[Vertex 1]],GroupVertices[Vertex],0)),1,1,"")</f>
        <v>1</v>
      </c>
      <c r="P815" s="83" t="str">
        <f>REPLACE(INDEX(GroupVertices[Group], MATCH(Edges[[#This Row],[Vertex 2]],GroupVertices[Vertex],0)),1,1,"")</f>
        <v>1</v>
      </c>
    </row>
    <row r="816" spans="1:16" ht="14.25" customHeight="1" thickTop="1" thickBot="1" x14ac:dyDescent="0.3">
      <c r="A816" s="66" t="s">
        <v>310</v>
      </c>
      <c r="B816" s="66" t="s">
        <v>311</v>
      </c>
      <c r="C816" s="67"/>
      <c r="D816" s="68">
        <v>1</v>
      </c>
      <c r="E816" s="69"/>
      <c r="F816" s="70"/>
      <c r="G816" s="67"/>
      <c r="H816" s="71"/>
      <c r="I816" s="72"/>
      <c r="J816" s="72"/>
      <c r="K816" s="51"/>
      <c r="L816" s="73">
        <v>816</v>
      </c>
      <c r="M816" s="73"/>
      <c r="N816" s="74">
        <v>1</v>
      </c>
      <c r="O816" s="83" t="str">
        <f>REPLACE(INDEX(GroupVertices[Group], MATCH(Edges[[#This Row],[Vertex 1]],GroupVertices[Vertex],0)),1,1,"")</f>
        <v>1</v>
      </c>
      <c r="P816" s="83" t="str">
        <f>REPLACE(INDEX(GroupVertices[Group], MATCH(Edges[[#This Row],[Vertex 2]],GroupVertices[Vertex],0)),1,1,"")</f>
        <v>1</v>
      </c>
    </row>
    <row r="817" spans="1:16" ht="14.25" customHeight="1" thickTop="1" thickBot="1" x14ac:dyDescent="0.3">
      <c r="A817" s="66" t="s">
        <v>310</v>
      </c>
      <c r="B817" s="66" t="s">
        <v>400</v>
      </c>
      <c r="C817" s="67"/>
      <c r="D817" s="68">
        <v>1</v>
      </c>
      <c r="E817" s="69"/>
      <c r="F817" s="70"/>
      <c r="G817" s="67"/>
      <c r="H817" s="71"/>
      <c r="I817" s="72"/>
      <c r="J817" s="72"/>
      <c r="K817" s="51"/>
      <c r="L817" s="73">
        <v>817</v>
      </c>
      <c r="M817" s="73"/>
      <c r="N817" s="74">
        <v>1</v>
      </c>
      <c r="O817" s="83" t="str">
        <f>REPLACE(INDEX(GroupVertices[Group], MATCH(Edges[[#This Row],[Vertex 1]],GroupVertices[Vertex],0)),1,1,"")</f>
        <v>1</v>
      </c>
      <c r="P817" s="83" t="str">
        <f>REPLACE(INDEX(GroupVertices[Group], MATCH(Edges[[#This Row],[Vertex 2]],GroupVertices[Vertex],0)),1,1,"")</f>
        <v>1</v>
      </c>
    </row>
    <row r="818" spans="1:16" ht="14.25" customHeight="1" thickTop="1" thickBot="1" x14ac:dyDescent="0.3">
      <c r="A818" s="66" t="s">
        <v>310</v>
      </c>
      <c r="B818" s="66" t="s">
        <v>312</v>
      </c>
      <c r="C818" s="67"/>
      <c r="D818" s="68">
        <v>1</v>
      </c>
      <c r="E818" s="69"/>
      <c r="F818" s="70"/>
      <c r="G818" s="67"/>
      <c r="H818" s="71"/>
      <c r="I818" s="72"/>
      <c r="J818" s="72"/>
      <c r="K818" s="51"/>
      <c r="L818" s="73">
        <v>818</v>
      </c>
      <c r="M818" s="73"/>
      <c r="N818" s="74">
        <v>1</v>
      </c>
      <c r="O818" s="83" t="str">
        <f>REPLACE(INDEX(GroupVertices[Group], MATCH(Edges[[#This Row],[Vertex 1]],GroupVertices[Vertex],0)),1,1,"")</f>
        <v>1</v>
      </c>
      <c r="P818" s="83" t="str">
        <f>REPLACE(INDEX(GroupVertices[Group], MATCH(Edges[[#This Row],[Vertex 2]],GroupVertices[Vertex],0)),1,1,"")</f>
        <v>1</v>
      </c>
    </row>
    <row r="819" spans="1:16" ht="14.25" customHeight="1" thickTop="1" thickBot="1" x14ac:dyDescent="0.3">
      <c r="A819" s="66" t="s">
        <v>310</v>
      </c>
      <c r="B819" s="66" t="s">
        <v>726</v>
      </c>
      <c r="C819" s="67"/>
      <c r="D819" s="68">
        <v>1</v>
      </c>
      <c r="E819" s="69"/>
      <c r="F819" s="70"/>
      <c r="G819" s="67"/>
      <c r="H819" s="71"/>
      <c r="I819" s="72"/>
      <c r="J819" s="72"/>
      <c r="K819" s="51"/>
      <c r="L819" s="73">
        <v>819</v>
      </c>
      <c r="M819" s="73"/>
      <c r="N819" s="74">
        <v>1</v>
      </c>
      <c r="O819" s="83" t="str">
        <f>REPLACE(INDEX(GroupVertices[Group], MATCH(Edges[[#This Row],[Vertex 1]],GroupVertices[Vertex],0)),1,1,"")</f>
        <v>1</v>
      </c>
      <c r="P819" s="83" t="str">
        <f>REPLACE(INDEX(GroupVertices[Group], MATCH(Edges[[#This Row],[Vertex 2]],GroupVertices[Vertex],0)),1,1,"")</f>
        <v>1</v>
      </c>
    </row>
    <row r="820" spans="1:16" ht="14.25" customHeight="1" thickTop="1" thickBot="1" x14ac:dyDescent="0.3">
      <c r="A820" s="66" t="s">
        <v>727</v>
      </c>
      <c r="B820" s="66" t="s">
        <v>728</v>
      </c>
      <c r="C820" s="67"/>
      <c r="D820" s="68">
        <v>1</v>
      </c>
      <c r="E820" s="69"/>
      <c r="F820" s="70"/>
      <c r="G820" s="67"/>
      <c r="H820" s="71"/>
      <c r="I820" s="72"/>
      <c r="J820" s="72"/>
      <c r="K820" s="51"/>
      <c r="L820" s="73">
        <v>820</v>
      </c>
      <c r="M820" s="73"/>
      <c r="N820" s="74">
        <v>1</v>
      </c>
      <c r="O820" s="83" t="str">
        <f>REPLACE(INDEX(GroupVertices[Group], MATCH(Edges[[#This Row],[Vertex 1]],GroupVertices[Vertex],0)),1,1,"")</f>
        <v>56</v>
      </c>
      <c r="P820" s="83" t="str">
        <f>REPLACE(INDEX(GroupVertices[Group], MATCH(Edges[[#This Row],[Vertex 2]],GroupVertices[Vertex],0)),1,1,"")</f>
        <v>56</v>
      </c>
    </row>
    <row r="821" spans="1:16" ht="14.25" customHeight="1" thickTop="1" thickBot="1" x14ac:dyDescent="0.3">
      <c r="A821" s="66" t="s">
        <v>729</v>
      </c>
      <c r="B821" s="66" t="s">
        <v>632</v>
      </c>
      <c r="C821" s="67"/>
      <c r="D821" s="68">
        <v>1</v>
      </c>
      <c r="E821" s="69"/>
      <c r="F821" s="70"/>
      <c r="G821" s="67"/>
      <c r="H821" s="71"/>
      <c r="I821" s="72"/>
      <c r="J821" s="72"/>
      <c r="K821" s="51"/>
      <c r="L821" s="73">
        <v>821</v>
      </c>
      <c r="M821" s="73"/>
      <c r="N821" s="74">
        <v>1</v>
      </c>
      <c r="O821" s="83" t="str">
        <f>REPLACE(INDEX(GroupVertices[Group], MATCH(Edges[[#This Row],[Vertex 1]],GroupVertices[Vertex],0)),1,1,"")</f>
        <v>1</v>
      </c>
      <c r="P821" s="83" t="str">
        <f>REPLACE(INDEX(GroupVertices[Group], MATCH(Edges[[#This Row],[Vertex 2]],GroupVertices[Vertex],0)),1,1,"")</f>
        <v>1</v>
      </c>
    </row>
    <row r="822" spans="1:16" ht="14.25" customHeight="1" thickTop="1" thickBot="1" x14ac:dyDescent="0.3">
      <c r="A822" s="66" t="s">
        <v>730</v>
      </c>
      <c r="B822" s="66" t="s">
        <v>422</v>
      </c>
      <c r="C822" s="67"/>
      <c r="D822" s="68">
        <v>1.1428571428571428</v>
      </c>
      <c r="E822" s="69"/>
      <c r="F822" s="70"/>
      <c r="G822" s="67"/>
      <c r="H822" s="71"/>
      <c r="I822" s="72"/>
      <c r="J822" s="72"/>
      <c r="K822" s="51"/>
      <c r="L822" s="73">
        <v>822</v>
      </c>
      <c r="M822" s="73"/>
      <c r="N822" s="74">
        <v>2</v>
      </c>
      <c r="O822" s="83" t="str">
        <f>REPLACE(INDEX(GroupVertices[Group], MATCH(Edges[[#This Row],[Vertex 1]],GroupVertices[Vertex],0)),1,1,"")</f>
        <v>1</v>
      </c>
      <c r="P822" s="83" t="str">
        <f>REPLACE(INDEX(GroupVertices[Group], MATCH(Edges[[#This Row],[Vertex 2]],GroupVertices[Vertex],0)),1,1,"")</f>
        <v>1</v>
      </c>
    </row>
    <row r="823" spans="1:16" ht="14.25" customHeight="1" thickTop="1" thickBot="1" x14ac:dyDescent="0.3">
      <c r="A823" s="66" t="s">
        <v>730</v>
      </c>
      <c r="B823" s="66" t="s">
        <v>731</v>
      </c>
      <c r="C823" s="67"/>
      <c r="D823" s="68">
        <v>2</v>
      </c>
      <c r="E823" s="69"/>
      <c r="F823" s="70"/>
      <c r="G823" s="67"/>
      <c r="H823" s="71"/>
      <c r="I823" s="72"/>
      <c r="J823" s="72"/>
      <c r="K823" s="51"/>
      <c r="L823" s="73">
        <v>823</v>
      </c>
      <c r="M823" s="73"/>
      <c r="N823" s="74">
        <v>8</v>
      </c>
      <c r="O823" s="83" t="str">
        <f>REPLACE(INDEX(GroupVertices[Group], MATCH(Edges[[#This Row],[Vertex 1]],GroupVertices[Vertex],0)),1,1,"")</f>
        <v>1</v>
      </c>
      <c r="P823" s="83" t="str">
        <f>REPLACE(INDEX(GroupVertices[Group], MATCH(Edges[[#This Row],[Vertex 2]],GroupVertices[Vertex],0)),1,1,"")</f>
        <v>1</v>
      </c>
    </row>
    <row r="824" spans="1:16" ht="14.25" customHeight="1" thickTop="1" thickBot="1" x14ac:dyDescent="0.3">
      <c r="A824" s="66" t="s">
        <v>730</v>
      </c>
      <c r="B824" s="66" t="s">
        <v>732</v>
      </c>
      <c r="C824" s="67"/>
      <c r="D824" s="68">
        <v>1.1428571428571428</v>
      </c>
      <c r="E824" s="69"/>
      <c r="F824" s="70"/>
      <c r="G824" s="67"/>
      <c r="H824" s="71"/>
      <c r="I824" s="72"/>
      <c r="J824" s="72"/>
      <c r="K824" s="51"/>
      <c r="L824" s="73">
        <v>824</v>
      </c>
      <c r="M824" s="73"/>
      <c r="N824" s="74">
        <v>2</v>
      </c>
      <c r="O824" s="83" t="str">
        <f>REPLACE(INDEX(GroupVertices[Group], MATCH(Edges[[#This Row],[Vertex 1]],GroupVertices[Vertex],0)),1,1,"")</f>
        <v>1</v>
      </c>
      <c r="P824" s="83" t="str">
        <f>REPLACE(INDEX(GroupVertices[Group], MATCH(Edges[[#This Row],[Vertex 2]],GroupVertices[Vertex],0)),1,1,"")</f>
        <v>1</v>
      </c>
    </row>
    <row r="825" spans="1:16" ht="14.25" customHeight="1" thickTop="1" thickBot="1" x14ac:dyDescent="0.3">
      <c r="A825" s="66" t="s">
        <v>733</v>
      </c>
      <c r="B825" s="66" t="s">
        <v>734</v>
      </c>
      <c r="C825" s="67"/>
      <c r="D825" s="68">
        <v>1</v>
      </c>
      <c r="E825" s="69"/>
      <c r="F825" s="70"/>
      <c r="G825" s="67"/>
      <c r="H825" s="71"/>
      <c r="I825" s="72"/>
      <c r="J825" s="72"/>
      <c r="K825" s="51"/>
      <c r="L825" s="73">
        <v>825</v>
      </c>
      <c r="M825" s="73"/>
      <c r="N825" s="74">
        <v>1</v>
      </c>
      <c r="O825" s="83" t="str">
        <f>REPLACE(INDEX(GroupVertices[Group], MATCH(Edges[[#This Row],[Vertex 1]],GroupVertices[Vertex],0)),1,1,"")</f>
        <v>6</v>
      </c>
      <c r="P825" s="83" t="str">
        <f>REPLACE(INDEX(GroupVertices[Group], MATCH(Edges[[#This Row],[Vertex 2]],GroupVertices[Vertex],0)),1,1,"")</f>
        <v>6</v>
      </c>
    </row>
    <row r="826" spans="1:16" ht="14.25" customHeight="1" thickTop="1" thickBot="1" x14ac:dyDescent="0.3">
      <c r="A826" s="66" t="s">
        <v>733</v>
      </c>
      <c r="B826" s="66" t="s">
        <v>735</v>
      </c>
      <c r="C826" s="67"/>
      <c r="D826" s="68">
        <v>1</v>
      </c>
      <c r="E826" s="69"/>
      <c r="F826" s="70"/>
      <c r="G826" s="67"/>
      <c r="H826" s="71"/>
      <c r="I826" s="72"/>
      <c r="J826" s="72"/>
      <c r="K826" s="51"/>
      <c r="L826" s="73">
        <v>826</v>
      </c>
      <c r="M826" s="73"/>
      <c r="N826" s="74">
        <v>1</v>
      </c>
      <c r="O826" s="83" t="str">
        <f>REPLACE(INDEX(GroupVertices[Group], MATCH(Edges[[#This Row],[Vertex 1]],GroupVertices[Vertex],0)),1,1,"")</f>
        <v>6</v>
      </c>
      <c r="P826" s="83" t="str">
        <f>REPLACE(INDEX(GroupVertices[Group], MATCH(Edges[[#This Row],[Vertex 2]],GroupVertices[Vertex],0)),1,1,"")</f>
        <v>6</v>
      </c>
    </row>
    <row r="827" spans="1:16" ht="14.25" customHeight="1" thickTop="1" thickBot="1" x14ac:dyDescent="0.3">
      <c r="A827" s="66" t="s">
        <v>733</v>
      </c>
      <c r="B827" s="66" t="s">
        <v>736</v>
      </c>
      <c r="C827" s="67"/>
      <c r="D827" s="68">
        <v>1</v>
      </c>
      <c r="E827" s="69"/>
      <c r="F827" s="70"/>
      <c r="G827" s="67"/>
      <c r="H827" s="71"/>
      <c r="I827" s="72"/>
      <c r="J827" s="72"/>
      <c r="K827" s="51"/>
      <c r="L827" s="73">
        <v>827</v>
      </c>
      <c r="M827" s="73"/>
      <c r="N827" s="74">
        <v>1</v>
      </c>
      <c r="O827" s="83" t="str">
        <f>REPLACE(INDEX(GroupVertices[Group], MATCH(Edges[[#This Row],[Vertex 1]],GroupVertices[Vertex],0)),1,1,"")</f>
        <v>6</v>
      </c>
      <c r="P827" s="83" t="str">
        <f>REPLACE(INDEX(GroupVertices[Group], MATCH(Edges[[#This Row],[Vertex 2]],GroupVertices[Vertex],0)),1,1,"")</f>
        <v>6</v>
      </c>
    </row>
    <row r="828" spans="1:16" ht="14.25" customHeight="1" thickTop="1" thickBot="1" x14ac:dyDescent="0.3">
      <c r="A828" s="66" t="s">
        <v>737</v>
      </c>
      <c r="B828" s="66" t="s">
        <v>738</v>
      </c>
      <c r="C828" s="67"/>
      <c r="D828" s="68">
        <v>1</v>
      </c>
      <c r="E828" s="69"/>
      <c r="F828" s="70"/>
      <c r="G828" s="67"/>
      <c r="H828" s="71"/>
      <c r="I828" s="72"/>
      <c r="J828" s="72"/>
      <c r="K828" s="51"/>
      <c r="L828" s="73">
        <v>828</v>
      </c>
      <c r="M828" s="73"/>
      <c r="N828" s="74">
        <v>1</v>
      </c>
      <c r="O828" s="83" t="str">
        <f>REPLACE(INDEX(GroupVertices[Group], MATCH(Edges[[#This Row],[Vertex 1]],GroupVertices[Vertex],0)),1,1,"")</f>
        <v>51</v>
      </c>
      <c r="P828" s="83" t="str">
        <f>REPLACE(INDEX(GroupVertices[Group], MATCH(Edges[[#This Row],[Vertex 2]],GroupVertices[Vertex],0)),1,1,"")</f>
        <v>51</v>
      </c>
    </row>
    <row r="829" spans="1:16" ht="14.25" customHeight="1" thickTop="1" thickBot="1" x14ac:dyDescent="0.3">
      <c r="A829" s="66" t="s">
        <v>739</v>
      </c>
      <c r="B829" s="66" t="s">
        <v>740</v>
      </c>
      <c r="C829" s="67"/>
      <c r="D829" s="68">
        <v>1.1428571428571428</v>
      </c>
      <c r="E829" s="69"/>
      <c r="F829" s="70"/>
      <c r="G829" s="67"/>
      <c r="H829" s="71"/>
      <c r="I829" s="72"/>
      <c r="J829" s="72"/>
      <c r="K829" s="51"/>
      <c r="L829" s="73">
        <v>829</v>
      </c>
      <c r="M829" s="73"/>
      <c r="N829" s="74">
        <v>2</v>
      </c>
      <c r="O829" s="83" t="str">
        <f>REPLACE(INDEX(GroupVertices[Group], MATCH(Edges[[#This Row],[Vertex 1]],GroupVertices[Vertex],0)),1,1,"")</f>
        <v>1</v>
      </c>
      <c r="P829" s="83" t="str">
        <f>REPLACE(INDEX(GroupVertices[Group], MATCH(Edges[[#This Row],[Vertex 2]],GroupVertices[Vertex],0)),1,1,"")</f>
        <v>1</v>
      </c>
    </row>
    <row r="830" spans="1:16" ht="14.25" customHeight="1" thickTop="1" thickBot="1" x14ac:dyDescent="0.3">
      <c r="A830" s="66" t="s">
        <v>739</v>
      </c>
      <c r="B830" s="66" t="s">
        <v>343</v>
      </c>
      <c r="C830" s="67"/>
      <c r="D830" s="68">
        <v>1.1428571428571428</v>
      </c>
      <c r="E830" s="69"/>
      <c r="F830" s="70"/>
      <c r="G830" s="67"/>
      <c r="H830" s="71"/>
      <c r="I830" s="72"/>
      <c r="J830" s="72"/>
      <c r="K830" s="51"/>
      <c r="L830" s="73">
        <v>830</v>
      </c>
      <c r="M830" s="73"/>
      <c r="N830" s="74">
        <v>2</v>
      </c>
      <c r="O830" s="83" t="str">
        <f>REPLACE(INDEX(GroupVertices[Group], MATCH(Edges[[#This Row],[Vertex 1]],GroupVertices[Vertex],0)),1,1,"")</f>
        <v>1</v>
      </c>
      <c r="P830" s="83" t="str">
        <f>REPLACE(INDEX(GroupVertices[Group], MATCH(Edges[[#This Row],[Vertex 2]],GroupVertices[Vertex],0)),1,1,"")</f>
        <v>1</v>
      </c>
    </row>
    <row r="831" spans="1:16" ht="14.25" customHeight="1" thickTop="1" thickBot="1" x14ac:dyDescent="0.3">
      <c r="A831" s="66" t="s">
        <v>739</v>
      </c>
      <c r="B831" s="66" t="s">
        <v>536</v>
      </c>
      <c r="C831" s="67"/>
      <c r="D831" s="68">
        <v>1</v>
      </c>
      <c r="E831" s="69"/>
      <c r="F831" s="70"/>
      <c r="G831" s="67"/>
      <c r="H831" s="71"/>
      <c r="I831" s="72"/>
      <c r="J831" s="72"/>
      <c r="K831" s="51"/>
      <c r="L831" s="73">
        <v>831</v>
      </c>
      <c r="M831" s="73"/>
      <c r="N831" s="74">
        <v>1</v>
      </c>
      <c r="O831" s="83" t="str">
        <f>REPLACE(INDEX(GroupVertices[Group], MATCH(Edges[[#This Row],[Vertex 1]],GroupVertices[Vertex],0)),1,1,"")</f>
        <v>1</v>
      </c>
      <c r="P831" s="83" t="str">
        <f>REPLACE(INDEX(GroupVertices[Group], MATCH(Edges[[#This Row],[Vertex 2]],GroupVertices[Vertex],0)),1,1,"")</f>
        <v>1</v>
      </c>
    </row>
    <row r="832" spans="1:16" ht="14.25" customHeight="1" thickTop="1" thickBot="1" x14ac:dyDescent="0.3">
      <c r="A832" s="66" t="s">
        <v>571</v>
      </c>
      <c r="B832" s="66" t="s">
        <v>572</v>
      </c>
      <c r="C832" s="67"/>
      <c r="D832" s="68">
        <v>1.2857142857142856</v>
      </c>
      <c r="E832" s="69"/>
      <c r="F832" s="70"/>
      <c r="G832" s="67"/>
      <c r="H832" s="71"/>
      <c r="I832" s="72"/>
      <c r="J832" s="72"/>
      <c r="K832" s="51"/>
      <c r="L832" s="73">
        <v>832</v>
      </c>
      <c r="M832" s="73"/>
      <c r="N832" s="74">
        <v>3</v>
      </c>
      <c r="O832" s="83" t="str">
        <f>REPLACE(INDEX(GroupVertices[Group], MATCH(Edges[[#This Row],[Vertex 1]],GroupVertices[Vertex],0)),1,1,"")</f>
        <v>1</v>
      </c>
      <c r="P832" s="83" t="str">
        <f>REPLACE(INDEX(GroupVertices[Group], MATCH(Edges[[#This Row],[Vertex 2]],GroupVertices[Vertex],0)),1,1,"")</f>
        <v>1</v>
      </c>
    </row>
    <row r="833" spans="1:16" ht="14.25" customHeight="1" thickTop="1" thickBot="1" x14ac:dyDescent="0.3">
      <c r="A833" s="66" t="s">
        <v>571</v>
      </c>
      <c r="B833" s="66" t="s">
        <v>741</v>
      </c>
      <c r="C833" s="67"/>
      <c r="D833" s="68">
        <v>1.7142857142857144</v>
      </c>
      <c r="E833" s="69"/>
      <c r="F833" s="70"/>
      <c r="G833" s="67"/>
      <c r="H833" s="71"/>
      <c r="I833" s="72"/>
      <c r="J833" s="72"/>
      <c r="K833" s="51"/>
      <c r="L833" s="73">
        <v>833</v>
      </c>
      <c r="M833" s="73"/>
      <c r="N833" s="74">
        <v>6</v>
      </c>
      <c r="O833" s="83" t="str">
        <f>REPLACE(INDEX(GroupVertices[Group], MATCH(Edges[[#This Row],[Vertex 1]],GroupVertices[Vertex],0)),1,1,"")</f>
        <v>1</v>
      </c>
      <c r="P833" s="83" t="str">
        <f>REPLACE(INDEX(GroupVertices[Group], MATCH(Edges[[#This Row],[Vertex 2]],GroupVertices[Vertex],0)),1,1,"")</f>
        <v>1</v>
      </c>
    </row>
    <row r="834" spans="1:16" ht="14.25" customHeight="1" thickTop="1" thickBot="1" x14ac:dyDescent="0.3">
      <c r="A834" s="66" t="s">
        <v>742</v>
      </c>
      <c r="B834" s="66" t="s">
        <v>336</v>
      </c>
      <c r="C834" s="67"/>
      <c r="D834" s="68">
        <v>1</v>
      </c>
      <c r="E834" s="69"/>
      <c r="F834" s="70"/>
      <c r="G834" s="67"/>
      <c r="H834" s="71"/>
      <c r="I834" s="72"/>
      <c r="J834" s="72"/>
      <c r="K834" s="51"/>
      <c r="L834" s="73">
        <v>834</v>
      </c>
      <c r="M834" s="73"/>
      <c r="N834" s="74">
        <v>1</v>
      </c>
      <c r="O834" s="83" t="str">
        <f>REPLACE(INDEX(GroupVertices[Group], MATCH(Edges[[#This Row],[Vertex 1]],GroupVertices[Vertex],0)),1,1,"")</f>
        <v>1</v>
      </c>
      <c r="P834" s="83" t="str">
        <f>REPLACE(INDEX(GroupVertices[Group], MATCH(Edges[[#This Row],[Vertex 2]],GroupVertices[Vertex],0)),1,1,"")</f>
        <v>1</v>
      </c>
    </row>
    <row r="835" spans="1:16" ht="14.25" customHeight="1" thickTop="1" thickBot="1" x14ac:dyDescent="0.3">
      <c r="A835" s="66" t="s">
        <v>743</v>
      </c>
      <c r="B835" s="66" t="s">
        <v>744</v>
      </c>
      <c r="C835" s="67"/>
      <c r="D835" s="68">
        <v>1.1428571428571428</v>
      </c>
      <c r="E835" s="69"/>
      <c r="F835" s="70"/>
      <c r="G835" s="67"/>
      <c r="H835" s="71"/>
      <c r="I835" s="72"/>
      <c r="J835" s="72"/>
      <c r="K835" s="51"/>
      <c r="L835" s="73">
        <v>835</v>
      </c>
      <c r="M835" s="73"/>
      <c r="N835" s="74">
        <v>2</v>
      </c>
      <c r="O835" s="83" t="str">
        <f>REPLACE(INDEX(GroupVertices[Group], MATCH(Edges[[#This Row],[Vertex 1]],GroupVertices[Vertex],0)),1,1,"")</f>
        <v>1</v>
      </c>
      <c r="P835" s="83" t="str">
        <f>REPLACE(INDEX(GroupVertices[Group], MATCH(Edges[[#This Row],[Vertex 2]],GroupVertices[Vertex],0)),1,1,"")</f>
        <v>1</v>
      </c>
    </row>
    <row r="836" spans="1:16" ht="14.25" customHeight="1" thickTop="1" thickBot="1" x14ac:dyDescent="0.3">
      <c r="A836" s="66" t="s">
        <v>743</v>
      </c>
      <c r="B836" s="66" t="s">
        <v>294</v>
      </c>
      <c r="C836" s="67"/>
      <c r="D836" s="68">
        <v>1</v>
      </c>
      <c r="E836" s="69"/>
      <c r="F836" s="70"/>
      <c r="G836" s="67"/>
      <c r="H836" s="71"/>
      <c r="I836" s="72"/>
      <c r="J836" s="72"/>
      <c r="K836" s="51"/>
      <c r="L836" s="73">
        <v>836</v>
      </c>
      <c r="M836" s="73"/>
      <c r="N836" s="74">
        <v>1</v>
      </c>
      <c r="O836" s="83" t="str">
        <f>REPLACE(INDEX(GroupVertices[Group], MATCH(Edges[[#This Row],[Vertex 1]],GroupVertices[Vertex],0)),1,1,"")</f>
        <v>1</v>
      </c>
      <c r="P836" s="83" t="str">
        <f>REPLACE(INDEX(GroupVertices[Group], MATCH(Edges[[#This Row],[Vertex 2]],GroupVertices[Vertex],0)),1,1,"")</f>
        <v>1</v>
      </c>
    </row>
    <row r="837" spans="1:16" ht="14.25" customHeight="1" thickTop="1" thickBot="1" x14ac:dyDescent="0.3">
      <c r="A837" s="66" t="s">
        <v>351</v>
      </c>
      <c r="B837" s="66" t="s">
        <v>352</v>
      </c>
      <c r="C837" s="67"/>
      <c r="D837" s="68">
        <v>1</v>
      </c>
      <c r="E837" s="69"/>
      <c r="F837" s="70"/>
      <c r="G837" s="67"/>
      <c r="H837" s="71"/>
      <c r="I837" s="72"/>
      <c r="J837" s="72"/>
      <c r="K837" s="51"/>
      <c r="L837" s="73">
        <v>837</v>
      </c>
      <c r="M837" s="73"/>
      <c r="N837" s="74">
        <v>1</v>
      </c>
      <c r="O837" s="83" t="str">
        <f>REPLACE(INDEX(GroupVertices[Group], MATCH(Edges[[#This Row],[Vertex 1]],GroupVertices[Vertex],0)),1,1,"")</f>
        <v>25</v>
      </c>
      <c r="P837" s="83" t="str">
        <f>REPLACE(INDEX(GroupVertices[Group], MATCH(Edges[[#This Row],[Vertex 2]],GroupVertices[Vertex],0)),1,1,"")</f>
        <v>25</v>
      </c>
    </row>
    <row r="838" spans="1:16" ht="14.25" customHeight="1" thickTop="1" thickBot="1" x14ac:dyDescent="0.3">
      <c r="A838" s="66" t="s">
        <v>422</v>
      </c>
      <c r="B838" s="66" t="s">
        <v>745</v>
      </c>
      <c r="C838" s="67"/>
      <c r="D838" s="68">
        <v>1.1428571428571428</v>
      </c>
      <c r="E838" s="69"/>
      <c r="F838" s="70"/>
      <c r="G838" s="67"/>
      <c r="H838" s="71"/>
      <c r="I838" s="72"/>
      <c r="J838" s="72"/>
      <c r="K838" s="51"/>
      <c r="L838" s="73">
        <v>838</v>
      </c>
      <c r="M838" s="73"/>
      <c r="N838" s="74">
        <v>2</v>
      </c>
      <c r="O838" s="83" t="str">
        <f>REPLACE(INDEX(GroupVertices[Group], MATCH(Edges[[#This Row],[Vertex 1]],GroupVertices[Vertex],0)),1,1,"")</f>
        <v>1</v>
      </c>
      <c r="P838" s="83" t="str">
        <f>REPLACE(INDEX(GroupVertices[Group], MATCH(Edges[[#This Row],[Vertex 2]],GroupVertices[Vertex],0)),1,1,"")</f>
        <v>1</v>
      </c>
    </row>
    <row r="839" spans="1:16" ht="14.25" customHeight="1" thickTop="1" thickBot="1" x14ac:dyDescent="0.3">
      <c r="A839" s="66" t="s">
        <v>422</v>
      </c>
      <c r="B839" s="66" t="s">
        <v>197</v>
      </c>
      <c r="C839" s="67"/>
      <c r="D839" s="68">
        <v>1</v>
      </c>
      <c r="E839" s="69"/>
      <c r="F839" s="70"/>
      <c r="G839" s="67"/>
      <c r="H839" s="71"/>
      <c r="I839" s="72"/>
      <c r="J839" s="72"/>
      <c r="K839" s="51"/>
      <c r="L839" s="73">
        <v>839</v>
      </c>
      <c r="M839" s="73"/>
      <c r="N839" s="74">
        <v>1</v>
      </c>
      <c r="O839" s="83" t="str">
        <f>REPLACE(INDEX(GroupVertices[Group], MATCH(Edges[[#This Row],[Vertex 1]],GroupVertices[Vertex],0)),1,1,"")</f>
        <v>1</v>
      </c>
      <c r="P839" s="83" t="str">
        <f>REPLACE(INDEX(GroupVertices[Group], MATCH(Edges[[#This Row],[Vertex 2]],GroupVertices[Vertex],0)),1,1,"")</f>
        <v>1</v>
      </c>
    </row>
    <row r="840" spans="1:16" ht="14.25" customHeight="1" thickTop="1" thickBot="1" x14ac:dyDescent="0.3">
      <c r="A840" s="66" t="s">
        <v>422</v>
      </c>
      <c r="B840" s="66" t="s">
        <v>414</v>
      </c>
      <c r="C840" s="67"/>
      <c r="D840" s="68">
        <v>1.1428571428571428</v>
      </c>
      <c r="E840" s="69"/>
      <c r="F840" s="70"/>
      <c r="G840" s="67"/>
      <c r="H840" s="71"/>
      <c r="I840" s="72"/>
      <c r="J840" s="72"/>
      <c r="K840" s="51"/>
      <c r="L840" s="73">
        <v>840</v>
      </c>
      <c r="M840" s="73"/>
      <c r="N840" s="74">
        <v>2</v>
      </c>
      <c r="O840" s="83" t="str">
        <f>REPLACE(INDEX(GroupVertices[Group], MATCH(Edges[[#This Row],[Vertex 1]],GroupVertices[Vertex],0)),1,1,"")</f>
        <v>1</v>
      </c>
      <c r="P840" s="83" t="str">
        <f>REPLACE(INDEX(GroupVertices[Group], MATCH(Edges[[#This Row],[Vertex 2]],GroupVertices[Vertex],0)),1,1,"")</f>
        <v>1</v>
      </c>
    </row>
    <row r="841" spans="1:16" ht="14.25" customHeight="1" thickTop="1" thickBot="1" x14ac:dyDescent="0.3">
      <c r="A841" s="66" t="s">
        <v>422</v>
      </c>
      <c r="B841" s="66" t="s">
        <v>217</v>
      </c>
      <c r="C841" s="67"/>
      <c r="D841" s="68">
        <v>1.5714285714285714</v>
      </c>
      <c r="E841" s="69"/>
      <c r="F841" s="70"/>
      <c r="G841" s="67"/>
      <c r="H841" s="71"/>
      <c r="I841" s="72"/>
      <c r="J841" s="72"/>
      <c r="K841" s="51"/>
      <c r="L841" s="73">
        <v>841</v>
      </c>
      <c r="M841" s="73"/>
      <c r="N841" s="74">
        <v>5</v>
      </c>
      <c r="O841" s="83" t="str">
        <f>REPLACE(INDEX(GroupVertices[Group], MATCH(Edges[[#This Row],[Vertex 1]],GroupVertices[Vertex],0)),1,1,"")</f>
        <v>1</v>
      </c>
      <c r="P841" s="83" t="str">
        <f>REPLACE(INDEX(GroupVertices[Group], MATCH(Edges[[#This Row],[Vertex 2]],GroupVertices[Vertex],0)),1,1,"")</f>
        <v>1</v>
      </c>
    </row>
    <row r="842" spans="1:16" ht="14.25" customHeight="1" thickTop="1" thickBot="1" x14ac:dyDescent="0.3">
      <c r="A842" s="66" t="s">
        <v>422</v>
      </c>
      <c r="B842" s="66" t="s">
        <v>746</v>
      </c>
      <c r="C842" s="67"/>
      <c r="D842" s="68">
        <v>1</v>
      </c>
      <c r="E842" s="69"/>
      <c r="F842" s="70"/>
      <c r="G842" s="67"/>
      <c r="H842" s="71"/>
      <c r="I842" s="72"/>
      <c r="J842" s="72"/>
      <c r="K842" s="51"/>
      <c r="L842" s="73">
        <v>842</v>
      </c>
      <c r="M842" s="73"/>
      <c r="N842" s="74">
        <v>1</v>
      </c>
      <c r="O842" s="83" t="str">
        <f>REPLACE(INDEX(GroupVertices[Group], MATCH(Edges[[#This Row],[Vertex 1]],GroupVertices[Vertex],0)),1,1,"")</f>
        <v>1</v>
      </c>
      <c r="P842" s="83" t="str">
        <f>REPLACE(INDEX(GroupVertices[Group], MATCH(Edges[[#This Row],[Vertex 2]],GroupVertices[Vertex],0)),1,1,"")</f>
        <v>1</v>
      </c>
    </row>
    <row r="843" spans="1:16" ht="14.25" customHeight="1" thickTop="1" thickBot="1" x14ac:dyDescent="0.3">
      <c r="A843" s="66" t="s">
        <v>422</v>
      </c>
      <c r="B843" s="66" t="s">
        <v>423</v>
      </c>
      <c r="C843" s="67"/>
      <c r="D843" s="68">
        <v>1.2857142857142856</v>
      </c>
      <c r="E843" s="69"/>
      <c r="F843" s="70"/>
      <c r="G843" s="67"/>
      <c r="H843" s="71"/>
      <c r="I843" s="72"/>
      <c r="J843" s="72"/>
      <c r="K843" s="51"/>
      <c r="L843" s="73">
        <v>843</v>
      </c>
      <c r="M843" s="73"/>
      <c r="N843" s="74">
        <v>3</v>
      </c>
      <c r="O843" s="83" t="str">
        <f>REPLACE(INDEX(GroupVertices[Group], MATCH(Edges[[#This Row],[Vertex 1]],GroupVertices[Vertex],0)),1,1,"")</f>
        <v>1</v>
      </c>
      <c r="P843" s="83" t="str">
        <f>REPLACE(INDEX(GroupVertices[Group], MATCH(Edges[[#This Row],[Vertex 2]],GroupVertices[Vertex],0)),1,1,"")</f>
        <v>1</v>
      </c>
    </row>
    <row r="844" spans="1:16" ht="14.25" customHeight="1" thickTop="1" thickBot="1" x14ac:dyDescent="0.3">
      <c r="A844" s="66" t="s">
        <v>422</v>
      </c>
      <c r="B844" s="66" t="s">
        <v>648</v>
      </c>
      <c r="C844" s="67"/>
      <c r="D844" s="68">
        <v>1.7142857142857144</v>
      </c>
      <c r="E844" s="69"/>
      <c r="F844" s="70"/>
      <c r="G844" s="67"/>
      <c r="H844" s="71"/>
      <c r="I844" s="72"/>
      <c r="J844" s="72"/>
      <c r="K844" s="51"/>
      <c r="L844" s="73">
        <v>844</v>
      </c>
      <c r="M844" s="73"/>
      <c r="N844" s="74">
        <v>6</v>
      </c>
      <c r="O844" s="83" t="str">
        <f>REPLACE(INDEX(GroupVertices[Group], MATCH(Edges[[#This Row],[Vertex 1]],GroupVertices[Vertex],0)),1,1,"")</f>
        <v>1</v>
      </c>
      <c r="P844" s="83" t="str">
        <f>REPLACE(INDEX(GroupVertices[Group], MATCH(Edges[[#This Row],[Vertex 2]],GroupVertices[Vertex],0)),1,1,"")</f>
        <v>1</v>
      </c>
    </row>
    <row r="845" spans="1:16" ht="14.25" customHeight="1" thickTop="1" thickBot="1" x14ac:dyDescent="0.3">
      <c r="A845" s="66" t="s">
        <v>422</v>
      </c>
      <c r="B845" s="66" t="s">
        <v>731</v>
      </c>
      <c r="C845" s="67"/>
      <c r="D845" s="68">
        <v>1.1428571428571428</v>
      </c>
      <c r="E845" s="69"/>
      <c r="F845" s="70"/>
      <c r="G845" s="67"/>
      <c r="H845" s="71"/>
      <c r="I845" s="72"/>
      <c r="J845" s="72"/>
      <c r="K845" s="51"/>
      <c r="L845" s="73">
        <v>845</v>
      </c>
      <c r="M845" s="73"/>
      <c r="N845" s="74">
        <v>2</v>
      </c>
      <c r="O845" s="83" t="str">
        <f>REPLACE(INDEX(GroupVertices[Group], MATCH(Edges[[#This Row],[Vertex 1]],GroupVertices[Vertex],0)),1,1,"")</f>
        <v>1</v>
      </c>
      <c r="P845" s="83" t="str">
        <f>REPLACE(INDEX(GroupVertices[Group], MATCH(Edges[[#This Row],[Vertex 2]],GroupVertices[Vertex],0)),1,1,"")</f>
        <v>1</v>
      </c>
    </row>
    <row r="846" spans="1:16" ht="14.25" customHeight="1" thickTop="1" thickBot="1" x14ac:dyDescent="0.3">
      <c r="A846" s="66" t="s">
        <v>253</v>
      </c>
      <c r="B846" s="66" t="s">
        <v>254</v>
      </c>
      <c r="C846" s="67"/>
      <c r="D846" s="68">
        <v>1.1428571428571428</v>
      </c>
      <c r="E846" s="69"/>
      <c r="F846" s="70"/>
      <c r="G846" s="67"/>
      <c r="H846" s="71"/>
      <c r="I846" s="72"/>
      <c r="J846" s="72"/>
      <c r="K846" s="51"/>
      <c r="L846" s="73">
        <v>846</v>
      </c>
      <c r="M846" s="73"/>
      <c r="N846" s="74">
        <v>2</v>
      </c>
      <c r="O846" s="83" t="str">
        <f>REPLACE(INDEX(GroupVertices[Group], MATCH(Edges[[#This Row],[Vertex 1]],GroupVertices[Vertex],0)),1,1,"")</f>
        <v>1</v>
      </c>
      <c r="P846" s="83" t="str">
        <f>REPLACE(INDEX(GroupVertices[Group], MATCH(Edges[[#This Row],[Vertex 2]],GroupVertices[Vertex],0)),1,1,"")</f>
        <v>1</v>
      </c>
    </row>
    <row r="847" spans="1:16" ht="14.25" customHeight="1" thickTop="1" thickBot="1" x14ac:dyDescent="0.3">
      <c r="A847" s="66" t="s">
        <v>253</v>
      </c>
      <c r="B847" s="66" t="s">
        <v>255</v>
      </c>
      <c r="C847" s="67"/>
      <c r="D847" s="68">
        <v>1.4285714285714286</v>
      </c>
      <c r="E847" s="69"/>
      <c r="F847" s="70"/>
      <c r="G847" s="67"/>
      <c r="H847" s="71"/>
      <c r="I847" s="72"/>
      <c r="J847" s="72"/>
      <c r="K847" s="51"/>
      <c r="L847" s="73">
        <v>847</v>
      </c>
      <c r="M847" s="73"/>
      <c r="N847" s="74">
        <v>4</v>
      </c>
      <c r="O847" s="83" t="str">
        <f>REPLACE(INDEX(GroupVertices[Group], MATCH(Edges[[#This Row],[Vertex 1]],GroupVertices[Vertex],0)),1,1,"")</f>
        <v>1</v>
      </c>
      <c r="P847" s="83" t="str">
        <f>REPLACE(INDEX(GroupVertices[Group], MATCH(Edges[[#This Row],[Vertex 2]],GroupVertices[Vertex],0)),1,1,"")</f>
        <v>1</v>
      </c>
    </row>
    <row r="848" spans="1:16" ht="14.25" customHeight="1" thickTop="1" thickBot="1" x14ac:dyDescent="0.3">
      <c r="A848" s="66" t="s">
        <v>253</v>
      </c>
      <c r="B848" s="66" t="s">
        <v>256</v>
      </c>
      <c r="C848" s="67"/>
      <c r="D848" s="68">
        <v>1.1428571428571428</v>
      </c>
      <c r="E848" s="69"/>
      <c r="F848" s="70"/>
      <c r="G848" s="67"/>
      <c r="H848" s="71"/>
      <c r="I848" s="72"/>
      <c r="J848" s="72"/>
      <c r="K848" s="51"/>
      <c r="L848" s="73">
        <v>848</v>
      </c>
      <c r="M848" s="73"/>
      <c r="N848" s="74">
        <v>2</v>
      </c>
      <c r="O848" s="83" t="str">
        <f>REPLACE(INDEX(GroupVertices[Group], MATCH(Edges[[#This Row],[Vertex 1]],GroupVertices[Vertex],0)),1,1,"")</f>
        <v>1</v>
      </c>
      <c r="P848" s="83" t="str">
        <f>REPLACE(INDEX(GroupVertices[Group], MATCH(Edges[[#This Row],[Vertex 2]],GroupVertices[Vertex],0)),1,1,"")</f>
        <v>1</v>
      </c>
    </row>
    <row r="849" spans="1:16" ht="14.25" customHeight="1" thickTop="1" thickBot="1" x14ac:dyDescent="0.3">
      <c r="A849" s="66" t="s">
        <v>253</v>
      </c>
      <c r="B849" s="66" t="s">
        <v>257</v>
      </c>
      <c r="C849" s="67"/>
      <c r="D849" s="68">
        <v>1.4285714285714286</v>
      </c>
      <c r="E849" s="69"/>
      <c r="F849" s="70"/>
      <c r="G849" s="67"/>
      <c r="H849" s="71"/>
      <c r="I849" s="72"/>
      <c r="J849" s="72"/>
      <c r="K849" s="51"/>
      <c r="L849" s="73">
        <v>849</v>
      </c>
      <c r="M849" s="73"/>
      <c r="N849" s="74">
        <v>4</v>
      </c>
      <c r="O849" s="83" t="str">
        <f>REPLACE(INDEX(GroupVertices[Group], MATCH(Edges[[#This Row],[Vertex 1]],GroupVertices[Vertex],0)),1,1,"")</f>
        <v>1</v>
      </c>
      <c r="P849" s="83" t="str">
        <f>REPLACE(INDEX(GroupVertices[Group], MATCH(Edges[[#This Row],[Vertex 2]],GroupVertices[Vertex],0)),1,1,"")</f>
        <v>1</v>
      </c>
    </row>
    <row r="850" spans="1:16" ht="14.25" customHeight="1" thickTop="1" thickBot="1" x14ac:dyDescent="0.3">
      <c r="A850" s="66" t="s">
        <v>253</v>
      </c>
      <c r="B850" s="66" t="s">
        <v>258</v>
      </c>
      <c r="C850" s="67"/>
      <c r="D850" s="68">
        <v>1.1428571428571428</v>
      </c>
      <c r="E850" s="69"/>
      <c r="F850" s="70"/>
      <c r="G850" s="67"/>
      <c r="H850" s="71"/>
      <c r="I850" s="72"/>
      <c r="J850" s="72"/>
      <c r="K850" s="51"/>
      <c r="L850" s="73">
        <v>850</v>
      </c>
      <c r="M850" s="73"/>
      <c r="N850" s="74">
        <v>2</v>
      </c>
      <c r="O850" s="83" t="str">
        <f>REPLACE(INDEX(GroupVertices[Group], MATCH(Edges[[#This Row],[Vertex 1]],GroupVertices[Vertex],0)),1,1,"")</f>
        <v>1</v>
      </c>
      <c r="P850" s="83" t="str">
        <f>REPLACE(INDEX(GroupVertices[Group], MATCH(Edges[[#This Row],[Vertex 2]],GroupVertices[Vertex],0)),1,1,"")</f>
        <v>1</v>
      </c>
    </row>
    <row r="851" spans="1:16" ht="14.25" customHeight="1" thickTop="1" thickBot="1" x14ac:dyDescent="0.3">
      <c r="A851" s="66" t="s">
        <v>253</v>
      </c>
      <c r="B851" s="66" t="s">
        <v>259</v>
      </c>
      <c r="C851" s="67"/>
      <c r="D851" s="68">
        <v>2</v>
      </c>
      <c r="E851" s="69"/>
      <c r="F851" s="70"/>
      <c r="G851" s="67"/>
      <c r="H851" s="71"/>
      <c r="I851" s="72"/>
      <c r="J851" s="72"/>
      <c r="K851" s="51"/>
      <c r="L851" s="73">
        <v>851</v>
      </c>
      <c r="M851" s="73"/>
      <c r="N851" s="74">
        <v>8</v>
      </c>
      <c r="O851" s="83" t="str">
        <f>REPLACE(INDEX(GroupVertices[Group], MATCH(Edges[[#This Row],[Vertex 1]],GroupVertices[Vertex],0)),1,1,"")</f>
        <v>1</v>
      </c>
      <c r="P851" s="83" t="str">
        <f>REPLACE(INDEX(GroupVertices[Group], MATCH(Edges[[#This Row],[Vertex 2]],GroupVertices[Vertex],0)),1,1,"")</f>
        <v>1</v>
      </c>
    </row>
    <row r="852" spans="1:16" ht="14.25" customHeight="1" thickTop="1" thickBot="1" x14ac:dyDescent="0.3">
      <c r="A852" s="66" t="s">
        <v>253</v>
      </c>
      <c r="B852" s="66" t="s">
        <v>260</v>
      </c>
      <c r="C852" s="67"/>
      <c r="D852" s="68">
        <v>1.1428571428571428</v>
      </c>
      <c r="E852" s="69"/>
      <c r="F852" s="70"/>
      <c r="G852" s="67"/>
      <c r="H852" s="71"/>
      <c r="I852" s="72"/>
      <c r="J852" s="72"/>
      <c r="K852" s="51"/>
      <c r="L852" s="73">
        <v>852</v>
      </c>
      <c r="M852" s="73"/>
      <c r="N852" s="74">
        <v>2</v>
      </c>
      <c r="O852" s="83" t="str">
        <f>REPLACE(INDEX(GroupVertices[Group], MATCH(Edges[[#This Row],[Vertex 1]],GroupVertices[Vertex],0)),1,1,"")</f>
        <v>1</v>
      </c>
      <c r="P852" s="83" t="str">
        <f>REPLACE(INDEX(GroupVertices[Group], MATCH(Edges[[#This Row],[Vertex 2]],GroupVertices[Vertex],0)),1,1,"")</f>
        <v>1</v>
      </c>
    </row>
    <row r="853" spans="1:16" ht="14.25" customHeight="1" thickTop="1" thickBot="1" x14ac:dyDescent="0.3">
      <c r="A853" s="66" t="s">
        <v>253</v>
      </c>
      <c r="B853" s="66" t="s">
        <v>261</v>
      </c>
      <c r="C853" s="67"/>
      <c r="D853" s="68">
        <v>1.1428571428571428</v>
      </c>
      <c r="E853" s="69"/>
      <c r="F853" s="70"/>
      <c r="G853" s="67"/>
      <c r="H853" s="71"/>
      <c r="I853" s="72"/>
      <c r="J853" s="72"/>
      <c r="K853" s="51"/>
      <c r="L853" s="73">
        <v>853</v>
      </c>
      <c r="M853" s="73"/>
      <c r="N853" s="74">
        <v>2</v>
      </c>
      <c r="O853" s="83" t="str">
        <f>REPLACE(INDEX(GroupVertices[Group], MATCH(Edges[[#This Row],[Vertex 1]],GroupVertices[Vertex],0)),1,1,"")</f>
        <v>1</v>
      </c>
      <c r="P853" s="83" t="str">
        <f>REPLACE(INDEX(GroupVertices[Group], MATCH(Edges[[#This Row],[Vertex 2]],GroupVertices[Vertex],0)),1,1,"")</f>
        <v>1</v>
      </c>
    </row>
    <row r="854" spans="1:16" ht="14.25" customHeight="1" thickTop="1" thickBot="1" x14ac:dyDescent="0.3">
      <c r="A854" s="66" t="s">
        <v>253</v>
      </c>
      <c r="B854" s="66" t="s">
        <v>747</v>
      </c>
      <c r="C854" s="67"/>
      <c r="D854" s="68">
        <v>1.4285714285714286</v>
      </c>
      <c r="E854" s="69"/>
      <c r="F854" s="70"/>
      <c r="G854" s="67"/>
      <c r="H854" s="71"/>
      <c r="I854" s="72"/>
      <c r="J854" s="72"/>
      <c r="K854" s="51"/>
      <c r="L854" s="73">
        <v>854</v>
      </c>
      <c r="M854" s="73"/>
      <c r="N854" s="74">
        <v>4</v>
      </c>
      <c r="O854" s="83" t="str">
        <f>REPLACE(INDEX(GroupVertices[Group], MATCH(Edges[[#This Row],[Vertex 1]],GroupVertices[Vertex],0)),1,1,"")</f>
        <v>1</v>
      </c>
      <c r="P854" s="83" t="str">
        <f>REPLACE(INDEX(GroupVertices[Group], MATCH(Edges[[#This Row],[Vertex 2]],GroupVertices[Vertex],0)),1,1,"")</f>
        <v>1</v>
      </c>
    </row>
    <row r="855" spans="1:16" ht="14.25" customHeight="1" thickTop="1" thickBot="1" x14ac:dyDescent="0.3">
      <c r="A855" s="66" t="s">
        <v>253</v>
      </c>
      <c r="B855" s="66" t="s">
        <v>262</v>
      </c>
      <c r="C855" s="67"/>
      <c r="D855" s="68">
        <v>1.1428571428571428</v>
      </c>
      <c r="E855" s="69"/>
      <c r="F855" s="70"/>
      <c r="G855" s="67"/>
      <c r="H855" s="71"/>
      <c r="I855" s="72"/>
      <c r="J855" s="72"/>
      <c r="K855" s="51"/>
      <c r="L855" s="73">
        <v>855</v>
      </c>
      <c r="M855" s="73"/>
      <c r="N855" s="74">
        <v>2</v>
      </c>
      <c r="O855" s="83" t="str">
        <f>REPLACE(INDEX(GroupVertices[Group], MATCH(Edges[[#This Row],[Vertex 1]],GroupVertices[Vertex],0)),1,1,"")</f>
        <v>1</v>
      </c>
      <c r="P855" s="83" t="str">
        <f>REPLACE(INDEX(GroupVertices[Group], MATCH(Edges[[#This Row],[Vertex 2]],GroupVertices[Vertex],0)),1,1,"")</f>
        <v>1</v>
      </c>
    </row>
    <row r="856" spans="1:16" ht="14.25" customHeight="1" thickTop="1" thickBot="1" x14ac:dyDescent="0.3">
      <c r="A856" s="66" t="s">
        <v>253</v>
      </c>
      <c r="B856" s="66" t="s">
        <v>180</v>
      </c>
      <c r="C856" s="67"/>
      <c r="D856" s="68">
        <v>1.1428571428571428</v>
      </c>
      <c r="E856" s="69"/>
      <c r="F856" s="70"/>
      <c r="G856" s="67"/>
      <c r="H856" s="71"/>
      <c r="I856" s="72"/>
      <c r="J856" s="72"/>
      <c r="K856" s="51"/>
      <c r="L856" s="73">
        <v>856</v>
      </c>
      <c r="M856" s="73"/>
      <c r="N856" s="74">
        <v>2</v>
      </c>
      <c r="O856" s="83" t="str">
        <f>REPLACE(INDEX(GroupVertices[Group], MATCH(Edges[[#This Row],[Vertex 1]],GroupVertices[Vertex],0)),1,1,"")</f>
        <v>1</v>
      </c>
      <c r="P856" s="83" t="str">
        <f>REPLACE(INDEX(GroupVertices[Group], MATCH(Edges[[#This Row],[Vertex 2]],GroupVertices[Vertex],0)),1,1,"")</f>
        <v>1</v>
      </c>
    </row>
    <row r="857" spans="1:16" ht="14.25" customHeight="1" thickTop="1" thickBot="1" x14ac:dyDescent="0.3">
      <c r="A857" s="66" t="s">
        <v>254</v>
      </c>
      <c r="B857" s="66" t="s">
        <v>255</v>
      </c>
      <c r="C857" s="67"/>
      <c r="D857" s="68">
        <v>1.1428571428571428</v>
      </c>
      <c r="E857" s="69"/>
      <c r="F857" s="70"/>
      <c r="G857" s="67"/>
      <c r="H857" s="71"/>
      <c r="I857" s="72"/>
      <c r="J857" s="72"/>
      <c r="K857" s="51"/>
      <c r="L857" s="73">
        <v>857</v>
      </c>
      <c r="M857" s="73"/>
      <c r="N857" s="74">
        <v>2</v>
      </c>
      <c r="O857" s="83" t="str">
        <f>REPLACE(INDEX(GroupVertices[Group], MATCH(Edges[[#This Row],[Vertex 1]],GroupVertices[Vertex],0)),1,1,"")</f>
        <v>1</v>
      </c>
      <c r="P857" s="83" t="str">
        <f>REPLACE(INDEX(GroupVertices[Group], MATCH(Edges[[#This Row],[Vertex 2]],GroupVertices[Vertex],0)),1,1,"")</f>
        <v>1</v>
      </c>
    </row>
    <row r="858" spans="1:16" ht="14.25" customHeight="1" thickTop="1" thickBot="1" x14ac:dyDescent="0.3">
      <c r="A858" s="66" t="s">
        <v>254</v>
      </c>
      <c r="B858" s="66" t="s">
        <v>256</v>
      </c>
      <c r="C858" s="67"/>
      <c r="D858" s="68">
        <v>1</v>
      </c>
      <c r="E858" s="69"/>
      <c r="F858" s="70"/>
      <c r="G858" s="67"/>
      <c r="H858" s="71"/>
      <c r="I858" s="72"/>
      <c r="J858" s="72"/>
      <c r="K858" s="51"/>
      <c r="L858" s="73">
        <v>858</v>
      </c>
      <c r="M858" s="73"/>
      <c r="N858" s="74">
        <v>1</v>
      </c>
      <c r="O858" s="83" t="str">
        <f>REPLACE(INDEX(GroupVertices[Group], MATCH(Edges[[#This Row],[Vertex 1]],GroupVertices[Vertex],0)),1,1,"")</f>
        <v>1</v>
      </c>
      <c r="P858" s="83" t="str">
        <f>REPLACE(INDEX(GroupVertices[Group], MATCH(Edges[[#This Row],[Vertex 2]],GroupVertices[Vertex],0)),1,1,"")</f>
        <v>1</v>
      </c>
    </row>
    <row r="859" spans="1:16" ht="14.25" customHeight="1" thickTop="1" thickBot="1" x14ac:dyDescent="0.3">
      <c r="A859" s="66" t="s">
        <v>254</v>
      </c>
      <c r="B859" s="66" t="s">
        <v>257</v>
      </c>
      <c r="C859" s="67"/>
      <c r="D859" s="68">
        <v>1.1428571428571428</v>
      </c>
      <c r="E859" s="69"/>
      <c r="F859" s="70"/>
      <c r="G859" s="67"/>
      <c r="H859" s="71"/>
      <c r="I859" s="72"/>
      <c r="J859" s="72"/>
      <c r="K859" s="51"/>
      <c r="L859" s="73">
        <v>859</v>
      </c>
      <c r="M859" s="73"/>
      <c r="N859" s="74">
        <v>2</v>
      </c>
      <c r="O859" s="83" t="str">
        <f>REPLACE(INDEX(GroupVertices[Group], MATCH(Edges[[#This Row],[Vertex 1]],GroupVertices[Vertex],0)),1,1,"")</f>
        <v>1</v>
      </c>
      <c r="P859" s="83" t="str">
        <f>REPLACE(INDEX(GroupVertices[Group], MATCH(Edges[[#This Row],[Vertex 2]],GroupVertices[Vertex],0)),1,1,"")</f>
        <v>1</v>
      </c>
    </row>
    <row r="860" spans="1:16" ht="14.25" customHeight="1" thickTop="1" thickBot="1" x14ac:dyDescent="0.3">
      <c r="A860" s="66" t="s">
        <v>254</v>
      </c>
      <c r="B860" s="66" t="s">
        <v>375</v>
      </c>
      <c r="C860" s="67"/>
      <c r="D860" s="68">
        <v>1</v>
      </c>
      <c r="E860" s="69"/>
      <c r="F860" s="70"/>
      <c r="G860" s="67"/>
      <c r="H860" s="71"/>
      <c r="I860" s="72"/>
      <c r="J860" s="72"/>
      <c r="K860" s="51"/>
      <c r="L860" s="73">
        <v>860</v>
      </c>
      <c r="M860" s="73"/>
      <c r="N860" s="74">
        <v>1</v>
      </c>
      <c r="O860" s="83" t="str">
        <f>REPLACE(INDEX(GroupVertices[Group], MATCH(Edges[[#This Row],[Vertex 1]],GroupVertices[Vertex],0)),1,1,"")</f>
        <v>1</v>
      </c>
      <c r="P860" s="83" t="str">
        <f>REPLACE(INDEX(GroupVertices[Group], MATCH(Edges[[#This Row],[Vertex 2]],GroupVertices[Vertex],0)),1,1,"")</f>
        <v>1</v>
      </c>
    </row>
    <row r="861" spans="1:16" ht="14.25" customHeight="1" thickTop="1" thickBot="1" x14ac:dyDescent="0.3">
      <c r="A861" s="66" t="s">
        <v>254</v>
      </c>
      <c r="B861" s="66" t="s">
        <v>258</v>
      </c>
      <c r="C861" s="67"/>
      <c r="D861" s="68">
        <v>1</v>
      </c>
      <c r="E861" s="69"/>
      <c r="F861" s="70"/>
      <c r="G861" s="67"/>
      <c r="H861" s="71"/>
      <c r="I861" s="72"/>
      <c r="J861" s="72"/>
      <c r="K861" s="51"/>
      <c r="L861" s="73">
        <v>861</v>
      </c>
      <c r="M861" s="73"/>
      <c r="N861" s="74">
        <v>1</v>
      </c>
      <c r="O861" s="83" t="str">
        <f>REPLACE(INDEX(GroupVertices[Group], MATCH(Edges[[#This Row],[Vertex 1]],GroupVertices[Vertex],0)),1,1,"")</f>
        <v>1</v>
      </c>
      <c r="P861" s="83" t="str">
        <f>REPLACE(INDEX(GroupVertices[Group], MATCH(Edges[[#This Row],[Vertex 2]],GroupVertices[Vertex],0)),1,1,"")</f>
        <v>1</v>
      </c>
    </row>
    <row r="862" spans="1:16" ht="14.25" customHeight="1" thickTop="1" thickBot="1" x14ac:dyDescent="0.3">
      <c r="A862" s="66" t="s">
        <v>254</v>
      </c>
      <c r="B862" s="66" t="s">
        <v>259</v>
      </c>
      <c r="C862" s="67"/>
      <c r="D862" s="68">
        <v>1.4285714285714286</v>
      </c>
      <c r="E862" s="69"/>
      <c r="F862" s="70"/>
      <c r="G862" s="67"/>
      <c r="H862" s="71"/>
      <c r="I862" s="72"/>
      <c r="J862" s="72"/>
      <c r="K862" s="51"/>
      <c r="L862" s="73">
        <v>862</v>
      </c>
      <c r="M862" s="73"/>
      <c r="N862" s="74">
        <v>4</v>
      </c>
      <c r="O862" s="83" t="str">
        <f>REPLACE(INDEX(GroupVertices[Group], MATCH(Edges[[#This Row],[Vertex 1]],GroupVertices[Vertex],0)),1,1,"")</f>
        <v>1</v>
      </c>
      <c r="P862" s="83" t="str">
        <f>REPLACE(INDEX(GroupVertices[Group], MATCH(Edges[[#This Row],[Vertex 2]],GroupVertices[Vertex],0)),1,1,"")</f>
        <v>1</v>
      </c>
    </row>
    <row r="863" spans="1:16" ht="14.25" customHeight="1" thickTop="1" thickBot="1" x14ac:dyDescent="0.3">
      <c r="A863" s="66" t="s">
        <v>254</v>
      </c>
      <c r="B863" s="66" t="s">
        <v>260</v>
      </c>
      <c r="C863" s="67"/>
      <c r="D863" s="68">
        <v>1</v>
      </c>
      <c r="E863" s="69"/>
      <c r="F863" s="70"/>
      <c r="G863" s="67"/>
      <c r="H863" s="71"/>
      <c r="I863" s="72"/>
      <c r="J863" s="72"/>
      <c r="K863" s="51"/>
      <c r="L863" s="73">
        <v>863</v>
      </c>
      <c r="M863" s="73"/>
      <c r="N863" s="74">
        <v>1</v>
      </c>
      <c r="O863" s="83" t="str">
        <f>REPLACE(INDEX(GroupVertices[Group], MATCH(Edges[[#This Row],[Vertex 1]],GroupVertices[Vertex],0)),1,1,"")</f>
        <v>1</v>
      </c>
      <c r="P863" s="83" t="str">
        <f>REPLACE(INDEX(GroupVertices[Group], MATCH(Edges[[#This Row],[Vertex 2]],GroupVertices[Vertex],0)),1,1,"")</f>
        <v>1</v>
      </c>
    </row>
    <row r="864" spans="1:16" ht="14.25" customHeight="1" thickTop="1" thickBot="1" x14ac:dyDescent="0.3">
      <c r="A864" s="66" t="s">
        <v>254</v>
      </c>
      <c r="B864" s="66" t="s">
        <v>748</v>
      </c>
      <c r="C864" s="67"/>
      <c r="D864" s="68">
        <v>1</v>
      </c>
      <c r="E864" s="69"/>
      <c r="F864" s="70"/>
      <c r="G864" s="67"/>
      <c r="H864" s="71"/>
      <c r="I864" s="72"/>
      <c r="J864" s="72"/>
      <c r="K864" s="51"/>
      <c r="L864" s="73">
        <v>864</v>
      </c>
      <c r="M864" s="73"/>
      <c r="N864" s="74">
        <v>1</v>
      </c>
      <c r="O864" s="83" t="str">
        <f>REPLACE(INDEX(GroupVertices[Group], MATCH(Edges[[#This Row],[Vertex 1]],GroupVertices[Vertex],0)),1,1,"")</f>
        <v>1</v>
      </c>
      <c r="P864" s="83" t="str">
        <f>REPLACE(INDEX(GroupVertices[Group], MATCH(Edges[[#This Row],[Vertex 2]],GroupVertices[Vertex],0)),1,1,"")</f>
        <v>1</v>
      </c>
    </row>
    <row r="865" spans="1:16" ht="14.25" customHeight="1" thickTop="1" thickBot="1" x14ac:dyDescent="0.3">
      <c r="A865" s="66" t="s">
        <v>254</v>
      </c>
      <c r="B865" s="66" t="s">
        <v>261</v>
      </c>
      <c r="C865" s="67"/>
      <c r="D865" s="68">
        <v>1</v>
      </c>
      <c r="E865" s="69"/>
      <c r="F865" s="70"/>
      <c r="G865" s="67"/>
      <c r="H865" s="71"/>
      <c r="I865" s="72"/>
      <c r="J865" s="72"/>
      <c r="K865" s="51"/>
      <c r="L865" s="73">
        <v>865</v>
      </c>
      <c r="M865" s="73"/>
      <c r="N865" s="74">
        <v>1</v>
      </c>
      <c r="O865" s="83" t="str">
        <f>REPLACE(INDEX(GroupVertices[Group], MATCH(Edges[[#This Row],[Vertex 1]],GroupVertices[Vertex],0)),1,1,"")</f>
        <v>1</v>
      </c>
      <c r="P865" s="83" t="str">
        <f>REPLACE(INDEX(GroupVertices[Group], MATCH(Edges[[#This Row],[Vertex 2]],GroupVertices[Vertex],0)),1,1,"")</f>
        <v>1</v>
      </c>
    </row>
    <row r="866" spans="1:16" ht="14.25" customHeight="1" thickTop="1" thickBot="1" x14ac:dyDescent="0.3">
      <c r="A866" s="66" t="s">
        <v>254</v>
      </c>
      <c r="B866" s="66" t="s">
        <v>283</v>
      </c>
      <c r="C866" s="67"/>
      <c r="D866" s="68">
        <v>1</v>
      </c>
      <c r="E866" s="69"/>
      <c r="F866" s="70"/>
      <c r="G866" s="67"/>
      <c r="H866" s="71"/>
      <c r="I866" s="72"/>
      <c r="J866" s="72"/>
      <c r="K866" s="51"/>
      <c r="L866" s="73">
        <v>866</v>
      </c>
      <c r="M866" s="73"/>
      <c r="N866" s="74">
        <v>1</v>
      </c>
      <c r="O866" s="83" t="str">
        <f>REPLACE(INDEX(GroupVertices[Group], MATCH(Edges[[#This Row],[Vertex 1]],GroupVertices[Vertex],0)),1,1,"")</f>
        <v>1</v>
      </c>
      <c r="P866" s="83" t="str">
        <f>REPLACE(INDEX(GroupVertices[Group], MATCH(Edges[[#This Row],[Vertex 2]],GroupVertices[Vertex],0)),1,1,"")</f>
        <v>1</v>
      </c>
    </row>
    <row r="867" spans="1:16" ht="14.25" customHeight="1" thickTop="1" thickBot="1" x14ac:dyDescent="0.3">
      <c r="A867" s="66" t="s">
        <v>254</v>
      </c>
      <c r="B867" s="66" t="s">
        <v>262</v>
      </c>
      <c r="C867" s="67"/>
      <c r="D867" s="68">
        <v>1</v>
      </c>
      <c r="E867" s="69"/>
      <c r="F867" s="70"/>
      <c r="G867" s="67"/>
      <c r="H867" s="71"/>
      <c r="I867" s="72"/>
      <c r="J867" s="72"/>
      <c r="K867" s="51"/>
      <c r="L867" s="73">
        <v>867</v>
      </c>
      <c r="M867" s="73"/>
      <c r="N867" s="74">
        <v>1</v>
      </c>
      <c r="O867" s="83" t="str">
        <f>REPLACE(INDEX(GroupVertices[Group], MATCH(Edges[[#This Row],[Vertex 1]],GroupVertices[Vertex],0)),1,1,"")</f>
        <v>1</v>
      </c>
      <c r="P867" s="83" t="str">
        <f>REPLACE(INDEX(GroupVertices[Group], MATCH(Edges[[#This Row],[Vertex 2]],GroupVertices[Vertex],0)),1,1,"")</f>
        <v>1</v>
      </c>
    </row>
    <row r="868" spans="1:16" ht="14.25" customHeight="1" thickTop="1" thickBot="1" x14ac:dyDescent="0.3">
      <c r="A868" s="66" t="s">
        <v>254</v>
      </c>
      <c r="B868" s="66" t="s">
        <v>406</v>
      </c>
      <c r="C868" s="67"/>
      <c r="D868" s="68">
        <v>1</v>
      </c>
      <c r="E868" s="69"/>
      <c r="F868" s="70"/>
      <c r="G868" s="67"/>
      <c r="H868" s="71"/>
      <c r="I868" s="72"/>
      <c r="J868" s="72"/>
      <c r="K868" s="51"/>
      <c r="L868" s="73">
        <v>868</v>
      </c>
      <c r="M868" s="73"/>
      <c r="N868" s="74">
        <v>1</v>
      </c>
      <c r="O868" s="83" t="str">
        <f>REPLACE(INDEX(GroupVertices[Group], MATCH(Edges[[#This Row],[Vertex 1]],GroupVertices[Vertex],0)),1,1,"")</f>
        <v>1</v>
      </c>
      <c r="P868" s="83" t="str">
        <f>REPLACE(INDEX(GroupVertices[Group], MATCH(Edges[[#This Row],[Vertex 2]],GroupVertices[Vertex],0)),1,1,"")</f>
        <v>1</v>
      </c>
    </row>
    <row r="869" spans="1:16" ht="14.25" customHeight="1" thickTop="1" thickBot="1" x14ac:dyDescent="0.3">
      <c r="A869" s="66" t="s">
        <v>254</v>
      </c>
      <c r="B869" s="66" t="s">
        <v>473</v>
      </c>
      <c r="C869" s="67"/>
      <c r="D869" s="68">
        <v>1</v>
      </c>
      <c r="E869" s="69"/>
      <c r="F869" s="70"/>
      <c r="G869" s="67"/>
      <c r="H869" s="71"/>
      <c r="I869" s="72"/>
      <c r="J869" s="72"/>
      <c r="K869" s="51"/>
      <c r="L869" s="73">
        <v>869</v>
      </c>
      <c r="M869" s="73"/>
      <c r="N869" s="74">
        <v>1</v>
      </c>
      <c r="O869" s="83" t="str">
        <f>REPLACE(INDEX(GroupVertices[Group], MATCH(Edges[[#This Row],[Vertex 1]],GroupVertices[Vertex],0)),1,1,"")</f>
        <v>1</v>
      </c>
      <c r="P869" s="83" t="str">
        <f>REPLACE(INDEX(GroupVertices[Group], MATCH(Edges[[#This Row],[Vertex 2]],GroupVertices[Vertex],0)),1,1,"")</f>
        <v>1</v>
      </c>
    </row>
    <row r="870" spans="1:16" ht="14.25" customHeight="1" thickTop="1" thickBot="1" x14ac:dyDescent="0.3">
      <c r="A870" s="66" t="s">
        <v>254</v>
      </c>
      <c r="B870" s="66" t="s">
        <v>180</v>
      </c>
      <c r="C870" s="67"/>
      <c r="D870" s="68">
        <v>1</v>
      </c>
      <c r="E870" s="69"/>
      <c r="F870" s="70"/>
      <c r="G870" s="67"/>
      <c r="H870" s="71"/>
      <c r="I870" s="72"/>
      <c r="J870" s="72"/>
      <c r="K870" s="51"/>
      <c r="L870" s="73">
        <v>870</v>
      </c>
      <c r="M870" s="73"/>
      <c r="N870" s="74">
        <v>1</v>
      </c>
      <c r="O870" s="83" t="str">
        <f>REPLACE(INDEX(GroupVertices[Group], MATCH(Edges[[#This Row],[Vertex 1]],GroupVertices[Vertex],0)),1,1,"")</f>
        <v>1</v>
      </c>
      <c r="P870" s="83" t="str">
        <f>REPLACE(INDEX(GroupVertices[Group], MATCH(Edges[[#This Row],[Vertex 2]],GroupVertices[Vertex],0)),1,1,"")</f>
        <v>1</v>
      </c>
    </row>
    <row r="871" spans="1:16" ht="14.25" customHeight="1" thickTop="1" thickBot="1" x14ac:dyDescent="0.3">
      <c r="A871" s="66" t="s">
        <v>749</v>
      </c>
      <c r="B871" s="66" t="s">
        <v>244</v>
      </c>
      <c r="C871" s="67"/>
      <c r="D871" s="68">
        <v>1.5714285714285714</v>
      </c>
      <c r="E871" s="69"/>
      <c r="F871" s="70"/>
      <c r="G871" s="67"/>
      <c r="H871" s="71"/>
      <c r="I871" s="72"/>
      <c r="J871" s="72"/>
      <c r="K871" s="51"/>
      <c r="L871" s="73">
        <v>871</v>
      </c>
      <c r="M871" s="73"/>
      <c r="N871" s="74">
        <v>5</v>
      </c>
      <c r="O871" s="83" t="str">
        <f>REPLACE(INDEX(GroupVertices[Group], MATCH(Edges[[#This Row],[Vertex 1]],GroupVertices[Vertex],0)),1,1,"")</f>
        <v>1</v>
      </c>
      <c r="P871" s="83" t="str">
        <f>REPLACE(INDEX(GroupVertices[Group], MATCH(Edges[[#This Row],[Vertex 2]],GroupVertices[Vertex],0)),1,1,"")</f>
        <v>1</v>
      </c>
    </row>
    <row r="872" spans="1:16" ht="14.25" customHeight="1" thickTop="1" thickBot="1" x14ac:dyDescent="0.3">
      <c r="A872" s="66" t="s">
        <v>749</v>
      </c>
      <c r="B872" s="66" t="s">
        <v>303</v>
      </c>
      <c r="C872" s="67"/>
      <c r="D872" s="68">
        <v>1</v>
      </c>
      <c r="E872" s="69"/>
      <c r="F872" s="70"/>
      <c r="G872" s="67"/>
      <c r="H872" s="71"/>
      <c r="I872" s="72"/>
      <c r="J872" s="72"/>
      <c r="K872" s="51"/>
      <c r="L872" s="73">
        <v>872</v>
      </c>
      <c r="M872" s="73"/>
      <c r="N872" s="74">
        <v>1</v>
      </c>
      <c r="O872" s="83" t="str">
        <f>REPLACE(INDEX(GroupVertices[Group], MATCH(Edges[[#This Row],[Vertex 1]],GroupVertices[Vertex],0)),1,1,"")</f>
        <v>1</v>
      </c>
      <c r="P872" s="83" t="str">
        <f>REPLACE(INDEX(GroupVertices[Group], MATCH(Edges[[#This Row],[Vertex 2]],GroupVertices[Vertex],0)),1,1,"")</f>
        <v>1</v>
      </c>
    </row>
    <row r="873" spans="1:16" ht="14.25" customHeight="1" thickTop="1" thickBot="1" x14ac:dyDescent="0.3">
      <c r="A873" s="66" t="s">
        <v>750</v>
      </c>
      <c r="B873" s="66" t="s">
        <v>751</v>
      </c>
      <c r="C873" s="67"/>
      <c r="D873" s="68">
        <v>1.1428571428571428</v>
      </c>
      <c r="E873" s="69"/>
      <c r="F873" s="70"/>
      <c r="G873" s="67"/>
      <c r="H873" s="71"/>
      <c r="I873" s="72"/>
      <c r="J873" s="72"/>
      <c r="K873" s="51"/>
      <c r="L873" s="73">
        <v>873</v>
      </c>
      <c r="M873" s="73"/>
      <c r="N873" s="74">
        <v>2</v>
      </c>
      <c r="O873" s="83" t="str">
        <f>REPLACE(INDEX(GroupVertices[Group], MATCH(Edges[[#This Row],[Vertex 1]],GroupVertices[Vertex],0)),1,1,"")</f>
        <v>47</v>
      </c>
      <c r="P873" s="83" t="str">
        <f>REPLACE(INDEX(GroupVertices[Group], MATCH(Edges[[#This Row],[Vertex 2]],GroupVertices[Vertex],0)),1,1,"")</f>
        <v>47</v>
      </c>
    </row>
    <row r="874" spans="1:16" ht="14.25" customHeight="1" thickTop="1" thickBot="1" x14ac:dyDescent="0.3">
      <c r="A874" s="66" t="s">
        <v>752</v>
      </c>
      <c r="B874" s="66" t="s">
        <v>336</v>
      </c>
      <c r="C874" s="67"/>
      <c r="D874" s="68">
        <v>1</v>
      </c>
      <c r="E874" s="69"/>
      <c r="F874" s="70"/>
      <c r="G874" s="67"/>
      <c r="H874" s="71"/>
      <c r="I874" s="72"/>
      <c r="J874" s="72"/>
      <c r="K874" s="51"/>
      <c r="L874" s="73">
        <v>874</v>
      </c>
      <c r="M874" s="73"/>
      <c r="N874" s="74">
        <v>1</v>
      </c>
      <c r="O874" s="83" t="str">
        <f>REPLACE(INDEX(GroupVertices[Group], MATCH(Edges[[#This Row],[Vertex 1]],GroupVertices[Vertex],0)),1,1,"")</f>
        <v>1</v>
      </c>
      <c r="P874" s="83" t="str">
        <f>REPLACE(INDEX(GroupVertices[Group], MATCH(Edges[[#This Row],[Vertex 2]],GroupVertices[Vertex],0)),1,1,"")</f>
        <v>1</v>
      </c>
    </row>
    <row r="875" spans="1:16" ht="14.25" customHeight="1" thickTop="1" thickBot="1" x14ac:dyDescent="0.3">
      <c r="A875" s="66" t="s">
        <v>752</v>
      </c>
      <c r="B875" s="66" t="s">
        <v>632</v>
      </c>
      <c r="C875" s="67"/>
      <c r="D875" s="68">
        <v>1.1428571428571428</v>
      </c>
      <c r="E875" s="69"/>
      <c r="F875" s="70"/>
      <c r="G875" s="67"/>
      <c r="H875" s="71"/>
      <c r="I875" s="72"/>
      <c r="J875" s="72"/>
      <c r="K875" s="51"/>
      <c r="L875" s="73">
        <v>875</v>
      </c>
      <c r="M875" s="73"/>
      <c r="N875" s="74">
        <v>2</v>
      </c>
      <c r="O875" s="83" t="str">
        <f>REPLACE(INDEX(GroupVertices[Group], MATCH(Edges[[#This Row],[Vertex 1]],GroupVertices[Vertex],0)),1,1,"")</f>
        <v>1</v>
      </c>
      <c r="P875" s="83" t="str">
        <f>REPLACE(INDEX(GroupVertices[Group], MATCH(Edges[[#This Row],[Vertex 2]],GroupVertices[Vertex],0)),1,1,"")</f>
        <v>1</v>
      </c>
    </row>
    <row r="876" spans="1:16" ht="14.25" customHeight="1" thickTop="1" thickBot="1" x14ac:dyDescent="0.3">
      <c r="A876" s="66" t="s">
        <v>752</v>
      </c>
      <c r="B876" s="66" t="s">
        <v>448</v>
      </c>
      <c r="C876" s="67"/>
      <c r="D876" s="68">
        <v>1.1428571428571428</v>
      </c>
      <c r="E876" s="69"/>
      <c r="F876" s="70"/>
      <c r="G876" s="67"/>
      <c r="H876" s="71"/>
      <c r="I876" s="72"/>
      <c r="J876" s="72"/>
      <c r="K876" s="51"/>
      <c r="L876" s="73">
        <v>876</v>
      </c>
      <c r="M876" s="73"/>
      <c r="N876" s="74">
        <v>2</v>
      </c>
      <c r="O876" s="83" t="str">
        <f>REPLACE(INDEX(GroupVertices[Group], MATCH(Edges[[#This Row],[Vertex 1]],GroupVertices[Vertex],0)),1,1,"")</f>
        <v>1</v>
      </c>
      <c r="P876" s="83" t="str">
        <f>REPLACE(INDEX(GroupVertices[Group], MATCH(Edges[[#This Row],[Vertex 2]],GroupVertices[Vertex],0)),1,1,"")</f>
        <v>1</v>
      </c>
    </row>
    <row r="877" spans="1:16" ht="14.25" customHeight="1" thickTop="1" thickBot="1" x14ac:dyDescent="0.3">
      <c r="A877" s="66" t="s">
        <v>752</v>
      </c>
      <c r="B877" s="66" t="s">
        <v>639</v>
      </c>
      <c r="C877" s="67"/>
      <c r="D877" s="68">
        <v>1.1428571428571428</v>
      </c>
      <c r="E877" s="69"/>
      <c r="F877" s="70"/>
      <c r="G877" s="67"/>
      <c r="H877" s="71"/>
      <c r="I877" s="72"/>
      <c r="J877" s="72"/>
      <c r="K877" s="51"/>
      <c r="L877" s="73">
        <v>877</v>
      </c>
      <c r="M877" s="73"/>
      <c r="N877" s="74">
        <v>2</v>
      </c>
      <c r="O877" s="83" t="str">
        <f>REPLACE(INDEX(GroupVertices[Group], MATCH(Edges[[#This Row],[Vertex 1]],GroupVertices[Vertex],0)),1,1,"")</f>
        <v>1</v>
      </c>
      <c r="P877" s="83" t="str">
        <f>REPLACE(INDEX(GroupVertices[Group], MATCH(Edges[[#This Row],[Vertex 2]],GroupVertices[Vertex],0)),1,1,"")</f>
        <v>1</v>
      </c>
    </row>
    <row r="878" spans="1:16" ht="14.25" customHeight="1" thickTop="1" thickBot="1" x14ac:dyDescent="0.3">
      <c r="A878" s="66" t="s">
        <v>752</v>
      </c>
      <c r="B878" s="66" t="s">
        <v>211</v>
      </c>
      <c r="C878" s="67"/>
      <c r="D878" s="68">
        <v>1.1428571428571428</v>
      </c>
      <c r="E878" s="69"/>
      <c r="F878" s="70"/>
      <c r="G878" s="67"/>
      <c r="H878" s="71"/>
      <c r="I878" s="72"/>
      <c r="J878" s="72"/>
      <c r="K878" s="51"/>
      <c r="L878" s="73">
        <v>878</v>
      </c>
      <c r="M878" s="73"/>
      <c r="N878" s="74">
        <v>2</v>
      </c>
      <c r="O878" s="83" t="str">
        <f>REPLACE(INDEX(GroupVertices[Group], MATCH(Edges[[#This Row],[Vertex 1]],GroupVertices[Vertex],0)),1,1,"")</f>
        <v>1</v>
      </c>
      <c r="P878" s="83" t="str">
        <f>REPLACE(INDEX(GroupVertices[Group], MATCH(Edges[[#This Row],[Vertex 2]],GroupVertices[Vertex],0)),1,1,"")</f>
        <v>1</v>
      </c>
    </row>
    <row r="879" spans="1:16" ht="14.25" customHeight="1" thickTop="1" thickBot="1" x14ac:dyDescent="0.3">
      <c r="A879" s="66" t="s">
        <v>752</v>
      </c>
      <c r="B879" s="66" t="s">
        <v>305</v>
      </c>
      <c r="C879" s="67"/>
      <c r="D879" s="68">
        <v>1</v>
      </c>
      <c r="E879" s="69"/>
      <c r="F879" s="70"/>
      <c r="G879" s="67"/>
      <c r="H879" s="71"/>
      <c r="I879" s="72"/>
      <c r="J879" s="72"/>
      <c r="K879" s="51"/>
      <c r="L879" s="73">
        <v>879</v>
      </c>
      <c r="M879" s="73"/>
      <c r="N879" s="74">
        <v>1</v>
      </c>
      <c r="O879" s="83" t="str">
        <f>REPLACE(INDEX(GroupVertices[Group], MATCH(Edges[[#This Row],[Vertex 1]],GroupVertices[Vertex],0)),1,1,"")</f>
        <v>1</v>
      </c>
      <c r="P879" s="83" t="str">
        <f>REPLACE(INDEX(GroupVertices[Group], MATCH(Edges[[#This Row],[Vertex 2]],GroupVertices[Vertex],0)),1,1,"")</f>
        <v>1</v>
      </c>
    </row>
    <row r="880" spans="1:16" ht="14.25" customHeight="1" thickTop="1" thickBot="1" x14ac:dyDescent="0.3">
      <c r="A880" s="66" t="s">
        <v>752</v>
      </c>
      <c r="B880" s="66" t="s">
        <v>753</v>
      </c>
      <c r="C880" s="67"/>
      <c r="D880" s="68">
        <v>1</v>
      </c>
      <c r="E880" s="69"/>
      <c r="F880" s="70"/>
      <c r="G880" s="67"/>
      <c r="H880" s="71"/>
      <c r="I880" s="72"/>
      <c r="J880" s="72"/>
      <c r="K880" s="51"/>
      <c r="L880" s="73">
        <v>880</v>
      </c>
      <c r="M880" s="73"/>
      <c r="N880" s="74">
        <v>1</v>
      </c>
      <c r="O880" s="83" t="str">
        <f>REPLACE(INDEX(GroupVertices[Group], MATCH(Edges[[#This Row],[Vertex 1]],GroupVertices[Vertex],0)),1,1,"")</f>
        <v>1</v>
      </c>
      <c r="P880" s="83" t="str">
        <f>REPLACE(INDEX(GroupVertices[Group], MATCH(Edges[[#This Row],[Vertex 2]],GroupVertices[Vertex],0)),1,1,"")</f>
        <v>1</v>
      </c>
    </row>
    <row r="881" spans="1:16" ht="14.25" customHeight="1" thickTop="1" thickBot="1" x14ac:dyDescent="0.3">
      <c r="A881" s="66" t="s">
        <v>711</v>
      </c>
      <c r="B881" s="66" t="s">
        <v>712</v>
      </c>
      <c r="C881" s="67"/>
      <c r="D881" s="68">
        <v>1.1428571428571428</v>
      </c>
      <c r="E881" s="69"/>
      <c r="F881" s="70"/>
      <c r="G881" s="67"/>
      <c r="H881" s="71"/>
      <c r="I881" s="72"/>
      <c r="J881" s="72"/>
      <c r="K881" s="51"/>
      <c r="L881" s="73">
        <v>881</v>
      </c>
      <c r="M881" s="73"/>
      <c r="N881" s="74">
        <v>2</v>
      </c>
      <c r="O881" s="83" t="str">
        <f>REPLACE(INDEX(GroupVertices[Group], MATCH(Edges[[#This Row],[Vertex 1]],GroupVertices[Vertex],0)),1,1,"")</f>
        <v>1</v>
      </c>
      <c r="P881" s="83" t="str">
        <f>REPLACE(INDEX(GroupVertices[Group], MATCH(Edges[[#This Row],[Vertex 2]],GroupVertices[Vertex],0)),1,1,"")</f>
        <v>1</v>
      </c>
    </row>
    <row r="882" spans="1:16" ht="14.25" customHeight="1" thickTop="1" thickBot="1" x14ac:dyDescent="0.3">
      <c r="A882" s="66" t="s">
        <v>496</v>
      </c>
      <c r="B882" s="66" t="s">
        <v>921</v>
      </c>
      <c r="C882" s="67"/>
      <c r="D882" s="68">
        <v>1</v>
      </c>
      <c r="E882" s="69"/>
      <c r="F882" s="70"/>
      <c r="G882" s="67"/>
      <c r="H882" s="71"/>
      <c r="I882" s="72"/>
      <c r="J882" s="72"/>
      <c r="K882" s="51"/>
      <c r="L882" s="73">
        <v>882</v>
      </c>
      <c r="M882" s="73"/>
      <c r="N882" s="74">
        <v>1</v>
      </c>
      <c r="O882" s="83" t="str">
        <f>REPLACE(INDEX(GroupVertices[Group], MATCH(Edges[[#This Row],[Vertex 1]],GroupVertices[Vertex],0)),1,1,"")</f>
        <v>1</v>
      </c>
      <c r="P882" s="83" t="str">
        <f>REPLACE(INDEX(GroupVertices[Group], MATCH(Edges[[#This Row],[Vertex 2]],GroupVertices[Vertex],0)),1,1,"")</f>
        <v>1</v>
      </c>
    </row>
    <row r="883" spans="1:16" ht="14.25" customHeight="1" thickTop="1" thickBot="1" x14ac:dyDescent="0.3">
      <c r="A883" s="66" t="s">
        <v>496</v>
      </c>
      <c r="B883" s="66" t="s">
        <v>499</v>
      </c>
      <c r="C883" s="67"/>
      <c r="D883" s="68">
        <v>1</v>
      </c>
      <c r="E883" s="69"/>
      <c r="F883" s="70"/>
      <c r="G883" s="67"/>
      <c r="H883" s="71"/>
      <c r="I883" s="72"/>
      <c r="J883" s="72"/>
      <c r="K883" s="51"/>
      <c r="L883" s="73">
        <v>883</v>
      </c>
      <c r="M883" s="73"/>
      <c r="N883" s="74">
        <v>1</v>
      </c>
      <c r="O883" s="83" t="str">
        <f>REPLACE(INDEX(GroupVertices[Group], MATCH(Edges[[#This Row],[Vertex 1]],GroupVertices[Vertex],0)),1,1,"")</f>
        <v>1</v>
      </c>
      <c r="P883" s="83" t="str">
        <f>REPLACE(INDEX(GroupVertices[Group], MATCH(Edges[[#This Row],[Vertex 2]],GroupVertices[Vertex],0)),1,1,"")</f>
        <v>1</v>
      </c>
    </row>
    <row r="884" spans="1:16" ht="14.25" customHeight="1" thickTop="1" thickBot="1" x14ac:dyDescent="0.3">
      <c r="A884" s="66" t="s">
        <v>754</v>
      </c>
      <c r="B884" s="66" t="s">
        <v>513</v>
      </c>
      <c r="C884" s="67"/>
      <c r="D884" s="68">
        <v>1.2857142857142856</v>
      </c>
      <c r="E884" s="69"/>
      <c r="F884" s="70"/>
      <c r="G884" s="67"/>
      <c r="H884" s="71"/>
      <c r="I884" s="72"/>
      <c r="J884" s="72"/>
      <c r="K884" s="51"/>
      <c r="L884" s="73">
        <v>884</v>
      </c>
      <c r="M884" s="73"/>
      <c r="N884" s="74">
        <v>3</v>
      </c>
      <c r="O884" s="83" t="str">
        <f>REPLACE(INDEX(GroupVertices[Group], MATCH(Edges[[#This Row],[Vertex 1]],GroupVertices[Vertex],0)),1,1,"")</f>
        <v>1</v>
      </c>
      <c r="P884" s="83" t="str">
        <f>REPLACE(INDEX(GroupVertices[Group], MATCH(Edges[[#This Row],[Vertex 2]],GroupVertices[Vertex],0)),1,1,"")</f>
        <v>1</v>
      </c>
    </row>
    <row r="885" spans="1:16" ht="14.25" customHeight="1" thickTop="1" thickBot="1" x14ac:dyDescent="0.3">
      <c r="A885" s="66" t="s">
        <v>318</v>
      </c>
      <c r="B885" s="66" t="s">
        <v>319</v>
      </c>
      <c r="C885" s="67"/>
      <c r="D885" s="68">
        <v>1.1428571428571428</v>
      </c>
      <c r="E885" s="69"/>
      <c r="F885" s="70"/>
      <c r="G885" s="67"/>
      <c r="H885" s="71"/>
      <c r="I885" s="72"/>
      <c r="J885" s="72"/>
      <c r="K885" s="51"/>
      <c r="L885" s="73">
        <v>885</v>
      </c>
      <c r="M885" s="73"/>
      <c r="N885" s="74">
        <v>2</v>
      </c>
      <c r="O885" s="83" t="str">
        <f>REPLACE(INDEX(GroupVertices[Group], MATCH(Edges[[#This Row],[Vertex 1]],GroupVertices[Vertex],0)),1,1,"")</f>
        <v>1</v>
      </c>
      <c r="P885" s="83" t="str">
        <f>REPLACE(INDEX(GroupVertices[Group], MATCH(Edges[[#This Row],[Vertex 2]],GroupVertices[Vertex],0)),1,1,"")</f>
        <v>1</v>
      </c>
    </row>
    <row r="886" spans="1:16" ht="14.25" customHeight="1" thickTop="1" thickBot="1" x14ac:dyDescent="0.3">
      <c r="A886" s="66" t="s">
        <v>318</v>
      </c>
      <c r="B886" s="66" t="s">
        <v>321</v>
      </c>
      <c r="C886" s="67"/>
      <c r="D886" s="68">
        <v>1.1428571428571428</v>
      </c>
      <c r="E886" s="69"/>
      <c r="F886" s="70"/>
      <c r="G886" s="67"/>
      <c r="H886" s="71"/>
      <c r="I886" s="72"/>
      <c r="J886" s="72"/>
      <c r="K886" s="51"/>
      <c r="L886" s="73">
        <v>886</v>
      </c>
      <c r="M886" s="73"/>
      <c r="N886" s="74">
        <v>2</v>
      </c>
      <c r="O886" s="83" t="str">
        <f>REPLACE(INDEX(GroupVertices[Group], MATCH(Edges[[#This Row],[Vertex 1]],GroupVertices[Vertex],0)),1,1,"")</f>
        <v>1</v>
      </c>
      <c r="P886" s="83" t="str">
        <f>REPLACE(INDEX(GroupVertices[Group], MATCH(Edges[[#This Row],[Vertex 2]],GroupVertices[Vertex],0)),1,1,"")</f>
        <v>1</v>
      </c>
    </row>
    <row r="887" spans="1:16" ht="14.25" customHeight="1" thickTop="1" thickBot="1" x14ac:dyDescent="0.3">
      <c r="A887" s="66" t="s">
        <v>318</v>
      </c>
      <c r="B887" s="66" t="s">
        <v>330</v>
      </c>
      <c r="C887" s="67"/>
      <c r="D887" s="68">
        <v>1.1428571428571428</v>
      </c>
      <c r="E887" s="69"/>
      <c r="F887" s="70"/>
      <c r="G887" s="67"/>
      <c r="H887" s="71"/>
      <c r="I887" s="72"/>
      <c r="J887" s="72"/>
      <c r="K887" s="51"/>
      <c r="L887" s="73">
        <v>887</v>
      </c>
      <c r="M887" s="73"/>
      <c r="N887" s="74">
        <v>2</v>
      </c>
      <c r="O887" s="83" t="str">
        <f>REPLACE(INDEX(GroupVertices[Group], MATCH(Edges[[#This Row],[Vertex 1]],GroupVertices[Vertex],0)),1,1,"")</f>
        <v>1</v>
      </c>
      <c r="P887" s="83" t="str">
        <f>REPLACE(INDEX(GroupVertices[Group], MATCH(Edges[[#This Row],[Vertex 2]],GroupVertices[Vertex],0)),1,1,"")</f>
        <v>1</v>
      </c>
    </row>
    <row r="888" spans="1:16" ht="14.25" customHeight="1" thickTop="1" thickBot="1" x14ac:dyDescent="0.3">
      <c r="A888" s="66" t="s">
        <v>318</v>
      </c>
      <c r="B888" s="66" t="s">
        <v>331</v>
      </c>
      <c r="C888" s="67"/>
      <c r="D888" s="68">
        <v>1</v>
      </c>
      <c r="E888" s="69"/>
      <c r="F888" s="70"/>
      <c r="G888" s="67"/>
      <c r="H888" s="71"/>
      <c r="I888" s="72"/>
      <c r="J888" s="72"/>
      <c r="K888" s="51"/>
      <c r="L888" s="73">
        <v>888</v>
      </c>
      <c r="M888" s="73"/>
      <c r="N888" s="74">
        <v>1</v>
      </c>
      <c r="O888" s="83" t="str">
        <f>REPLACE(INDEX(GroupVertices[Group], MATCH(Edges[[#This Row],[Vertex 1]],GroupVertices[Vertex],0)),1,1,"")</f>
        <v>1</v>
      </c>
      <c r="P888" s="83" t="str">
        <f>REPLACE(INDEX(GroupVertices[Group], MATCH(Edges[[#This Row],[Vertex 2]],GroupVertices[Vertex],0)),1,1,"")</f>
        <v>1</v>
      </c>
    </row>
    <row r="889" spans="1:16" ht="14.25" customHeight="1" thickTop="1" thickBot="1" x14ac:dyDescent="0.3">
      <c r="A889" s="66" t="s">
        <v>255</v>
      </c>
      <c r="B889" s="66" t="s">
        <v>256</v>
      </c>
      <c r="C889" s="67"/>
      <c r="D889" s="68">
        <v>1.1428571428571428</v>
      </c>
      <c r="E889" s="69"/>
      <c r="F889" s="70"/>
      <c r="G889" s="67"/>
      <c r="H889" s="71"/>
      <c r="I889" s="72"/>
      <c r="J889" s="72"/>
      <c r="K889" s="51"/>
      <c r="L889" s="73">
        <v>889</v>
      </c>
      <c r="M889" s="73"/>
      <c r="N889" s="74">
        <v>2</v>
      </c>
      <c r="O889" s="83" t="str">
        <f>REPLACE(INDEX(GroupVertices[Group], MATCH(Edges[[#This Row],[Vertex 1]],GroupVertices[Vertex],0)),1,1,"")</f>
        <v>1</v>
      </c>
      <c r="P889" s="83" t="str">
        <f>REPLACE(INDEX(GroupVertices[Group], MATCH(Edges[[#This Row],[Vertex 2]],GroupVertices[Vertex],0)),1,1,"")</f>
        <v>1</v>
      </c>
    </row>
    <row r="890" spans="1:16" ht="14.25" customHeight="1" thickTop="1" thickBot="1" x14ac:dyDescent="0.3">
      <c r="A890" s="66" t="s">
        <v>255</v>
      </c>
      <c r="B890" s="66" t="s">
        <v>257</v>
      </c>
      <c r="C890" s="67"/>
      <c r="D890" s="68">
        <v>1.4285714285714286</v>
      </c>
      <c r="E890" s="69"/>
      <c r="F890" s="70"/>
      <c r="G890" s="67"/>
      <c r="H890" s="71"/>
      <c r="I890" s="72"/>
      <c r="J890" s="72"/>
      <c r="K890" s="51"/>
      <c r="L890" s="73">
        <v>890</v>
      </c>
      <c r="M890" s="73"/>
      <c r="N890" s="74">
        <v>4</v>
      </c>
      <c r="O890" s="83" t="str">
        <f>REPLACE(INDEX(GroupVertices[Group], MATCH(Edges[[#This Row],[Vertex 1]],GroupVertices[Vertex],0)),1,1,"")</f>
        <v>1</v>
      </c>
      <c r="P890" s="83" t="str">
        <f>REPLACE(INDEX(GroupVertices[Group], MATCH(Edges[[#This Row],[Vertex 2]],GroupVertices[Vertex],0)),1,1,"")</f>
        <v>1</v>
      </c>
    </row>
    <row r="891" spans="1:16" ht="14.25" customHeight="1" thickTop="1" thickBot="1" x14ac:dyDescent="0.3">
      <c r="A891" s="66" t="s">
        <v>255</v>
      </c>
      <c r="B891" s="66" t="s">
        <v>258</v>
      </c>
      <c r="C891" s="67"/>
      <c r="D891" s="68">
        <v>1.1428571428571428</v>
      </c>
      <c r="E891" s="69"/>
      <c r="F891" s="70"/>
      <c r="G891" s="67"/>
      <c r="H891" s="71"/>
      <c r="I891" s="72"/>
      <c r="J891" s="72"/>
      <c r="K891" s="51"/>
      <c r="L891" s="73">
        <v>891</v>
      </c>
      <c r="M891" s="73"/>
      <c r="N891" s="74">
        <v>2</v>
      </c>
      <c r="O891" s="83" t="str">
        <f>REPLACE(INDEX(GroupVertices[Group], MATCH(Edges[[#This Row],[Vertex 1]],GroupVertices[Vertex],0)),1,1,"")</f>
        <v>1</v>
      </c>
      <c r="P891" s="83" t="str">
        <f>REPLACE(INDEX(GroupVertices[Group], MATCH(Edges[[#This Row],[Vertex 2]],GroupVertices[Vertex],0)),1,1,"")</f>
        <v>1</v>
      </c>
    </row>
    <row r="892" spans="1:16" ht="14.25" customHeight="1" thickTop="1" thickBot="1" x14ac:dyDescent="0.3">
      <c r="A892" s="66" t="s">
        <v>255</v>
      </c>
      <c r="B892" s="66" t="s">
        <v>259</v>
      </c>
      <c r="C892" s="67"/>
      <c r="D892" s="68">
        <v>2</v>
      </c>
      <c r="E892" s="69"/>
      <c r="F892" s="70"/>
      <c r="G892" s="67"/>
      <c r="H892" s="71"/>
      <c r="I892" s="72"/>
      <c r="J892" s="72"/>
      <c r="K892" s="51"/>
      <c r="L892" s="73">
        <v>892</v>
      </c>
      <c r="M892" s="73"/>
      <c r="N892" s="74">
        <v>8</v>
      </c>
      <c r="O892" s="83" t="str">
        <f>REPLACE(INDEX(GroupVertices[Group], MATCH(Edges[[#This Row],[Vertex 1]],GroupVertices[Vertex],0)),1,1,"")</f>
        <v>1</v>
      </c>
      <c r="P892" s="83" t="str">
        <f>REPLACE(INDEX(GroupVertices[Group], MATCH(Edges[[#This Row],[Vertex 2]],GroupVertices[Vertex],0)),1,1,"")</f>
        <v>1</v>
      </c>
    </row>
    <row r="893" spans="1:16" ht="14.25" customHeight="1" thickTop="1" thickBot="1" x14ac:dyDescent="0.3">
      <c r="A893" s="66" t="s">
        <v>255</v>
      </c>
      <c r="B893" s="66" t="s">
        <v>260</v>
      </c>
      <c r="C893" s="67"/>
      <c r="D893" s="68">
        <v>1.1428571428571428</v>
      </c>
      <c r="E893" s="69"/>
      <c r="F893" s="70"/>
      <c r="G893" s="67"/>
      <c r="H893" s="71"/>
      <c r="I893" s="72"/>
      <c r="J893" s="72"/>
      <c r="K893" s="51"/>
      <c r="L893" s="73">
        <v>893</v>
      </c>
      <c r="M893" s="73"/>
      <c r="N893" s="74">
        <v>2</v>
      </c>
      <c r="O893" s="83" t="str">
        <f>REPLACE(INDEX(GroupVertices[Group], MATCH(Edges[[#This Row],[Vertex 1]],GroupVertices[Vertex],0)),1,1,"")</f>
        <v>1</v>
      </c>
      <c r="P893" s="83" t="str">
        <f>REPLACE(INDEX(GroupVertices[Group], MATCH(Edges[[#This Row],[Vertex 2]],GroupVertices[Vertex],0)),1,1,"")</f>
        <v>1</v>
      </c>
    </row>
    <row r="894" spans="1:16" ht="14.25" customHeight="1" thickTop="1" thickBot="1" x14ac:dyDescent="0.3">
      <c r="A894" s="66" t="s">
        <v>255</v>
      </c>
      <c r="B894" s="66" t="s">
        <v>261</v>
      </c>
      <c r="C894" s="67"/>
      <c r="D894" s="68">
        <v>1.1428571428571428</v>
      </c>
      <c r="E894" s="69"/>
      <c r="F894" s="70"/>
      <c r="G894" s="67"/>
      <c r="H894" s="71"/>
      <c r="I894" s="72"/>
      <c r="J894" s="72"/>
      <c r="K894" s="51"/>
      <c r="L894" s="73">
        <v>894</v>
      </c>
      <c r="M894" s="73"/>
      <c r="N894" s="74">
        <v>2</v>
      </c>
      <c r="O894" s="83" t="str">
        <f>REPLACE(INDEX(GroupVertices[Group], MATCH(Edges[[#This Row],[Vertex 1]],GroupVertices[Vertex],0)),1,1,"")</f>
        <v>1</v>
      </c>
      <c r="P894" s="83" t="str">
        <f>REPLACE(INDEX(GroupVertices[Group], MATCH(Edges[[#This Row],[Vertex 2]],GroupVertices[Vertex],0)),1,1,"")</f>
        <v>1</v>
      </c>
    </row>
    <row r="895" spans="1:16" ht="14.25" customHeight="1" thickTop="1" thickBot="1" x14ac:dyDescent="0.3">
      <c r="A895" s="66" t="s">
        <v>255</v>
      </c>
      <c r="B895" s="66" t="s">
        <v>262</v>
      </c>
      <c r="C895" s="67"/>
      <c r="D895" s="68">
        <v>1.1428571428571428</v>
      </c>
      <c r="E895" s="69"/>
      <c r="F895" s="70"/>
      <c r="G895" s="67"/>
      <c r="H895" s="71"/>
      <c r="I895" s="72"/>
      <c r="J895" s="72"/>
      <c r="K895" s="51"/>
      <c r="L895" s="73">
        <v>895</v>
      </c>
      <c r="M895" s="73"/>
      <c r="N895" s="74">
        <v>2</v>
      </c>
      <c r="O895" s="83" t="str">
        <f>REPLACE(INDEX(GroupVertices[Group], MATCH(Edges[[#This Row],[Vertex 1]],GroupVertices[Vertex],0)),1,1,"")</f>
        <v>1</v>
      </c>
      <c r="P895" s="83" t="str">
        <f>REPLACE(INDEX(GroupVertices[Group], MATCH(Edges[[#This Row],[Vertex 2]],GroupVertices[Vertex],0)),1,1,"")</f>
        <v>1</v>
      </c>
    </row>
    <row r="896" spans="1:16" ht="14.25" customHeight="1" thickTop="1" thickBot="1" x14ac:dyDescent="0.3">
      <c r="A896" s="66" t="s">
        <v>255</v>
      </c>
      <c r="B896" s="66" t="s">
        <v>180</v>
      </c>
      <c r="C896" s="67"/>
      <c r="D896" s="68">
        <v>1.1428571428571428</v>
      </c>
      <c r="E896" s="69"/>
      <c r="F896" s="70"/>
      <c r="G896" s="67"/>
      <c r="H896" s="71"/>
      <c r="I896" s="72"/>
      <c r="J896" s="72"/>
      <c r="K896" s="51"/>
      <c r="L896" s="73">
        <v>896</v>
      </c>
      <c r="M896" s="73"/>
      <c r="N896" s="74">
        <v>2</v>
      </c>
      <c r="O896" s="83" t="str">
        <f>REPLACE(INDEX(GroupVertices[Group], MATCH(Edges[[#This Row],[Vertex 1]],GroupVertices[Vertex],0)),1,1,"")</f>
        <v>1</v>
      </c>
      <c r="P896" s="83" t="str">
        <f>REPLACE(INDEX(GroupVertices[Group], MATCH(Edges[[#This Row],[Vertex 2]],GroupVertices[Vertex],0)),1,1,"")</f>
        <v>1</v>
      </c>
    </row>
    <row r="897" spans="1:16" ht="14.25" customHeight="1" thickTop="1" thickBot="1" x14ac:dyDescent="0.3">
      <c r="A897" s="66" t="s">
        <v>755</v>
      </c>
      <c r="B897" s="66" t="s">
        <v>756</v>
      </c>
      <c r="C897" s="67"/>
      <c r="D897" s="68">
        <v>1</v>
      </c>
      <c r="E897" s="69"/>
      <c r="F897" s="70"/>
      <c r="G897" s="67"/>
      <c r="H897" s="71"/>
      <c r="I897" s="72"/>
      <c r="J897" s="72"/>
      <c r="K897" s="51"/>
      <c r="L897" s="73">
        <v>897</v>
      </c>
      <c r="M897" s="73"/>
      <c r="N897" s="74">
        <v>1</v>
      </c>
      <c r="O897" s="83" t="str">
        <f>REPLACE(INDEX(GroupVertices[Group], MATCH(Edges[[#This Row],[Vertex 1]],GroupVertices[Vertex],0)),1,1,"")</f>
        <v>1</v>
      </c>
      <c r="P897" s="83" t="str">
        <f>REPLACE(INDEX(GroupVertices[Group], MATCH(Edges[[#This Row],[Vertex 2]],GroupVertices[Vertex],0)),1,1,"")</f>
        <v>1</v>
      </c>
    </row>
    <row r="898" spans="1:16" ht="14.25" customHeight="1" thickTop="1" thickBot="1" x14ac:dyDescent="0.3">
      <c r="A898" s="66" t="s">
        <v>755</v>
      </c>
      <c r="B898" s="66" t="s">
        <v>757</v>
      </c>
      <c r="C898" s="67"/>
      <c r="D898" s="68">
        <v>1</v>
      </c>
      <c r="E898" s="69"/>
      <c r="F898" s="70"/>
      <c r="G898" s="67"/>
      <c r="H898" s="71"/>
      <c r="I898" s="72"/>
      <c r="J898" s="72"/>
      <c r="K898" s="51"/>
      <c r="L898" s="73">
        <v>898</v>
      </c>
      <c r="M898" s="73"/>
      <c r="N898" s="74">
        <v>1</v>
      </c>
      <c r="O898" s="83" t="str">
        <f>REPLACE(INDEX(GroupVertices[Group], MATCH(Edges[[#This Row],[Vertex 1]],GroupVertices[Vertex],0)),1,1,"")</f>
        <v>1</v>
      </c>
      <c r="P898" s="83" t="str">
        <f>REPLACE(INDEX(GroupVertices[Group], MATCH(Edges[[#This Row],[Vertex 2]],GroupVertices[Vertex],0)),1,1,"")</f>
        <v>1</v>
      </c>
    </row>
    <row r="899" spans="1:16" ht="14.25" customHeight="1" thickTop="1" thickBot="1" x14ac:dyDescent="0.3">
      <c r="A899" s="66" t="s">
        <v>755</v>
      </c>
      <c r="B899" s="66" t="s">
        <v>448</v>
      </c>
      <c r="C899" s="67"/>
      <c r="D899" s="68">
        <v>1.5714285714285714</v>
      </c>
      <c r="E899" s="69"/>
      <c r="F899" s="70"/>
      <c r="G899" s="67"/>
      <c r="H899" s="71"/>
      <c r="I899" s="72"/>
      <c r="J899" s="72"/>
      <c r="K899" s="51"/>
      <c r="L899" s="73">
        <v>899</v>
      </c>
      <c r="M899" s="73"/>
      <c r="N899" s="74">
        <v>5</v>
      </c>
      <c r="O899" s="83" t="str">
        <f>REPLACE(INDEX(GroupVertices[Group], MATCH(Edges[[#This Row],[Vertex 1]],GroupVertices[Vertex],0)),1,1,"")</f>
        <v>1</v>
      </c>
      <c r="P899" s="83" t="str">
        <f>REPLACE(INDEX(GroupVertices[Group], MATCH(Edges[[#This Row],[Vertex 2]],GroupVertices[Vertex],0)),1,1,"")</f>
        <v>1</v>
      </c>
    </row>
    <row r="900" spans="1:16" ht="14.25" customHeight="1" thickTop="1" thickBot="1" x14ac:dyDescent="0.3">
      <c r="A900" s="66" t="s">
        <v>755</v>
      </c>
      <c r="B900" s="66" t="s">
        <v>758</v>
      </c>
      <c r="C900" s="67"/>
      <c r="D900" s="68">
        <v>1</v>
      </c>
      <c r="E900" s="69"/>
      <c r="F900" s="70"/>
      <c r="G900" s="67"/>
      <c r="H900" s="71"/>
      <c r="I900" s="72"/>
      <c r="J900" s="72"/>
      <c r="K900" s="51"/>
      <c r="L900" s="73">
        <v>900</v>
      </c>
      <c r="M900" s="73"/>
      <c r="N900" s="74">
        <v>1</v>
      </c>
      <c r="O900" s="83" t="str">
        <f>REPLACE(INDEX(GroupVertices[Group], MATCH(Edges[[#This Row],[Vertex 1]],GroupVertices[Vertex],0)),1,1,"")</f>
        <v>1</v>
      </c>
      <c r="P900" s="83" t="str">
        <f>REPLACE(INDEX(GroupVertices[Group], MATCH(Edges[[#This Row],[Vertex 2]],GroupVertices[Vertex],0)),1,1,"")</f>
        <v>1</v>
      </c>
    </row>
    <row r="901" spans="1:16" ht="14.25" customHeight="1" thickTop="1" thickBot="1" x14ac:dyDescent="0.3">
      <c r="A901" s="66" t="s">
        <v>755</v>
      </c>
      <c r="B901" s="66" t="s">
        <v>244</v>
      </c>
      <c r="C901" s="67"/>
      <c r="D901" s="68">
        <v>1</v>
      </c>
      <c r="E901" s="69"/>
      <c r="F901" s="70"/>
      <c r="G901" s="67"/>
      <c r="H901" s="71"/>
      <c r="I901" s="72"/>
      <c r="J901" s="72"/>
      <c r="K901" s="51"/>
      <c r="L901" s="73">
        <v>901</v>
      </c>
      <c r="M901" s="73"/>
      <c r="N901" s="74">
        <v>1</v>
      </c>
      <c r="O901" s="83" t="str">
        <f>REPLACE(INDEX(GroupVertices[Group], MATCH(Edges[[#This Row],[Vertex 1]],GroupVertices[Vertex],0)),1,1,"")</f>
        <v>1</v>
      </c>
      <c r="P901" s="83" t="str">
        <f>REPLACE(INDEX(GroupVertices[Group], MATCH(Edges[[#This Row],[Vertex 2]],GroupVertices[Vertex],0)),1,1,"")</f>
        <v>1</v>
      </c>
    </row>
    <row r="902" spans="1:16" ht="14.25" customHeight="1" thickTop="1" thickBot="1" x14ac:dyDescent="0.3">
      <c r="A902" s="66" t="s">
        <v>755</v>
      </c>
      <c r="B902" s="66" t="s">
        <v>759</v>
      </c>
      <c r="C902" s="67"/>
      <c r="D902" s="68">
        <v>1</v>
      </c>
      <c r="E902" s="69"/>
      <c r="F902" s="70"/>
      <c r="G902" s="67"/>
      <c r="H902" s="71"/>
      <c r="I902" s="72"/>
      <c r="J902" s="72"/>
      <c r="K902" s="51"/>
      <c r="L902" s="73">
        <v>902</v>
      </c>
      <c r="M902" s="73"/>
      <c r="N902" s="74">
        <v>1</v>
      </c>
      <c r="O902" s="83" t="str">
        <f>REPLACE(INDEX(GroupVertices[Group], MATCH(Edges[[#This Row],[Vertex 1]],GroupVertices[Vertex],0)),1,1,"")</f>
        <v>1</v>
      </c>
      <c r="P902" s="83" t="str">
        <f>REPLACE(INDEX(GroupVertices[Group], MATCH(Edges[[#This Row],[Vertex 2]],GroupVertices[Vertex],0)),1,1,"")</f>
        <v>1</v>
      </c>
    </row>
    <row r="903" spans="1:16" ht="14.25" customHeight="1" thickTop="1" thickBot="1" x14ac:dyDescent="0.3">
      <c r="A903" s="66" t="s">
        <v>755</v>
      </c>
      <c r="B903" s="66" t="s">
        <v>760</v>
      </c>
      <c r="C903" s="67"/>
      <c r="D903" s="68">
        <v>1</v>
      </c>
      <c r="E903" s="69"/>
      <c r="F903" s="70"/>
      <c r="G903" s="67"/>
      <c r="H903" s="71"/>
      <c r="I903" s="72"/>
      <c r="J903" s="72"/>
      <c r="K903" s="51"/>
      <c r="L903" s="73">
        <v>903</v>
      </c>
      <c r="M903" s="73"/>
      <c r="N903" s="74">
        <v>1</v>
      </c>
      <c r="O903" s="83" t="str">
        <f>REPLACE(INDEX(GroupVertices[Group], MATCH(Edges[[#This Row],[Vertex 1]],GroupVertices[Vertex],0)),1,1,"")</f>
        <v>1</v>
      </c>
      <c r="P903" s="83" t="str">
        <f>REPLACE(INDEX(GroupVertices[Group], MATCH(Edges[[#This Row],[Vertex 2]],GroupVertices[Vertex],0)),1,1,"")</f>
        <v>1</v>
      </c>
    </row>
    <row r="904" spans="1:16" ht="14.25" customHeight="1" thickTop="1" thickBot="1" x14ac:dyDescent="0.3">
      <c r="A904" s="66" t="s">
        <v>755</v>
      </c>
      <c r="B904" s="66" t="s">
        <v>408</v>
      </c>
      <c r="C904" s="67"/>
      <c r="D904" s="68">
        <v>1</v>
      </c>
      <c r="E904" s="69"/>
      <c r="F904" s="70"/>
      <c r="G904" s="67"/>
      <c r="H904" s="71"/>
      <c r="I904" s="72"/>
      <c r="J904" s="72"/>
      <c r="K904" s="51"/>
      <c r="L904" s="73">
        <v>904</v>
      </c>
      <c r="M904" s="73"/>
      <c r="N904" s="74">
        <v>1</v>
      </c>
      <c r="O904" s="83" t="str">
        <f>REPLACE(INDEX(GroupVertices[Group], MATCH(Edges[[#This Row],[Vertex 1]],GroupVertices[Vertex],0)),1,1,"")</f>
        <v>1</v>
      </c>
      <c r="P904" s="83" t="str">
        <f>REPLACE(INDEX(GroupVertices[Group], MATCH(Edges[[#This Row],[Vertex 2]],GroupVertices[Vertex],0)),1,1,"")</f>
        <v>1</v>
      </c>
    </row>
    <row r="905" spans="1:16" ht="14.25" customHeight="1" thickTop="1" thickBot="1" x14ac:dyDescent="0.3">
      <c r="A905" s="66" t="s">
        <v>761</v>
      </c>
      <c r="B905" s="66" t="s">
        <v>375</v>
      </c>
      <c r="C905" s="67"/>
      <c r="D905" s="68">
        <v>1</v>
      </c>
      <c r="E905" s="69"/>
      <c r="F905" s="70"/>
      <c r="G905" s="67"/>
      <c r="H905" s="71"/>
      <c r="I905" s="72"/>
      <c r="J905" s="72"/>
      <c r="K905" s="51"/>
      <c r="L905" s="73">
        <v>905</v>
      </c>
      <c r="M905" s="73"/>
      <c r="N905" s="74">
        <v>1</v>
      </c>
      <c r="O905" s="83" t="str">
        <f>REPLACE(INDEX(GroupVertices[Group], MATCH(Edges[[#This Row],[Vertex 1]],GroupVertices[Vertex],0)),1,1,"")</f>
        <v>1</v>
      </c>
      <c r="P905" s="83" t="str">
        <f>REPLACE(INDEX(GroupVertices[Group], MATCH(Edges[[#This Row],[Vertex 2]],GroupVertices[Vertex],0)),1,1,"")</f>
        <v>1</v>
      </c>
    </row>
    <row r="906" spans="1:16" ht="14.25" customHeight="1" thickTop="1" thickBot="1" x14ac:dyDescent="0.3">
      <c r="A906" s="66" t="s">
        <v>761</v>
      </c>
      <c r="B906" s="66" t="s">
        <v>242</v>
      </c>
      <c r="C906" s="67"/>
      <c r="D906" s="68">
        <v>1.1428571428571428</v>
      </c>
      <c r="E906" s="69"/>
      <c r="F906" s="70"/>
      <c r="G906" s="67"/>
      <c r="H906" s="71"/>
      <c r="I906" s="72"/>
      <c r="J906" s="72"/>
      <c r="K906" s="51"/>
      <c r="L906" s="73">
        <v>906</v>
      </c>
      <c r="M906" s="73"/>
      <c r="N906" s="74">
        <v>2</v>
      </c>
      <c r="O906" s="83" t="str">
        <f>REPLACE(INDEX(GroupVertices[Group], MATCH(Edges[[#This Row],[Vertex 1]],GroupVertices[Vertex],0)),1,1,"")</f>
        <v>1</v>
      </c>
      <c r="P906" s="83" t="str">
        <f>REPLACE(INDEX(GroupVertices[Group], MATCH(Edges[[#This Row],[Vertex 2]],GroupVertices[Vertex],0)),1,1,"")</f>
        <v>1</v>
      </c>
    </row>
    <row r="907" spans="1:16" ht="14.25" customHeight="1" thickTop="1" thickBot="1" x14ac:dyDescent="0.3">
      <c r="A907" s="66" t="s">
        <v>761</v>
      </c>
      <c r="B907" s="66" t="s">
        <v>762</v>
      </c>
      <c r="C907" s="67"/>
      <c r="D907" s="68">
        <v>1</v>
      </c>
      <c r="E907" s="69"/>
      <c r="F907" s="70"/>
      <c r="G907" s="67"/>
      <c r="H907" s="71"/>
      <c r="I907" s="72"/>
      <c r="J907" s="72"/>
      <c r="K907" s="51"/>
      <c r="L907" s="73">
        <v>907</v>
      </c>
      <c r="M907" s="73"/>
      <c r="N907" s="74">
        <v>1</v>
      </c>
      <c r="O907" s="83" t="str">
        <f>REPLACE(INDEX(GroupVertices[Group], MATCH(Edges[[#This Row],[Vertex 1]],GroupVertices[Vertex],0)),1,1,"")</f>
        <v>1</v>
      </c>
      <c r="P907" s="83" t="str">
        <f>REPLACE(INDEX(GroupVertices[Group], MATCH(Edges[[#This Row],[Vertex 2]],GroupVertices[Vertex],0)),1,1,"")</f>
        <v>1</v>
      </c>
    </row>
    <row r="908" spans="1:16" ht="14.25" customHeight="1" thickTop="1" thickBot="1" x14ac:dyDescent="0.3">
      <c r="A908" s="66" t="s">
        <v>761</v>
      </c>
      <c r="B908" s="66" t="s">
        <v>406</v>
      </c>
      <c r="C908" s="67"/>
      <c r="D908" s="68">
        <v>1.2857142857142856</v>
      </c>
      <c r="E908" s="69"/>
      <c r="F908" s="70"/>
      <c r="G908" s="67"/>
      <c r="H908" s="71"/>
      <c r="I908" s="72"/>
      <c r="J908" s="72"/>
      <c r="K908" s="51"/>
      <c r="L908" s="73">
        <v>908</v>
      </c>
      <c r="M908" s="73"/>
      <c r="N908" s="74">
        <v>3</v>
      </c>
      <c r="O908" s="83" t="str">
        <f>REPLACE(INDEX(GroupVertices[Group], MATCH(Edges[[#This Row],[Vertex 1]],GroupVertices[Vertex],0)),1,1,"")</f>
        <v>1</v>
      </c>
      <c r="P908" s="83" t="str">
        <f>REPLACE(INDEX(GroupVertices[Group], MATCH(Edges[[#This Row],[Vertex 2]],GroupVertices[Vertex],0)),1,1,"")</f>
        <v>1</v>
      </c>
    </row>
    <row r="909" spans="1:16" ht="14.25" customHeight="1" thickTop="1" thickBot="1" x14ac:dyDescent="0.3">
      <c r="A909" s="66" t="s">
        <v>763</v>
      </c>
      <c r="B909" s="66" t="s">
        <v>764</v>
      </c>
      <c r="C909" s="67"/>
      <c r="D909" s="68">
        <v>1</v>
      </c>
      <c r="E909" s="69"/>
      <c r="F909" s="70"/>
      <c r="G909" s="67"/>
      <c r="H909" s="71"/>
      <c r="I909" s="72"/>
      <c r="J909" s="72"/>
      <c r="K909" s="51"/>
      <c r="L909" s="73">
        <v>909</v>
      </c>
      <c r="M909" s="73"/>
      <c r="N909" s="74">
        <v>1</v>
      </c>
      <c r="O909" s="83" t="str">
        <f>REPLACE(INDEX(GroupVertices[Group], MATCH(Edges[[#This Row],[Vertex 1]],GroupVertices[Vertex],0)),1,1,"")</f>
        <v>1</v>
      </c>
      <c r="P909" s="83" t="str">
        <f>REPLACE(INDEX(GroupVertices[Group], MATCH(Edges[[#This Row],[Vertex 2]],GroupVertices[Vertex],0)),1,1,"")</f>
        <v>1</v>
      </c>
    </row>
    <row r="910" spans="1:16" ht="14.25" customHeight="1" thickTop="1" thickBot="1" x14ac:dyDescent="0.3">
      <c r="A910" s="66" t="s">
        <v>763</v>
      </c>
      <c r="B910" s="66" t="s">
        <v>582</v>
      </c>
      <c r="C910" s="67"/>
      <c r="D910" s="68">
        <v>1</v>
      </c>
      <c r="E910" s="69"/>
      <c r="F910" s="70"/>
      <c r="G910" s="67"/>
      <c r="H910" s="71"/>
      <c r="I910" s="72"/>
      <c r="J910" s="72"/>
      <c r="K910" s="51"/>
      <c r="L910" s="73">
        <v>910</v>
      </c>
      <c r="M910" s="73"/>
      <c r="N910" s="74">
        <v>1</v>
      </c>
      <c r="O910" s="83" t="str">
        <f>REPLACE(INDEX(GroupVertices[Group], MATCH(Edges[[#This Row],[Vertex 1]],GroupVertices[Vertex],0)),1,1,"")</f>
        <v>1</v>
      </c>
      <c r="P910" s="83" t="str">
        <f>REPLACE(INDEX(GroupVertices[Group], MATCH(Edges[[#This Row],[Vertex 2]],GroupVertices[Vertex],0)),1,1,"")</f>
        <v>1</v>
      </c>
    </row>
    <row r="911" spans="1:16" ht="14.25" customHeight="1" thickTop="1" thickBot="1" x14ac:dyDescent="0.3">
      <c r="A911" s="66" t="s">
        <v>765</v>
      </c>
      <c r="B911" s="66" t="s">
        <v>217</v>
      </c>
      <c r="C911" s="67"/>
      <c r="D911" s="68">
        <v>1.1428571428571428</v>
      </c>
      <c r="E911" s="69"/>
      <c r="F911" s="70"/>
      <c r="G911" s="67"/>
      <c r="H911" s="71"/>
      <c r="I911" s="72"/>
      <c r="J911" s="72"/>
      <c r="K911" s="51"/>
      <c r="L911" s="73">
        <v>911</v>
      </c>
      <c r="M911" s="73"/>
      <c r="N911" s="74">
        <v>2</v>
      </c>
      <c r="O911" s="83" t="str">
        <f>REPLACE(INDEX(GroupVertices[Group], MATCH(Edges[[#This Row],[Vertex 1]],GroupVertices[Vertex],0)),1,1,"")</f>
        <v>1</v>
      </c>
      <c r="P911" s="83" t="str">
        <f>REPLACE(INDEX(GroupVertices[Group], MATCH(Edges[[#This Row],[Vertex 2]],GroupVertices[Vertex],0)),1,1,"")</f>
        <v>1</v>
      </c>
    </row>
    <row r="912" spans="1:16" ht="14.25" customHeight="1" thickTop="1" thickBot="1" x14ac:dyDescent="0.3">
      <c r="A912" s="66" t="s">
        <v>766</v>
      </c>
      <c r="B912" s="66" t="s">
        <v>767</v>
      </c>
      <c r="C912" s="67"/>
      <c r="D912" s="68">
        <v>1</v>
      </c>
      <c r="E912" s="69"/>
      <c r="F912" s="70"/>
      <c r="G912" s="67"/>
      <c r="H912" s="71"/>
      <c r="I912" s="72"/>
      <c r="J912" s="72"/>
      <c r="K912" s="51"/>
      <c r="L912" s="73">
        <v>912</v>
      </c>
      <c r="M912" s="73"/>
      <c r="N912" s="74">
        <v>1</v>
      </c>
      <c r="O912" s="83" t="str">
        <f>REPLACE(INDEX(GroupVertices[Group], MATCH(Edges[[#This Row],[Vertex 1]],GroupVertices[Vertex],0)),1,1,"")</f>
        <v>46</v>
      </c>
      <c r="P912" s="83" t="str">
        <f>REPLACE(INDEX(GroupVertices[Group], MATCH(Edges[[#This Row],[Vertex 2]],GroupVertices[Vertex],0)),1,1,"")</f>
        <v>46</v>
      </c>
    </row>
    <row r="913" spans="1:16" ht="14.25" customHeight="1" thickTop="1" thickBot="1" x14ac:dyDescent="0.3">
      <c r="A913" s="66" t="s">
        <v>768</v>
      </c>
      <c r="B913" s="66" t="s">
        <v>375</v>
      </c>
      <c r="C913" s="67"/>
      <c r="D913" s="68">
        <v>1.1428571428571428</v>
      </c>
      <c r="E913" s="69"/>
      <c r="F913" s="70"/>
      <c r="G913" s="67"/>
      <c r="H913" s="71"/>
      <c r="I913" s="72"/>
      <c r="J913" s="72"/>
      <c r="K913" s="51"/>
      <c r="L913" s="73">
        <v>913</v>
      </c>
      <c r="M913" s="73"/>
      <c r="N913" s="74">
        <v>2</v>
      </c>
      <c r="O913" s="83" t="str">
        <f>REPLACE(INDEX(GroupVertices[Group], MATCH(Edges[[#This Row],[Vertex 1]],GroupVertices[Vertex],0)),1,1,"")</f>
        <v>1</v>
      </c>
      <c r="P913" s="83" t="str">
        <f>REPLACE(INDEX(GroupVertices[Group], MATCH(Edges[[#This Row],[Vertex 2]],GroupVertices[Vertex],0)),1,1,"")</f>
        <v>1</v>
      </c>
    </row>
    <row r="914" spans="1:16" ht="14.25" customHeight="1" thickTop="1" thickBot="1" x14ac:dyDescent="0.3">
      <c r="A914" s="66" t="s">
        <v>769</v>
      </c>
      <c r="B914" s="66" t="s">
        <v>385</v>
      </c>
      <c r="C914" s="67"/>
      <c r="D914" s="68">
        <v>1.2857142857142856</v>
      </c>
      <c r="E914" s="69"/>
      <c r="F914" s="70"/>
      <c r="G914" s="67"/>
      <c r="H914" s="71"/>
      <c r="I914" s="72"/>
      <c r="J914" s="72"/>
      <c r="K914" s="51"/>
      <c r="L914" s="73">
        <v>914</v>
      </c>
      <c r="M914" s="73"/>
      <c r="N914" s="74">
        <v>3</v>
      </c>
      <c r="O914" s="83" t="str">
        <f>REPLACE(INDEX(GroupVertices[Group], MATCH(Edges[[#This Row],[Vertex 1]],GroupVertices[Vertex],0)),1,1,"")</f>
        <v>1</v>
      </c>
      <c r="P914" s="83" t="str">
        <f>REPLACE(INDEX(GroupVertices[Group], MATCH(Edges[[#This Row],[Vertex 2]],GroupVertices[Vertex],0)),1,1,"")</f>
        <v>1</v>
      </c>
    </row>
    <row r="915" spans="1:16" ht="14.25" customHeight="1" thickTop="1" thickBot="1" x14ac:dyDescent="0.3">
      <c r="A915" s="66" t="s">
        <v>510</v>
      </c>
      <c r="B915" s="66" t="s">
        <v>492</v>
      </c>
      <c r="C915" s="67"/>
      <c r="D915" s="68">
        <v>2</v>
      </c>
      <c r="E915" s="69"/>
      <c r="F915" s="70"/>
      <c r="G915" s="67"/>
      <c r="H915" s="71"/>
      <c r="I915" s="72"/>
      <c r="J915" s="72"/>
      <c r="K915" s="51"/>
      <c r="L915" s="73">
        <v>915</v>
      </c>
      <c r="M915" s="73"/>
      <c r="N915" s="74">
        <v>8</v>
      </c>
      <c r="O915" s="83" t="str">
        <f>REPLACE(INDEX(GroupVertices[Group], MATCH(Edges[[#This Row],[Vertex 1]],GroupVertices[Vertex],0)),1,1,"")</f>
        <v>1</v>
      </c>
      <c r="P915" s="83" t="str">
        <f>REPLACE(INDEX(GroupVertices[Group], MATCH(Edges[[#This Row],[Vertex 2]],GroupVertices[Vertex],0)),1,1,"")</f>
        <v>1</v>
      </c>
    </row>
    <row r="916" spans="1:16" ht="14.25" customHeight="1" thickTop="1" thickBot="1" x14ac:dyDescent="0.3">
      <c r="A916" s="66" t="s">
        <v>510</v>
      </c>
      <c r="B916" s="66" t="s">
        <v>447</v>
      </c>
      <c r="C916" s="67"/>
      <c r="D916" s="68">
        <v>1.1428571428571428</v>
      </c>
      <c r="E916" s="69"/>
      <c r="F916" s="70"/>
      <c r="G916" s="67"/>
      <c r="H916" s="71"/>
      <c r="I916" s="72"/>
      <c r="J916" s="72"/>
      <c r="K916" s="51"/>
      <c r="L916" s="73">
        <v>916</v>
      </c>
      <c r="M916" s="73"/>
      <c r="N916" s="74">
        <v>2</v>
      </c>
      <c r="O916" s="83" t="str">
        <f>REPLACE(INDEX(GroupVertices[Group], MATCH(Edges[[#This Row],[Vertex 1]],GroupVertices[Vertex],0)),1,1,"")</f>
        <v>1</v>
      </c>
      <c r="P916" s="83" t="str">
        <f>REPLACE(INDEX(GroupVertices[Group], MATCH(Edges[[#This Row],[Vertex 2]],GroupVertices[Vertex],0)),1,1,"")</f>
        <v>1</v>
      </c>
    </row>
    <row r="917" spans="1:16" ht="14.25" customHeight="1" thickTop="1" thickBot="1" x14ac:dyDescent="0.3">
      <c r="A917" s="66" t="s">
        <v>510</v>
      </c>
      <c r="B917" s="66" t="s">
        <v>770</v>
      </c>
      <c r="C917" s="67"/>
      <c r="D917" s="68">
        <v>1.2857142857142856</v>
      </c>
      <c r="E917" s="69"/>
      <c r="F917" s="70"/>
      <c r="G917" s="67"/>
      <c r="H917" s="71"/>
      <c r="I917" s="72"/>
      <c r="J917" s="72"/>
      <c r="K917" s="51"/>
      <c r="L917" s="73">
        <v>917</v>
      </c>
      <c r="M917" s="73"/>
      <c r="N917" s="74">
        <v>3</v>
      </c>
      <c r="O917" s="83" t="str">
        <f>REPLACE(INDEX(GroupVertices[Group], MATCH(Edges[[#This Row],[Vertex 1]],GroupVertices[Vertex],0)),1,1,"")</f>
        <v>1</v>
      </c>
      <c r="P917" s="83" t="str">
        <f>REPLACE(INDEX(GroupVertices[Group], MATCH(Edges[[#This Row],[Vertex 2]],GroupVertices[Vertex],0)),1,1,"")</f>
        <v>1</v>
      </c>
    </row>
    <row r="918" spans="1:16" ht="14.25" customHeight="1" thickTop="1" thickBot="1" x14ac:dyDescent="0.3">
      <c r="A918" s="66" t="s">
        <v>510</v>
      </c>
      <c r="B918" s="66" t="s">
        <v>493</v>
      </c>
      <c r="C918" s="67"/>
      <c r="D918" s="68">
        <v>1</v>
      </c>
      <c r="E918" s="69"/>
      <c r="F918" s="70"/>
      <c r="G918" s="67"/>
      <c r="H918" s="71"/>
      <c r="I918" s="72"/>
      <c r="J918" s="72"/>
      <c r="K918" s="51"/>
      <c r="L918" s="73">
        <v>918</v>
      </c>
      <c r="M918" s="73"/>
      <c r="N918" s="74">
        <v>1</v>
      </c>
      <c r="O918" s="83" t="str">
        <f>REPLACE(INDEX(GroupVertices[Group], MATCH(Edges[[#This Row],[Vertex 1]],GroupVertices[Vertex],0)),1,1,"")</f>
        <v>1</v>
      </c>
      <c r="P918" s="83" t="str">
        <f>REPLACE(INDEX(GroupVertices[Group], MATCH(Edges[[#This Row],[Vertex 2]],GroupVertices[Vertex],0)),1,1,"")</f>
        <v>1</v>
      </c>
    </row>
    <row r="919" spans="1:16" ht="14.25" customHeight="1" thickTop="1" thickBot="1" x14ac:dyDescent="0.3">
      <c r="A919" s="66" t="s">
        <v>510</v>
      </c>
      <c r="B919" s="66" t="s">
        <v>336</v>
      </c>
      <c r="C919" s="67"/>
      <c r="D919" s="68">
        <v>1.1428571428571428</v>
      </c>
      <c r="E919" s="69"/>
      <c r="F919" s="70"/>
      <c r="G919" s="67"/>
      <c r="H919" s="71"/>
      <c r="I919" s="72"/>
      <c r="J919" s="72"/>
      <c r="K919" s="51"/>
      <c r="L919" s="73">
        <v>919</v>
      </c>
      <c r="M919" s="73"/>
      <c r="N919" s="74">
        <v>2</v>
      </c>
      <c r="O919" s="83" t="str">
        <f>REPLACE(INDEX(GroupVertices[Group], MATCH(Edges[[#This Row],[Vertex 1]],GroupVertices[Vertex],0)),1,1,"")</f>
        <v>1</v>
      </c>
      <c r="P919" s="83" t="str">
        <f>REPLACE(INDEX(GroupVertices[Group], MATCH(Edges[[#This Row],[Vertex 2]],GroupVertices[Vertex],0)),1,1,"")</f>
        <v>1</v>
      </c>
    </row>
    <row r="920" spans="1:16" ht="14.25" customHeight="1" thickTop="1" thickBot="1" x14ac:dyDescent="0.3">
      <c r="A920" s="66" t="s">
        <v>510</v>
      </c>
      <c r="B920" s="66" t="s">
        <v>771</v>
      </c>
      <c r="C920" s="67"/>
      <c r="D920" s="68">
        <v>1</v>
      </c>
      <c r="E920" s="69"/>
      <c r="F920" s="70"/>
      <c r="G920" s="67"/>
      <c r="H920" s="71"/>
      <c r="I920" s="72"/>
      <c r="J920" s="72"/>
      <c r="K920" s="51"/>
      <c r="L920" s="73">
        <v>920</v>
      </c>
      <c r="M920" s="73"/>
      <c r="N920" s="74">
        <v>1</v>
      </c>
      <c r="O920" s="83" t="str">
        <f>REPLACE(INDEX(GroupVertices[Group], MATCH(Edges[[#This Row],[Vertex 1]],GroupVertices[Vertex],0)),1,1,"")</f>
        <v>1</v>
      </c>
      <c r="P920" s="83" t="str">
        <f>REPLACE(INDEX(GroupVertices[Group], MATCH(Edges[[#This Row],[Vertex 2]],GroupVertices[Vertex],0)),1,1,"")</f>
        <v>1</v>
      </c>
    </row>
    <row r="921" spans="1:16" ht="14.25" customHeight="1" thickTop="1" thickBot="1" x14ac:dyDescent="0.3">
      <c r="A921" s="66" t="s">
        <v>510</v>
      </c>
      <c r="B921" s="66" t="s">
        <v>762</v>
      </c>
      <c r="C921" s="67"/>
      <c r="D921" s="68">
        <v>1.1428571428571428</v>
      </c>
      <c r="E921" s="69"/>
      <c r="F921" s="70"/>
      <c r="G921" s="67"/>
      <c r="H921" s="71"/>
      <c r="I921" s="72"/>
      <c r="J921" s="72"/>
      <c r="K921" s="51"/>
      <c r="L921" s="73">
        <v>921</v>
      </c>
      <c r="M921" s="73"/>
      <c r="N921" s="74">
        <v>2</v>
      </c>
      <c r="O921" s="83" t="str">
        <f>REPLACE(INDEX(GroupVertices[Group], MATCH(Edges[[#This Row],[Vertex 1]],GroupVertices[Vertex],0)),1,1,"")</f>
        <v>1</v>
      </c>
      <c r="P921" s="83" t="str">
        <f>REPLACE(INDEX(GroupVertices[Group], MATCH(Edges[[#This Row],[Vertex 2]],GroupVertices[Vertex],0)),1,1,"")</f>
        <v>1</v>
      </c>
    </row>
    <row r="922" spans="1:16" ht="14.25" customHeight="1" thickTop="1" thickBot="1" x14ac:dyDescent="0.3">
      <c r="A922" s="66" t="s">
        <v>510</v>
      </c>
      <c r="B922" s="66" t="s">
        <v>701</v>
      </c>
      <c r="C922" s="67"/>
      <c r="D922" s="68">
        <v>1</v>
      </c>
      <c r="E922" s="69"/>
      <c r="F922" s="70"/>
      <c r="G922" s="67"/>
      <c r="H922" s="71"/>
      <c r="I922" s="72"/>
      <c r="J922" s="72"/>
      <c r="K922" s="51"/>
      <c r="L922" s="73">
        <v>922</v>
      </c>
      <c r="M922" s="73"/>
      <c r="N922" s="74">
        <v>1</v>
      </c>
      <c r="O922" s="83" t="str">
        <f>REPLACE(INDEX(GroupVertices[Group], MATCH(Edges[[#This Row],[Vertex 1]],GroupVertices[Vertex],0)),1,1,"")</f>
        <v>1</v>
      </c>
      <c r="P922" s="83" t="str">
        <f>REPLACE(INDEX(GroupVertices[Group], MATCH(Edges[[#This Row],[Vertex 2]],GroupVertices[Vertex],0)),1,1,"")</f>
        <v>1</v>
      </c>
    </row>
    <row r="923" spans="1:16" ht="14.25" customHeight="1" thickTop="1" thickBot="1" x14ac:dyDescent="0.3">
      <c r="A923" s="66" t="s">
        <v>510</v>
      </c>
      <c r="B923" s="66" t="s">
        <v>343</v>
      </c>
      <c r="C923" s="67"/>
      <c r="D923" s="68">
        <v>2</v>
      </c>
      <c r="E923" s="69"/>
      <c r="F923" s="70"/>
      <c r="G923" s="67"/>
      <c r="H923" s="71"/>
      <c r="I923" s="72"/>
      <c r="J923" s="72"/>
      <c r="K923" s="51"/>
      <c r="L923" s="73">
        <v>923</v>
      </c>
      <c r="M923" s="73"/>
      <c r="N923" s="74">
        <v>8</v>
      </c>
      <c r="O923" s="83" t="str">
        <f>REPLACE(INDEX(GroupVertices[Group], MATCH(Edges[[#This Row],[Vertex 1]],GroupVertices[Vertex],0)),1,1,"")</f>
        <v>1</v>
      </c>
      <c r="P923" s="83" t="str">
        <f>REPLACE(INDEX(GroupVertices[Group], MATCH(Edges[[#This Row],[Vertex 2]],GroupVertices[Vertex],0)),1,1,"")</f>
        <v>1</v>
      </c>
    </row>
    <row r="924" spans="1:16" ht="14.25" customHeight="1" thickTop="1" thickBot="1" x14ac:dyDescent="0.3">
      <c r="A924" s="66" t="s">
        <v>510</v>
      </c>
      <c r="B924" s="66" t="s">
        <v>772</v>
      </c>
      <c r="C924" s="67"/>
      <c r="D924" s="68">
        <v>1</v>
      </c>
      <c r="E924" s="69"/>
      <c r="F924" s="70"/>
      <c r="G924" s="67"/>
      <c r="H924" s="71"/>
      <c r="I924" s="72"/>
      <c r="J924" s="72"/>
      <c r="K924" s="51"/>
      <c r="L924" s="73">
        <v>924</v>
      </c>
      <c r="M924" s="73"/>
      <c r="N924" s="74">
        <v>1</v>
      </c>
      <c r="O924" s="83" t="str">
        <f>REPLACE(INDEX(GroupVertices[Group], MATCH(Edges[[#This Row],[Vertex 1]],GroupVertices[Vertex],0)),1,1,"")</f>
        <v>1</v>
      </c>
      <c r="P924" s="83" t="str">
        <f>REPLACE(INDEX(GroupVertices[Group], MATCH(Edges[[#This Row],[Vertex 2]],GroupVertices[Vertex],0)),1,1,"")</f>
        <v>1</v>
      </c>
    </row>
    <row r="925" spans="1:16" ht="14.25" customHeight="1" thickTop="1" thickBot="1" x14ac:dyDescent="0.3">
      <c r="A925" s="66" t="s">
        <v>510</v>
      </c>
      <c r="B925" s="66" t="s">
        <v>473</v>
      </c>
      <c r="C925" s="67"/>
      <c r="D925" s="68">
        <v>1.1428571428571428</v>
      </c>
      <c r="E925" s="69"/>
      <c r="F925" s="70"/>
      <c r="G925" s="67"/>
      <c r="H925" s="71"/>
      <c r="I925" s="72"/>
      <c r="J925" s="72"/>
      <c r="K925" s="51"/>
      <c r="L925" s="73">
        <v>925</v>
      </c>
      <c r="M925" s="73"/>
      <c r="N925" s="74">
        <v>2</v>
      </c>
      <c r="O925" s="83" t="str">
        <f>REPLACE(INDEX(GroupVertices[Group], MATCH(Edges[[#This Row],[Vertex 1]],GroupVertices[Vertex],0)),1,1,"")</f>
        <v>1</v>
      </c>
      <c r="P925" s="83" t="str">
        <f>REPLACE(INDEX(GroupVertices[Group], MATCH(Edges[[#This Row],[Vertex 2]],GroupVertices[Vertex],0)),1,1,"")</f>
        <v>1</v>
      </c>
    </row>
    <row r="926" spans="1:16" ht="14.25" customHeight="1" thickTop="1" thickBot="1" x14ac:dyDescent="0.3">
      <c r="A926" s="66" t="s">
        <v>510</v>
      </c>
      <c r="B926" s="66" t="s">
        <v>773</v>
      </c>
      <c r="C926" s="67"/>
      <c r="D926" s="68">
        <v>1.1428571428571428</v>
      </c>
      <c r="E926" s="69"/>
      <c r="F926" s="70"/>
      <c r="G926" s="67"/>
      <c r="H926" s="71"/>
      <c r="I926" s="72"/>
      <c r="J926" s="72"/>
      <c r="K926" s="51"/>
      <c r="L926" s="73">
        <v>926</v>
      </c>
      <c r="M926" s="73"/>
      <c r="N926" s="74">
        <v>2</v>
      </c>
      <c r="O926" s="83" t="str">
        <f>REPLACE(INDEX(GroupVertices[Group], MATCH(Edges[[#This Row],[Vertex 1]],GroupVertices[Vertex],0)),1,1,"")</f>
        <v>1</v>
      </c>
      <c r="P926" s="83" t="str">
        <f>REPLACE(INDEX(GroupVertices[Group], MATCH(Edges[[#This Row],[Vertex 2]],GroupVertices[Vertex],0)),1,1,"")</f>
        <v>1</v>
      </c>
    </row>
    <row r="927" spans="1:16" ht="14.25" customHeight="1" thickTop="1" thickBot="1" x14ac:dyDescent="0.3">
      <c r="A927" s="66" t="s">
        <v>774</v>
      </c>
      <c r="B927" s="66" t="s">
        <v>485</v>
      </c>
      <c r="C927" s="67"/>
      <c r="D927" s="68">
        <v>1.2857142857142856</v>
      </c>
      <c r="E927" s="69"/>
      <c r="F927" s="70"/>
      <c r="G927" s="67"/>
      <c r="H927" s="71"/>
      <c r="I927" s="72"/>
      <c r="J927" s="72"/>
      <c r="K927" s="51"/>
      <c r="L927" s="73">
        <v>927</v>
      </c>
      <c r="M927" s="73"/>
      <c r="N927" s="74">
        <v>3</v>
      </c>
      <c r="O927" s="83" t="str">
        <f>REPLACE(INDEX(GroupVertices[Group], MATCH(Edges[[#This Row],[Vertex 1]],GroupVertices[Vertex],0)),1,1,"")</f>
        <v>1</v>
      </c>
      <c r="P927" s="83" t="str">
        <f>REPLACE(INDEX(GroupVertices[Group], MATCH(Edges[[#This Row],[Vertex 2]],GroupVertices[Vertex],0)),1,1,"")</f>
        <v>1</v>
      </c>
    </row>
    <row r="928" spans="1:16" ht="14.25" customHeight="1" thickTop="1" thickBot="1" x14ac:dyDescent="0.3">
      <c r="A928" s="66" t="s">
        <v>774</v>
      </c>
      <c r="B928" s="66" t="s">
        <v>242</v>
      </c>
      <c r="C928" s="67"/>
      <c r="D928" s="68">
        <v>1</v>
      </c>
      <c r="E928" s="69"/>
      <c r="F928" s="70"/>
      <c r="G928" s="67"/>
      <c r="H928" s="71"/>
      <c r="I928" s="72"/>
      <c r="J928" s="72"/>
      <c r="K928" s="51"/>
      <c r="L928" s="73">
        <v>928</v>
      </c>
      <c r="M928" s="73"/>
      <c r="N928" s="74">
        <v>1</v>
      </c>
      <c r="O928" s="83" t="str">
        <f>REPLACE(INDEX(GroupVertices[Group], MATCH(Edges[[#This Row],[Vertex 1]],GroupVertices[Vertex],0)),1,1,"")</f>
        <v>1</v>
      </c>
      <c r="P928" s="83" t="str">
        <f>REPLACE(INDEX(GroupVertices[Group], MATCH(Edges[[#This Row],[Vertex 2]],GroupVertices[Vertex],0)),1,1,"")</f>
        <v>1</v>
      </c>
    </row>
    <row r="929" spans="1:16" ht="14.25" customHeight="1" thickTop="1" thickBot="1" x14ac:dyDescent="0.3">
      <c r="A929" s="66" t="s">
        <v>774</v>
      </c>
      <c r="B929" s="66" t="s">
        <v>336</v>
      </c>
      <c r="C929" s="67"/>
      <c r="D929" s="68">
        <v>1.2857142857142856</v>
      </c>
      <c r="E929" s="69"/>
      <c r="F929" s="70"/>
      <c r="G929" s="67"/>
      <c r="H929" s="71"/>
      <c r="I929" s="72"/>
      <c r="J929" s="72"/>
      <c r="K929" s="51"/>
      <c r="L929" s="73">
        <v>929</v>
      </c>
      <c r="M929" s="73"/>
      <c r="N929" s="74">
        <v>3</v>
      </c>
      <c r="O929" s="83" t="str">
        <f>REPLACE(INDEX(GroupVertices[Group], MATCH(Edges[[#This Row],[Vertex 1]],GroupVertices[Vertex],0)),1,1,"")</f>
        <v>1</v>
      </c>
      <c r="P929" s="83" t="str">
        <f>REPLACE(INDEX(GroupVertices[Group], MATCH(Edges[[#This Row],[Vertex 2]],GroupVertices[Vertex],0)),1,1,"")</f>
        <v>1</v>
      </c>
    </row>
    <row r="930" spans="1:16" ht="14.25" customHeight="1" thickTop="1" thickBot="1" x14ac:dyDescent="0.3">
      <c r="A930" s="66" t="s">
        <v>774</v>
      </c>
      <c r="B930" s="66" t="s">
        <v>489</v>
      </c>
      <c r="C930" s="67"/>
      <c r="D930" s="68">
        <v>1</v>
      </c>
      <c r="E930" s="69"/>
      <c r="F930" s="70"/>
      <c r="G930" s="67"/>
      <c r="H930" s="71"/>
      <c r="I930" s="72"/>
      <c r="J930" s="72"/>
      <c r="K930" s="51"/>
      <c r="L930" s="73">
        <v>930</v>
      </c>
      <c r="M930" s="73"/>
      <c r="N930" s="74">
        <v>1</v>
      </c>
      <c r="O930" s="83" t="str">
        <f>REPLACE(INDEX(GroupVertices[Group], MATCH(Edges[[#This Row],[Vertex 1]],GroupVertices[Vertex],0)),1,1,"")</f>
        <v>1</v>
      </c>
      <c r="P930" s="83" t="str">
        <f>REPLACE(INDEX(GroupVertices[Group], MATCH(Edges[[#This Row],[Vertex 2]],GroupVertices[Vertex],0)),1,1,"")</f>
        <v>1</v>
      </c>
    </row>
    <row r="931" spans="1:16" ht="14.25" customHeight="1" thickTop="1" thickBot="1" x14ac:dyDescent="0.3">
      <c r="A931" s="66" t="s">
        <v>445</v>
      </c>
      <c r="B931" s="66" t="s">
        <v>446</v>
      </c>
      <c r="C931" s="67"/>
      <c r="D931" s="68">
        <v>1</v>
      </c>
      <c r="E931" s="69"/>
      <c r="F931" s="70"/>
      <c r="G931" s="67"/>
      <c r="H931" s="71"/>
      <c r="I931" s="72"/>
      <c r="J931" s="72"/>
      <c r="K931" s="51"/>
      <c r="L931" s="73">
        <v>931</v>
      </c>
      <c r="M931" s="73"/>
      <c r="N931" s="74">
        <v>1</v>
      </c>
      <c r="O931" s="83" t="str">
        <f>REPLACE(INDEX(GroupVertices[Group], MATCH(Edges[[#This Row],[Vertex 1]],GroupVertices[Vertex],0)),1,1,"")</f>
        <v>1</v>
      </c>
      <c r="P931" s="83" t="str">
        <f>REPLACE(INDEX(GroupVertices[Group], MATCH(Edges[[#This Row],[Vertex 2]],GroupVertices[Vertex],0)),1,1,"")</f>
        <v>1</v>
      </c>
    </row>
    <row r="932" spans="1:16" ht="14.25" customHeight="1" thickTop="1" thickBot="1" x14ac:dyDescent="0.3">
      <c r="A932" s="66" t="s">
        <v>775</v>
      </c>
      <c r="B932" s="66" t="s">
        <v>560</v>
      </c>
      <c r="C932" s="67"/>
      <c r="D932" s="68">
        <v>1</v>
      </c>
      <c r="E932" s="69"/>
      <c r="F932" s="70"/>
      <c r="G932" s="67"/>
      <c r="H932" s="71"/>
      <c r="I932" s="72"/>
      <c r="J932" s="72"/>
      <c r="K932" s="51"/>
      <c r="L932" s="73">
        <v>932</v>
      </c>
      <c r="M932" s="73"/>
      <c r="N932" s="74">
        <v>1</v>
      </c>
      <c r="O932" s="83" t="str">
        <f>REPLACE(INDEX(GroupVertices[Group], MATCH(Edges[[#This Row],[Vertex 1]],GroupVertices[Vertex],0)),1,1,"")</f>
        <v>1</v>
      </c>
      <c r="P932" s="83" t="str">
        <f>REPLACE(INDEX(GroupVertices[Group], MATCH(Edges[[#This Row],[Vertex 2]],GroupVertices[Vertex],0)),1,1,"")</f>
        <v>1</v>
      </c>
    </row>
    <row r="933" spans="1:16" ht="14.25" customHeight="1" thickTop="1" thickBot="1" x14ac:dyDescent="0.3">
      <c r="A933" s="66" t="s">
        <v>776</v>
      </c>
      <c r="B933" s="66" t="s">
        <v>777</v>
      </c>
      <c r="C933" s="67"/>
      <c r="D933" s="68">
        <v>1</v>
      </c>
      <c r="E933" s="69"/>
      <c r="F933" s="70"/>
      <c r="G933" s="67"/>
      <c r="H933" s="71"/>
      <c r="I933" s="72"/>
      <c r="J933" s="72"/>
      <c r="K933" s="51"/>
      <c r="L933" s="73">
        <v>933</v>
      </c>
      <c r="M933" s="73"/>
      <c r="N933" s="74">
        <v>1</v>
      </c>
      <c r="O933" s="83" t="str">
        <f>REPLACE(INDEX(GroupVertices[Group], MATCH(Edges[[#This Row],[Vertex 1]],GroupVertices[Vertex],0)),1,1,"")</f>
        <v>1</v>
      </c>
      <c r="P933" s="83" t="str">
        <f>REPLACE(INDEX(GroupVertices[Group], MATCH(Edges[[#This Row],[Vertex 2]],GroupVertices[Vertex],0)),1,1,"")</f>
        <v>1</v>
      </c>
    </row>
    <row r="934" spans="1:16" ht="14.25" customHeight="1" thickTop="1" thickBot="1" x14ac:dyDescent="0.3">
      <c r="A934" s="66" t="s">
        <v>776</v>
      </c>
      <c r="B934" s="66" t="s">
        <v>778</v>
      </c>
      <c r="C934" s="67"/>
      <c r="D934" s="68">
        <v>1</v>
      </c>
      <c r="E934" s="69"/>
      <c r="F934" s="70"/>
      <c r="G934" s="67"/>
      <c r="H934" s="71"/>
      <c r="I934" s="72"/>
      <c r="J934" s="72"/>
      <c r="K934" s="51"/>
      <c r="L934" s="73">
        <v>934</v>
      </c>
      <c r="M934" s="73"/>
      <c r="N934" s="74">
        <v>1</v>
      </c>
      <c r="O934" s="83" t="str">
        <f>REPLACE(INDEX(GroupVertices[Group], MATCH(Edges[[#This Row],[Vertex 1]],GroupVertices[Vertex],0)),1,1,"")</f>
        <v>1</v>
      </c>
      <c r="P934" s="83" t="str">
        <f>REPLACE(INDEX(GroupVertices[Group], MATCH(Edges[[#This Row],[Vertex 2]],GroupVertices[Vertex],0)),1,1,"")</f>
        <v>1</v>
      </c>
    </row>
    <row r="935" spans="1:16" ht="14.25" customHeight="1" thickTop="1" thickBot="1" x14ac:dyDescent="0.3">
      <c r="A935" s="66" t="s">
        <v>779</v>
      </c>
      <c r="B935" s="66" t="s">
        <v>780</v>
      </c>
      <c r="C935" s="67"/>
      <c r="D935" s="68">
        <v>1.4285714285714286</v>
      </c>
      <c r="E935" s="69"/>
      <c r="F935" s="70"/>
      <c r="G935" s="67"/>
      <c r="H935" s="71"/>
      <c r="I935" s="72"/>
      <c r="J935" s="72"/>
      <c r="K935" s="51"/>
      <c r="L935" s="73">
        <v>935</v>
      </c>
      <c r="M935" s="73"/>
      <c r="N935" s="74">
        <v>4</v>
      </c>
      <c r="O935" s="83" t="str">
        <f>REPLACE(INDEX(GroupVertices[Group], MATCH(Edges[[#This Row],[Vertex 1]],GroupVertices[Vertex],0)),1,1,"")</f>
        <v>48</v>
      </c>
      <c r="P935" s="83" t="str">
        <f>REPLACE(INDEX(GroupVertices[Group], MATCH(Edges[[#This Row],[Vertex 2]],GroupVertices[Vertex],0)),1,1,"")</f>
        <v>48</v>
      </c>
    </row>
    <row r="936" spans="1:16" ht="14.25" customHeight="1" thickTop="1" thickBot="1" x14ac:dyDescent="0.3">
      <c r="A936" s="66" t="s">
        <v>781</v>
      </c>
      <c r="B936" s="66" t="s">
        <v>319</v>
      </c>
      <c r="C936" s="67"/>
      <c r="D936" s="68">
        <v>1</v>
      </c>
      <c r="E936" s="69"/>
      <c r="F936" s="70"/>
      <c r="G936" s="67"/>
      <c r="H936" s="71"/>
      <c r="I936" s="72"/>
      <c r="J936" s="72"/>
      <c r="K936" s="51"/>
      <c r="L936" s="73">
        <v>936</v>
      </c>
      <c r="M936" s="73"/>
      <c r="N936" s="74">
        <v>1</v>
      </c>
      <c r="O936" s="83" t="str">
        <f>REPLACE(INDEX(GroupVertices[Group], MATCH(Edges[[#This Row],[Vertex 1]],GroupVertices[Vertex],0)),1,1,"")</f>
        <v>1</v>
      </c>
      <c r="P936" s="83" t="str">
        <f>REPLACE(INDEX(GroupVertices[Group], MATCH(Edges[[#This Row],[Vertex 2]],GroupVertices[Vertex],0)),1,1,"")</f>
        <v>1</v>
      </c>
    </row>
    <row r="937" spans="1:16" ht="14.25" customHeight="1" thickTop="1" thickBot="1" x14ac:dyDescent="0.3">
      <c r="A937" s="66" t="s">
        <v>781</v>
      </c>
      <c r="B937" s="66" t="s">
        <v>782</v>
      </c>
      <c r="C937" s="67"/>
      <c r="D937" s="68">
        <v>1</v>
      </c>
      <c r="E937" s="69"/>
      <c r="F937" s="70"/>
      <c r="G937" s="67"/>
      <c r="H937" s="71"/>
      <c r="I937" s="72"/>
      <c r="J937" s="72"/>
      <c r="K937" s="51"/>
      <c r="L937" s="73">
        <v>937</v>
      </c>
      <c r="M937" s="73"/>
      <c r="N937" s="74">
        <v>1</v>
      </c>
      <c r="O937" s="83" t="str">
        <f>REPLACE(INDEX(GroupVertices[Group], MATCH(Edges[[#This Row],[Vertex 1]],GroupVertices[Vertex],0)),1,1,"")</f>
        <v>1</v>
      </c>
      <c r="P937" s="83" t="str">
        <f>REPLACE(INDEX(GroupVertices[Group], MATCH(Edges[[#This Row],[Vertex 2]],GroupVertices[Vertex],0)),1,1,"")</f>
        <v>1</v>
      </c>
    </row>
    <row r="938" spans="1:16" ht="14.25" customHeight="1" thickTop="1" thickBot="1" x14ac:dyDescent="0.3">
      <c r="A938" s="66" t="s">
        <v>781</v>
      </c>
      <c r="B938" s="66" t="s">
        <v>783</v>
      </c>
      <c r="C938" s="67"/>
      <c r="D938" s="68">
        <v>1.1428571428571428</v>
      </c>
      <c r="E938" s="69"/>
      <c r="F938" s="70"/>
      <c r="G938" s="67"/>
      <c r="H938" s="71"/>
      <c r="I938" s="72"/>
      <c r="J938" s="72"/>
      <c r="K938" s="51"/>
      <c r="L938" s="73">
        <v>938</v>
      </c>
      <c r="M938" s="73"/>
      <c r="N938" s="74">
        <v>2</v>
      </c>
      <c r="O938" s="83" t="str">
        <f>REPLACE(INDEX(GroupVertices[Group], MATCH(Edges[[#This Row],[Vertex 1]],GroupVertices[Vertex],0)),1,1,"")</f>
        <v>1</v>
      </c>
      <c r="P938" s="83" t="str">
        <f>REPLACE(INDEX(GroupVertices[Group], MATCH(Edges[[#This Row],[Vertex 2]],GroupVertices[Vertex],0)),1,1,"")</f>
        <v>1</v>
      </c>
    </row>
    <row r="939" spans="1:16" ht="14.25" customHeight="1" thickTop="1" thickBot="1" x14ac:dyDescent="0.3">
      <c r="A939" s="66" t="s">
        <v>319</v>
      </c>
      <c r="B939" s="66" t="s">
        <v>321</v>
      </c>
      <c r="C939" s="67"/>
      <c r="D939" s="68">
        <v>1.4285714285714286</v>
      </c>
      <c r="E939" s="69"/>
      <c r="F939" s="70"/>
      <c r="G939" s="67"/>
      <c r="H939" s="71"/>
      <c r="I939" s="72"/>
      <c r="J939" s="72"/>
      <c r="K939" s="51"/>
      <c r="L939" s="73">
        <v>939</v>
      </c>
      <c r="M939" s="73"/>
      <c r="N939" s="74">
        <v>4</v>
      </c>
      <c r="O939" s="83" t="str">
        <f>REPLACE(INDEX(GroupVertices[Group], MATCH(Edges[[#This Row],[Vertex 1]],GroupVertices[Vertex],0)),1,1,"")</f>
        <v>1</v>
      </c>
      <c r="P939" s="83" t="str">
        <f>REPLACE(INDEX(GroupVertices[Group], MATCH(Edges[[#This Row],[Vertex 2]],GroupVertices[Vertex],0)),1,1,"")</f>
        <v>1</v>
      </c>
    </row>
    <row r="940" spans="1:16" ht="14.25" customHeight="1" thickTop="1" thickBot="1" x14ac:dyDescent="0.3">
      <c r="A940" s="66" t="s">
        <v>319</v>
      </c>
      <c r="B940" s="66" t="s">
        <v>782</v>
      </c>
      <c r="C940" s="67"/>
      <c r="D940" s="68">
        <v>1</v>
      </c>
      <c r="E940" s="69"/>
      <c r="F940" s="70"/>
      <c r="G940" s="67"/>
      <c r="H940" s="71"/>
      <c r="I940" s="72"/>
      <c r="J940" s="72"/>
      <c r="K940" s="51"/>
      <c r="L940" s="73">
        <v>940</v>
      </c>
      <c r="M940" s="73"/>
      <c r="N940" s="74">
        <v>1</v>
      </c>
      <c r="O940" s="83" t="str">
        <f>REPLACE(INDEX(GroupVertices[Group], MATCH(Edges[[#This Row],[Vertex 1]],GroupVertices[Vertex],0)),1,1,"")</f>
        <v>1</v>
      </c>
      <c r="P940" s="83" t="str">
        <f>REPLACE(INDEX(GroupVertices[Group], MATCH(Edges[[#This Row],[Vertex 2]],GroupVertices[Vertex],0)),1,1,"")</f>
        <v>1</v>
      </c>
    </row>
    <row r="941" spans="1:16" ht="14.25" customHeight="1" thickTop="1" thickBot="1" x14ac:dyDescent="0.3">
      <c r="A941" s="66" t="s">
        <v>319</v>
      </c>
      <c r="B941" s="66" t="s">
        <v>783</v>
      </c>
      <c r="C941" s="67"/>
      <c r="D941" s="68">
        <v>1.1428571428571428</v>
      </c>
      <c r="E941" s="69"/>
      <c r="F941" s="70"/>
      <c r="G941" s="67"/>
      <c r="H941" s="71"/>
      <c r="I941" s="72"/>
      <c r="J941" s="72"/>
      <c r="K941" s="51"/>
      <c r="L941" s="73">
        <v>941</v>
      </c>
      <c r="M941" s="73"/>
      <c r="N941" s="74">
        <v>2</v>
      </c>
      <c r="O941" s="83" t="str">
        <f>REPLACE(INDEX(GroupVertices[Group], MATCH(Edges[[#This Row],[Vertex 1]],GroupVertices[Vertex],0)),1,1,"")</f>
        <v>1</v>
      </c>
      <c r="P941" s="83" t="str">
        <f>REPLACE(INDEX(GroupVertices[Group], MATCH(Edges[[#This Row],[Vertex 2]],GroupVertices[Vertex],0)),1,1,"")</f>
        <v>1</v>
      </c>
    </row>
    <row r="942" spans="1:16" ht="14.25" customHeight="1" thickTop="1" thickBot="1" x14ac:dyDescent="0.3">
      <c r="A942" s="66" t="s">
        <v>319</v>
      </c>
      <c r="B942" s="66" t="s">
        <v>784</v>
      </c>
      <c r="C942" s="67"/>
      <c r="D942" s="68">
        <v>1.2857142857142856</v>
      </c>
      <c r="E942" s="69"/>
      <c r="F942" s="70"/>
      <c r="G942" s="67"/>
      <c r="H942" s="71"/>
      <c r="I942" s="72"/>
      <c r="J942" s="72"/>
      <c r="K942" s="51"/>
      <c r="L942" s="73">
        <v>942</v>
      </c>
      <c r="M942" s="73"/>
      <c r="N942" s="74">
        <v>3</v>
      </c>
      <c r="O942" s="83" t="str">
        <f>REPLACE(INDEX(GroupVertices[Group], MATCH(Edges[[#This Row],[Vertex 1]],GroupVertices[Vertex],0)),1,1,"")</f>
        <v>1</v>
      </c>
      <c r="P942" s="83" t="str">
        <f>REPLACE(INDEX(GroupVertices[Group], MATCH(Edges[[#This Row],[Vertex 2]],GroupVertices[Vertex],0)),1,1,"")</f>
        <v>1</v>
      </c>
    </row>
    <row r="943" spans="1:16" ht="14.25" customHeight="1" thickTop="1" thickBot="1" x14ac:dyDescent="0.3">
      <c r="A943" s="66" t="s">
        <v>319</v>
      </c>
      <c r="B943" s="66" t="s">
        <v>330</v>
      </c>
      <c r="C943" s="67"/>
      <c r="D943" s="68">
        <v>1.4285714285714286</v>
      </c>
      <c r="E943" s="69"/>
      <c r="F943" s="70"/>
      <c r="G943" s="67"/>
      <c r="H943" s="71"/>
      <c r="I943" s="72"/>
      <c r="J943" s="72"/>
      <c r="K943" s="51"/>
      <c r="L943" s="73">
        <v>943</v>
      </c>
      <c r="M943" s="73"/>
      <c r="N943" s="74">
        <v>4</v>
      </c>
      <c r="O943" s="83" t="str">
        <f>REPLACE(INDEX(GroupVertices[Group], MATCH(Edges[[#This Row],[Vertex 1]],GroupVertices[Vertex],0)),1,1,"")</f>
        <v>1</v>
      </c>
      <c r="P943" s="83" t="str">
        <f>REPLACE(INDEX(GroupVertices[Group], MATCH(Edges[[#This Row],[Vertex 2]],GroupVertices[Vertex],0)),1,1,"")</f>
        <v>1</v>
      </c>
    </row>
    <row r="944" spans="1:16" ht="14.25" customHeight="1" thickTop="1" thickBot="1" x14ac:dyDescent="0.3">
      <c r="A944" s="66" t="s">
        <v>319</v>
      </c>
      <c r="B944" s="66" t="s">
        <v>331</v>
      </c>
      <c r="C944" s="67"/>
      <c r="D944" s="68">
        <v>1.1428571428571428</v>
      </c>
      <c r="E944" s="69"/>
      <c r="F944" s="70"/>
      <c r="G944" s="67"/>
      <c r="H944" s="71"/>
      <c r="I944" s="72"/>
      <c r="J944" s="72"/>
      <c r="K944" s="51"/>
      <c r="L944" s="73">
        <v>944</v>
      </c>
      <c r="M944" s="73"/>
      <c r="N944" s="74">
        <v>2</v>
      </c>
      <c r="O944" s="83" t="str">
        <f>REPLACE(INDEX(GroupVertices[Group], MATCH(Edges[[#This Row],[Vertex 1]],GroupVertices[Vertex],0)),1,1,"")</f>
        <v>1</v>
      </c>
      <c r="P944" s="83" t="str">
        <f>REPLACE(INDEX(GroupVertices[Group], MATCH(Edges[[#This Row],[Vertex 2]],GroupVertices[Vertex],0)),1,1,"")</f>
        <v>1</v>
      </c>
    </row>
    <row r="945" spans="1:16" ht="14.25" customHeight="1" thickTop="1" thickBot="1" x14ac:dyDescent="0.3">
      <c r="A945" s="66" t="s">
        <v>380</v>
      </c>
      <c r="B945" s="66" t="s">
        <v>745</v>
      </c>
      <c r="C945" s="67"/>
      <c r="D945" s="68">
        <v>1.5714285714285714</v>
      </c>
      <c r="E945" s="69"/>
      <c r="F945" s="70"/>
      <c r="G945" s="67"/>
      <c r="H945" s="71"/>
      <c r="I945" s="72"/>
      <c r="J945" s="72"/>
      <c r="K945" s="51"/>
      <c r="L945" s="73">
        <v>945</v>
      </c>
      <c r="M945" s="73"/>
      <c r="N945" s="74">
        <v>5</v>
      </c>
      <c r="O945" s="83" t="str">
        <f>REPLACE(INDEX(GroupVertices[Group], MATCH(Edges[[#This Row],[Vertex 1]],GroupVertices[Vertex],0)),1,1,"")</f>
        <v>1</v>
      </c>
      <c r="P945" s="83" t="str">
        <f>REPLACE(INDEX(GroupVertices[Group], MATCH(Edges[[#This Row],[Vertex 2]],GroupVertices[Vertex],0)),1,1,"")</f>
        <v>1</v>
      </c>
    </row>
    <row r="946" spans="1:16" ht="14.25" customHeight="1" thickTop="1" thickBot="1" x14ac:dyDescent="0.3">
      <c r="A946" s="66" t="s">
        <v>380</v>
      </c>
      <c r="B946" s="66" t="s">
        <v>382</v>
      </c>
      <c r="C946" s="67"/>
      <c r="D946" s="68">
        <v>1</v>
      </c>
      <c r="E946" s="69"/>
      <c r="F946" s="70"/>
      <c r="G946" s="67"/>
      <c r="H946" s="71"/>
      <c r="I946" s="72"/>
      <c r="J946" s="72"/>
      <c r="K946" s="51"/>
      <c r="L946" s="73">
        <v>946</v>
      </c>
      <c r="M946" s="73"/>
      <c r="N946" s="74">
        <v>1</v>
      </c>
      <c r="O946" s="83" t="str">
        <f>REPLACE(INDEX(GroupVertices[Group], MATCH(Edges[[#This Row],[Vertex 1]],GroupVertices[Vertex],0)),1,1,"")</f>
        <v>1</v>
      </c>
      <c r="P946" s="83" t="str">
        <f>REPLACE(INDEX(GroupVertices[Group], MATCH(Edges[[#This Row],[Vertex 2]],GroupVertices[Vertex],0)),1,1,"")</f>
        <v>1</v>
      </c>
    </row>
    <row r="947" spans="1:16" ht="14.25" customHeight="1" thickTop="1" thickBot="1" x14ac:dyDescent="0.3">
      <c r="A947" s="66" t="s">
        <v>380</v>
      </c>
      <c r="B947" s="66" t="s">
        <v>415</v>
      </c>
      <c r="C947" s="67"/>
      <c r="D947" s="68">
        <v>1.1428571428571428</v>
      </c>
      <c r="E947" s="69"/>
      <c r="F947" s="70"/>
      <c r="G947" s="67"/>
      <c r="H947" s="71"/>
      <c r="I947" s="72"/>
      <c r="J947" s="72"/>
      <c r="K947" s="51"/>
      <c r="L947" s="73">
        <v>947</v>
      </c>
      <c r="M947" s="73"/>
      <c r="N947" s="74">
        <v>2</v>
      </c>
      <c r="O947" s="83" t="str">
        <f>REPLACE(INDEX(GroupVertices[Group], MATCH(Edges[[#This Row],[Vertex 1]],GroupVertices[Vertex],0)),1,1,"")</f>
        <v>1</v>
      </c>
      <c r="P947" s="83" t="str">
        <f>REPLACE(INDEX(GroupVertices[Group], MATCH(Edges[[#This Row],[Vertex 2]],GroupVertices[Vertex],0)),1,1,"")</f>
        <v>1</v>
      </c>
    </row>
    <row r="948" spans="1:16" ht="14.25" customHeight="1" thickTop="1" thickBot="1" x14ac:dyDescent="0.3">
      <c r="A948" s="66" t="s">
        <v>380</v>
      </c>
      <c r="B948" s="66" t="s">
        <v>383</v>
      </c>
      <c r="C948" s="67"/>
      <c r="D948" s="68">
        <v>1.8571428571428572</v>
      </c>
      <c r="E948" s="69"/>
      <c r="F948" s="70"/>
      <c r="G948" s="67"/>
      <c r="H948" s="71"/>
      <c r="I948" s="72"/>
      <c r="J948" s="72"/>
      <c r="K948" s="51"/>
      <c r="L948" s="73">
        <v>948</v>
      </c>
      <c r="M948" s="73"/>
      <c r="N948" s="74">
        <v>7</v>
      </c>
      <c r="O948" s="83" t="str">
        <f>REPLACE(INDEX(GroupVertices[Group], MATCH(Edges[[#This Row],[Vertex 1]],GroupVertices[Vertex],0)),1,1,"")</f>
        <v>1</v>
      </c>
      <c r="P948" s="83" t="str">
        <f>REPLACE(INDEX(GroupVertices[Group], MATCH(Edges[[#This Row],[Vertex 2]],GroupVertices[Vertex],0)),1,1,"")</f>
        <v>1</v>
      </c>
    </row>
    <row r="949" spans="1:16" ht="14.25" customHeight="1" thickTop="1" thickBot="1" x14ac:dyDescent="0.3">
      <c r="A949" s="66" t="s">
        <v>380</v>
      </c>
      <c r="B949" s="66" t="s">
        <v>295</v>
      </c>
      <c r="C949" s="67"/>
      <c r="D949" s="68">
        <v>1.5714285714285714</v>
      </c>
      <c r="E949" s="69"/>
      <c r="F949" s="70"/>
      <c r="G949" s="67"/>
      <c r="H949" s="71"/>
      <c r="I949" s="72"/>
      <c r="J949" s="72"/>
      <c r="K949" s="51"/>
      <c r="L949" s="73">
        <v>949</v>
      </c>
      <c r="M949" s="73"/>
      <c r="N949" s="74">
        <v>5</v>
      </c>
      <c r="O949" s="83" t="str">
        <f>REPLACE(INDEX(GroupVertices[Group], MATCH(Edges[[#This Row],[Vertex 1]],GroupVertices[Vertex],0)),1,1,"")</f>
        <v>1</v>
      </c>
      <c r="P949" s="83" t="str">
        <f>REPLACE(INDEX(GroupVertices[Group], MATCH(Edges[[#This Row],[Vertex 2]],GroupVertices[Vertex],0)),1,1,"")</f>
        <v>1</v>
      </c>
    </row>
    <row r="950" spans="1:16" ht="14.25" customHeight="1" thickTop="1" thickBot="1" x14ac:dyDescent="0.3">
      <c r="A950" s="66" t="s">
        <v>785</v>
      </c>
      <c r="B950" s="66" t="s">
        <v>372</v>
      </c>
      <c r="C950" s="67"/>
      <c r="D950" s="68">
        <v>1.4285714285714286</v>
      </c>
      <c r="E950" s="69"/>
      <c r="F950" s="70"/>
      <c r="G950" s="67"/>
      <c r="H950" s="71"/>
      <c r="I950" s="72"/>
      <c r="J950" s="72"/>
      <c r="K950" s="51"/>
      <c r="L950" s="73">
        <v>950</v>
      </c>
      <c r="M950" s="73"/>
      <c r="N950" s="74">
        <v>4</v>
      </c>
      <c r="O950" s="83" t="str">
        <f>REPLACE(INDEX(GroupVertices[Group], MATCH(Edges[[#This Row],[Vertex 1]],GroupVertices[Vertex],0)),1,1,"")</f>
        <v>1</v>
      </c>
      <c r="P950" s="83" t="str">
        <f>REPLACE(INDEX(GroupVertices[Group], MATCH(Edges[[#This Row],[Vertex 2]],GroupVertices[Vertex],0)),1,1,"")</f>
        <v>1</v>
      </c>
    </row>
    <row r="951" spans="1:16" ht="14.25" customHeight="1" thickTop="1" thickBot="1" x14ac:dyDescent="0.3">
      <c r="A951" s="66" t="s">
        <v>786</v>
      </c>
      <c r="B951" s="66" t="s">
        <v>787</v>
      </c>
      <c r="C951" s="67"/>
      <c r="D951" s="68">
        <v>1.1428571428571428</v>
      </c>
      <c r="E951" s="69"/>
      <c r="F951" s="70"/>
      <c r="G951" s="67"/>
      <c r="H951" s="71"/>
      <c r="I951" s="72"/>
      <c r="J951" s="72"/>
      <c r="K951" s="51"/>
      <c r="L951" s="73">
        <v>951</v>
      </c>
      <c r="M951" s="73"/>
      <c r="N951" s="74">
        <v>2</v>
      </c>
      <c r="O951" s="83" t="str">
        <f>REPLACE(INDEX(GroupVertices[Group], MATCH(Edges[[#This Row],[Vertex 1]],GroupVertices[Vertex],0)),1,1,"")</f>
        <v>50</v>
      </c>
      <c r="P951" s="83" t="str">
        <f>REPLACE(INDEX(GroupVertices[Group], MATCH(Edges[[#This Row],[Vertex 2]],GroupVertices[Vertex],0)),1,1,"")</f>
        <v>50</v>
      </c>
    </row>
    <row r="952" spans="1:16" ht="14.25" customHeight="1" thickTop="1" thickBot="1" x14ac:dyDescent="0.3">
      <c r="A952" s="66" t="s">
        <v>788</v>
      </c>
      <c r="B952" s="66" t="s">
        <v>393</v>
      </c>
      <c r="C952" s="67"/>
      <c r="D952" s="68">
        <v>1.1428571428571428</v>
      </c>
      <c r="E952" s="69"/>
      <c r="F952" s="70"/>
      <c r="G952" s="67"/>
      <c r="H952" s="71"/>
      <c r="I952" s="72"/>
      <c r="J952" s="72"/>
      <c r="K952" s="51"/>
      <c r="L952" s="73">
        <v>952</v>
      </c>
      <c r="M952" s="73"/>
      <c r="N952" s="74">
        <v>2</v>
      </c>
      <c r="O952" s="83" t="str">
        <f>REPLACE(INDEX(GroupVertices[Group], MATCH(Edges[[#This Row],[Vertex 1]],GroupVertices[Vertex],0)),1,1,"")</f>
        <v>1</v>
      </c>
      <c r="P952" s="83" t="str">
        <f>REPLACE(INDEX(GroupVertices[Group], MATCH(Edges[[#This Row],[Vertex 2]],GroupVertices[Vertex],0)),1,1,"")</f>
        <v>1</v>
      </c>
    </row>
    <row r="953" spans="1:16" ht="14.25" customHeight="1" thickTop="1" thickBot="1" x14ac:dyDescent="0.3">
      <c r="A953" s="66" t="s">
        <v>683</v>
      </c>
      <c r="B953" s="66" t="s">
        <v>684</v>
      </c>
      <c r="C953" s="67"/>
      <c r="D953" s="68">
        <v>1</v>
      </c>
      <c r="E953" s="69"/>
      <c r="F953" s="70"/>
      <c r="G953" s="67"/>
      <c r="H953" s="71"/>
      <c r="I953" s="72"/>
      <c r="J953" s="72"/>
      <c r="K953" s="51"/>
      <c r="L953" s="73">
        <v>953</v>
      </c>
      <c r="M953" s="73"/>
      <c r="N953" s="74">
        <v>1</v>
      </c>
      <c r="O953" s="83" t="str">
        <f>REPLACE(INDEX(GroupVertices[Group], MATCH(Edges[[#This Row],[Vertex 1]],GroupVertices[Vertex],0)),1,1,"")</f>
        <v>10</v>
      </c>
      <c r="P953" s="83" t="str">
        <f>REPLACE(INDEX(GroupVertices[Group], MATCH(Edges[[#This Row],[Vertex 2]],GroupVertices[Vertex],0)),1,1,"")</f>
        <v>10</v>
      </c>
    </row>
    <row r="954" spans="1:16" ht="14.25" customHeight="1" thickTop="1" thickBot="1" x14ac:dyDescent="0.3">
      <c r="A954" s="66" t="s">
        <v>256</v>
      </c>
      <c r="B954" s="66" t="s">
        <v>257</v>
      </c>
      <c r="C954" s="67"/>
      <c r="D954" s="68">
        <v>1.1428571428571428</v>
      </c>
      <c r="E954" s="69"/>
      <c r="F954" s="70"/>
      <c r="G954" s="67"/>
      <c r="H954" s="71"/>
      <c r="I954" s="72"/>
      <c r="J954" s="72"/>
      <c r="K954" s="51"/>
      <c r="L954" s="73">
        <v>954</v>
      </c>
      <c r="M954" s="73"/>
      <c r="N954" s="74">
        <v>2</v>
      </c>
      <c r="O954" s="83" t="str">
        <f>REPLACE(INDEX(GroupVertices[Group], MATCH(Edges[[#This Row],[Vertex 1]],GroupVertices[Vertex],0)),1,1,"")</f>
        <v>1</v>
      </c>
      <c r="P954" s="83" t="str">
        <f>REPLACE(INDEX(GroupVertices[Group], MATCH(Edges[[#This Row],[Vertex 2]],GroupVertices[Vertex],0)),1,1,"")</f>
        <v>1</v>
      </c>
    </row>
    <row r="955" spans="1:16" ht="14.25" customHeight="1" thickTop="1" thickBot="1" x14ac:dyDescent="0.3">
      <c r="A955" s="66" t="s">
        <v>256</v>
      </c>
      <c r="B955" s="66" t="s">
        <v>258</v>
      </c>
      <c r="C955" s="67"/>
      <c r="D955" s="68">
        <v>1</v>
      </c>
      <c r="E955" s="69"/>
      <c r="F955" s="70"/>
      <c r="G955" s="67"/>
      <c r="H955" s="71"/>
      <c r="I955" s="72"/>
      <c r="J955" s="72"/>
      <c r="K955" s="51"/>
      <c r="L955" s="73">
        <v>955</v>
      </c>
      <c r="M955" s="73"/>
      <c r="N955" s="74">
        <v>1</v>
      </c>
      <c r="O955" s="83" t="str">
        <f>REPLACE(INDEX(GroupVertices[Group], MATCH(Edges[[#This Row],[Vertex 1]],GroupVertices[Vertex],0)),1,1,"")</f>
        <v>1</v>
      </c>
      <c r="P955" s="83" t="str">
        <f>REPLACE(INDEX(GroupVertices[Group], MATCH(Edges[[#This Row],[Vertex 2]],GroupVertices[Vertex],0)),1,1,"")</f>
        <v>1</v>
      </c>
    </row>
    <row r="956" spans="1:16" ht="14.25" customHeight="1" thickTop="1" thickBot="1" x14ac:dyDescent="0.3">
      <c r="A956" s="66" t="s">
        <v>256</v>
      </c>
      <c r="B956" s="66" t="s">
        <v>259</v>
      </c>
      <c r="C956" s="67"/>
      <c r="D956" s="68">
        <v>1.4285714285714286</v>
      </c>
      <c r="E956" s="69"/>
      <c r="F956" s="70"/>
      <c r="G956" s="67"/>
      <c r="H956" s="71"/>
      <c r="I956" s="72"/>
      <c r="J956" s="72"/>
      <c r="K956" s="51"/>
      <c r="L956" s="73">
        <v>956</v>
      </c>
      <c r="M956" s="73"/>
      <c r="N956" s="74">
        <v>4</v>
      </c>
      <c r="O956" s="83" t="str">
        <f>REPLACE(INDEX(GroupVertices[Group], MATCH(Edges[[#This Row],[Vertex 1]],GroupVertices[Vertex],0)),1,1,"")</f>
        <v>1</v>
      </c>
      <c r="P956" s="83" t="str">
        <f>REPLACE(INDEX(GroupVertices[Group], MATCH(Edges[[#This Row],[Vertex 2]],GroupVertices[Vertex],0)),1,1,"")</f>
        <v>1</v>
      </c>
    </row>
    <row r="957" spans="1:16" ht="14.25" customHeight="1" thickTop="1" thickBot="1" x14ac:dyDescent="0.3">
      <c r="A957" s="66" t="s">
        <v>256</v>
      </c>
      <c r="B957" s="66" t="s">
        <v>260</v>
      </c>
      <c r="C957" s="67"/>
      <c r="D957" s="68">
        <v>1</v>
      </c>
      <c r="E957" s="69"/>
      <c r="F957" s="70"/>
      <c r="G957" s="67"/>
      <c r="H957" s="71"/>
      <c r="I957" s="72"/>
      <c r="J957" s="72"/>
      <c r="K957" s="51"/>
      <c r="L957" s="73">
        <v>957</v>
      </c>
      <c r="M957" s="73"/>
      <c r="N957" s="74">
        <v>1</v>
      </c>
      <c r="O957" s="83" t="str">
        <f>REPLACE(INDEX(GroupVertices[Group], MATCH(Edges[[#This Row],[Vertex 1]],GroupVertices[Vertex],0)),1,1,"")</f>
        <v>1</v>
      </c>
      <c r="P957" s="83" t="str">
        <f>REPLACE(INDEX(GroupVertices[Group], MATCH(Edges[[#This Row],[Vertex 2]],GroupVertices[Vertex],0)),1,1,"")</f>
        <v>1</v>
      </c>
    </row>
    <row r="958" spans="1:16" ht="14.25" customHeight="1" thickTop="1" thickBot="1" x14ac:dyDescent="0.3">
      <c r="A958" s="66" t="s">
        <v>256</v>
      </c>
      <c r="B958" s="66" t="s">
        <v>261</v>
      </c>
      <c r="C958" s="67"/>
      <c r="D958" s="68">
        <v>1</v>
      </c>
      <c r="E958" s="69"/>
      <c r="F958" s="70"/>
      <c r="G958" s="67"/>
      <c r="H958" s="71"/>
      <c r="I958" s="72"/>
      <c r="J958" s="72"/>
      <c r="K958" s="51"/>
      <c r="L958" s="73">
        <v>958</v>
      </c>
      <c r="M958" s="73"/>
      <c r="N958" s="74">
        <v>1</v>
      </c>
      <c r="O958" s="83" t="str">
        <f>REPLACE(INDEX(GroupVertices[Group], MATCH(Edges[[#This Row],[Vertex 1]],GroupVertices[Vertex],0)),1,1,"")</f>
        <v>1</v>
      </c>
      <c r="P958" s="83" t="str">
        <f>REPLACE(INDEX(GroupVertices[Group], MATCH(Edges[[#This Row],[Vertex 2]],GroupVertices[Vertex],0)),1,1,"")</f>
        <v>1</v>
      </c>
    </row>
    <row r="959" spans="1:16" ht="14.25" customHeight="1" thickTop="1" thickBot="1" x14ac:dyDescent="0.3">
      <c r="A959" s="66" t="s">
        <v>256</v>
      </c>
      <c r="B959" s="66" t="s">
        <v>262</v>
      </c>
      <c r="C959" s="67"/>
      <c r="D959" s="68">
        <v>1</v>
      </c>
      <c r="E959" s="69"/>
      <c r="F959" s="70"/>
      <c r="G959" s="67"/>
      <c r="H959" s="71"/>
      <c r="I959" s="72"/>
      <c r="J959" s="72"/>
      <c r="K959" s="51"/>
      <c r="L959" s="73">
        <v>959</v>
      </c>
      <c r="M959" s="73"/>
      <c r="N959" s="74">
        <v>1</v>
      </c>
      <c r="O959" s="83" t="str">
        <f>REPLACE(INDEX(GroupVertices[Group], MATCH(Edges[[#This Row],[Vertex 1]],GroupVertices[Vertex],0)),1,1,"")</f>
        <v>1</v>
      </c>
      <c r="P959" s="83" t="str">
        <f>REPLACE(INDEX(GroupVertices[Group], MATCH(Edges[[#This Row],[Vertex 2]],GroupVertices[Vertex],0)),1,1,"")</f>
        <v>1</v>
      </c>
    </row>
    <row r="960" spans="1:16" ht="14.25" customHeight="1" thickTop="1" thickBot="1" x14ac:dyDescent="0.3">
      <c r="A960" s="66" t="s">
        <v>256</v>
      </c>
      <c r="B960" s="66" t="s">
        <v>789</v>
      </c>
      <c r="C960" s="67"/>
      <c r="D960" s="68">
        <v>1.5714285714285714</v>
      </c>
      <c r="E960" s="69"/>
      <c r="F960" s="70"/>
      <c r="G960" s="67"/>
      <c r="H960" s="71"/>
      <c r="I960" s="72"/>
      <c r="J960" s="72"/>
      <c r="K960" s="51"/>
      <c r="L960" s="73">
        <v>960</v>
      </c>
      <c r="M960" s="73"/>
      <c r="N960" s="74">
        <v>5</v>
      </c>
      <c r="O960" s="83" t="str">
        <f>REPLACE(INDEX(GroupVertices[Group], MATCH(Edges[[#This Row],[Vertex 1]],GroupVertices[Vertex],0)),1,1,"")</f>
        <v>1</v>
      </c>
      <c r="P960" s="83" t="str">
        <f>REPLACE(INDEX(GroupVertices[Group], MATCH(Edges[[#This Row],[Vertex 2]],GroupVertices[Vertex],0)),1,1,"")</f>
        <v>1</v>
      </c>
    </row>
    <row r="961" spans="1:16" ht="14.25" customHeight="1" thickTop="1" thickBot="1" x14ac:dyDescent="0.3">
      <c r="A961" s="66" t="s">
        <v>256</v>
      </c>
      <c r="B961" s="66" t="s">
        <v>180</v>
      </c>
      <c r="C961" s="67"/>
      <c r="D961" s="68">
        <v>1</v>
      </c>
      <c r="E961" s="69"/>
      <c r="F961" s="70"/>
      <c r="G961" s="67"/>
      <c r="H961" s="71"/>
      <c r="I961" s="72"/>
      <c r="J961" s="72"/>
      <c r="K961" s="51"/>
      <c r="L961" s="73">
        <v>961</v>
      </c>
      <c r="M961" s="73"/>
      <c r="N961" s="74">
        <v>1</v>
      </c>
      <c r="O961" s="83" t="str">
        <f>REPLACE(INDEX(GroupVertices[Group], MATCH(Edges[[#This Row],[Vertex 1]],GroupVertices[Vertex],0)),1,1,"")</f>
        <v>1</v>
      </c>
      <c r="P961" s="83" t="str">
        <f>REPLACE(INDEX(GroupVertices[Group], MATCH(Edges[[#This Row],[Vertex 2]],GroupVertices[Vertex],0)),1,1,"")</f>
        <v>1</v>
      </c>
    </row>
    <row r="962" spans="1:16" ht="14.25" customHeight="1" thickTop="1" thickBot="1" x14ac:dyDescent="0.3">
      <c r="A962" s="66" t="s">
        <v>257</v>
      </c>
      <c r="B962" s="66" t="s">
        <v>258</v>
      </c>
      <c r="C962" s="67"/>
      <c r="D962" s="68">
        <v>1.1428571428571428</v>
      </c>
      <c r="E962" s="69"/>
      <c r="F962" s="70"/>
      <c r="G962" s="67"/>
      <c r="H962" s="71"/>
      <c r="I962" s="72"/>
      <c r="J962" s="72"/>
      <c r="K962" s="51"/>
      <c r="L962" s="73">
        <v>962</v>
      </c>
      <c r="M962" s="73"/>
      <c r="N962" s="74">
        <v>2</v>
      </c>
      <c r="O962" s="83" t="str">
        <f>REPLACE(INDEX(GroupVertices[Group], MATCH(Edges[[#This Row],[Vertex 1]],GroupVertices[Vertex],0)),1,1,"")</f>
        <v>1</v>
      </c>
      <c r="P962" s="83" t="str">
        <f>REPLACE(INDEX(GroupVertices[Group], MATCH(Edges[[#This Row],[Vertex 2]],GroupVertices[Vertex],0)),1,1,"")</f>
        <v>1</v>
      </c>
    </row>
    <row r="963" spans="1:16" ht="14.25" customHeight="1" thickTop="1" thickBot="1" x14ac:dyDescent="0.3">
      <c r="A963" s="66" t="s">
        <v>257</v>
      </c>
      <c r="B963" s="66" t="s">
        <v>259</v>
      </c>
      <c r="C963" s="67"/>
      <c r="D963" s="68">
        <v>2</v>
      </c>
      <c r="E963" s="69"/>
      <c r="F963" s="70"/>
      <c r="G963" s="67"/>
      <c r="H963" s="71"/>
      <c r="I963" s="72"/>
      <c r="J963" s="72"/>
      <c r="K963" s="51"/>
      <c r="L963" s="73">
        <v>963</v>
      </c>
      <c r="M963" s="73"/>
      <c r="N963" s="74">
        <v>8</v>
      </c>
      <c r="O963" s="83" t="str">
        <f>REPLACE(INDEX(GroupVertices[Group], MATCH(Edges[[#This Row],[Vertex 1]],GroupVertices[Vertex],0)),1,1,"")</f>
        <v>1</v>
      </c>
      <c r="P963" s="83" t="str">
        <f>REPLACE(INDEX(GroupVertices[Group], MATCH(Edges[[#This Row],[Vertex 2]],GroupVertices[Vertex],0)),1,1,"")</f>
        <v>1</v>
      </c>
    </row>
    <row r="964" spans="1:16" ht="14.25" customHeight="1" thickTop="1" thickBot="1" x14ac:dyDescent="0.3">
      <c r="A964" s="66" t="s">
        <v>257</v>
      </c>
      <c r="B964" s="66" t="s">
        <v>260</v>
      </c>
      <c r="C964" s="67"/>
      <c r="D964" s="68">
        <v>1.1428571428571428</v>
      </c>
      <c r="E964" s="69"/>
      <c r="F964" s="70"/>
      <c r="G964" s="67"/>
      <c r="H964" s="71"/>
      <c r="I964" s="72"/>
      <c r="J964" s="72"/>
      <c r="K964" s="51"/>
      <c r="L964" s="73">
        <v>964</v>
      </c>
      <c r="M964" s="73"/>
      <c r="N964" s="74">
        <v>2</v>
      </c>
      <c r="O964" s="83" t="str">
        <f>REPLACE(INDEX(GroupVertices[Group], MATCH(Edges[[#This Row],[Vertex 1]],GroupVertices[Vertex],0)),1,1,"")</f>
        <v>1</v>
      </c>
      <c r="P964" s="83" t="str">
        <f>REPLACE(INDEX(GroupVertices[Group], MATCH(Edges[[#This Row],[Vertex 2]],GroupVertices[Vertex],0)),1,1,"")</f>
        <v>1</v>
      </c>
    </row>
    <row r="965" spans="1:16" ht="14.25" customHeight="1" thickTop="1" thickBot="1" x14ac:dyDescent="0.3">
      <c r="A965" s="66" t="s">
        <v>257</v>
      </c>
      <c r="B965" s="66" t="s">
        <v>261</v>
      </c>
      <c r="C965" s="67"/>
      <c r="D965" s="68">
        <v>1.1428571428571428</v>
      </c>
      <c r="E965" s="69"/>
      <c r="F965" s="70"/>
      <c r="G965" s="67"/>
      <c r="H965" s="71"/>
      <c r="I965" s="72"/>
      <c r="J965" s="72"/>
      <c r="K965" s="51"/>
      <c r="L965" s="73">
        <v>965</v>
      </c>
      <c r="M965" s="73"/>
      <c r="N965" s="74">
        <v>2</v>
      </c>
      <c r="O965" s="83" t="str">
        <f>REPLACE(INDEX(GroupVertices[Group], MATCH(Edges[[#This Row],[Vertex 1]],GroupVertices[Vertex],0)),1,1,"")</f>
        <v>1</v>
      </c>
      <c r="P965" s="83" t="str">
        <f>REPLACE(INDEX(GroupVertices[Group], MATCH(Edges[[#This Row],[Vertex 2]],GroupVertices[Vertex],0)),1,1,"")</f>
        <v>1</v>
      </c>
    </row>
    <row r="966" spans="1:16" ht="14.25" customHeight="1" thickTop="1" thickBot="1" x14ac:dyDescent="0.3">
      <c r="A966" s="66" t="s">
        <v>257</v>
      </c>
      <c r="B966" s="66" t="s">
        <v>262</v>
      </c>
      <c r="C966" s="67"/>
      <c r="D966" s="68">
        <v>1.1428571428571428</v>
      </c>
      <c r="E966" s="69"/>
      <c r="F966" s="70"/>
      <c r="G966" s="67"/>
      <c r="H966" s="71"/>
      <c r="I966" s="72"/>
      <c r="J966" s="72"/>
      <c r="K966" s="51"/>
      <c r="L966" s="73">
        <v>966</v>
      </c>
      <c r="M966" s="73"/>
      <c r="N966" s="74">
        <v>2</v>
      </c>
      <c r="O966" s="83" t="str">
        <f>REPLACE(INDEX(GroupVertices[Group], MATCH(Edges[[#This Row],[Vertex 1]],GroupVertices[Vertex],0)),1,1,"")</f>
        <v>1</v>
      </c>
      <c r="P966" s="83" t="str">
        <f>REPLACE(INDEX(GroupVertices[Group], MATCH(Edges[[#This Row],[Vertex 2]],GroupVertices[Vertex],0)),1,1,"")</f>
        <v>1</v>
      </c>
    </row>
    <row r="967" spans="1:16" ht="14.25" customHeight="1" thickTop="1" thickBot="1" x14ac:dyDescent="0.3">
      <c r="A967" s="66" t="s">
        <v>257</v>
      </c>
      <c r="B967" s="66" t="s">
        <v>180</v>
      </c>
      <c r="C967" s="67"/>
      <c r="D967" s="68">
        <v>1.1428571428571428</v>
      </c>
      <c r="E967" s="69"/>
      <c r="F967" s="70"/>
      <c r="G967" s="67"/>
      <c r="H967" s="71"/>
      <c r="I967" s="72"/>
      <c r="J967" s="72"/>
      <c r="K967" s="51"/>
      <c r="L967" s="73">
        <v>967</v>
      </c>
      <c r="M967" s="73"/>
      <c r="N967" s="74">
        <v>2</v>
      </c>
      <c r="O967" s="83" t="str">
        <f>REPLACE(INDEX(GroupVertices[Group], MATCH(Edges[[#This Row],[Vertex 1]],GroupVertices[Vertex],0)),1,1,"")</f>
        <v>1</v>
      </c>
      <c r="P967" s="83" t="str">
        <f>REPLACE(INDEX(GroupVertices[Group], MATCH(Edges[[#This Row],[Vertex 2]],GroupVertices[Vertex],0)),1,1,"")</f>
        <v>1</v>
      </c>
    </row>
    <row r="968" spans="1:16" ht="14.25" customHeight="1" thickTop="1" thickBot="1" x14ac:dyDescent="0.3">
      <c r="A968" s="66" t="s">
        <v>790</v>
      </c>
      <c r="B968" s="66" t="s">
        <v>333</v>
      </c>
      <c r="C968" s="67"/>
      <c r="D968" s="68">
        <v>1.1428571428571428</v>
      </c>
      <c r="E968" s="69"/>
      <c r="F968" s="70"/>
      <c r="G968" s="67"/>
      <c r="H968" s="71"/>
      <c r="I968" s="72"/>
      <c r="J968" s="72"/>
      <c r="K968" s="51"/>
      <c r="L968" s="73">
        <v>968</v>
      </c>
      <c r="M968" s="73"/>
      <c r="N968" s="74">
        <v>2</v>
      </c>
      <c r="O968" s="83" t="str">
        <f>REPLACE(INDEX(GroupVertices[Group], MATCH(Edges[[#This Row],[Vertex 1]],GroupVertices[Vertex],0)),1,1,"")</f>
        <v>1</v>
      </c>
      <c r="P968" s="83" t="str">
        <f>REPLACE(INDEX(GroupVertices[Group], MATCH(Edges[[#This Row],[Vertex 2]],GroupVertices[Vertex],0)),1,1,"")</f>
        <v>1</v>
      </c>
    </row>
    <row r="969" spans="1:16" ht="14.25" customHeight="1" thickTop="1" thickBot="1" x14ac:dyDescent="0.3">
      <c r="A969" s="66" t="s">
        <v>688</v>
      </c>
      <c r="B969" s="66" t="s">
        <v>459</v>
      </c>
      <c r="C969" s="67"/>
      <c r="D969" s="68">
        <v>1</v>
      </c>
      <c r="E969" s="69"/>
      <c r="F969" s="70"/>
      <c r="G969" s="67"/>
      <c r="H969" s="71"/>
      <c r="I969" s="72"/>
      <c r="J969" s="72"/>
      <c r="K969" s="51"/>
      <c r="L969" s="73">
        <v>969</v>
      </c>
      <c r="M969" s="73"/>
      <c r="N969" s="74">
        <v>1</v>
      </c>
      <c r="O969" s="83" t="str">
        <f>REPLACE(INDEX(GroupVertices[Group], MATCH(Edges[[#This Row],[Vertex 1]],GroupVertices[Vertex],0)),1,1,"")</f>
        <v>1</v>
      </c>
      <c r="P969" s="83" t="str">
        <f>REPLACE(INDEX(GroupVertices[Group], MATCH(Edges[[#This Row],[Vertex 2]],GroupVertices[Vertex],0)),1,1,"")</f>
        <v>1</v>
      </c>
    </row>
    <row r="970" spans="1:16" ht="14.25" customHeight="1" thickTop="1" thickBot="1" x14ac:dyDescent="0.3">
      <c r="A970" s="66" t="s">
        <v>688</v>
      </c>
      <c r="B970" s="66" t="s">
        <v>217</v>
      </c>
      <c r="C970" s="67"/>
      <c r="D970" s="68">
        <v>1</v>
      </c>
      <c r="E970" s="69"/>
      <c r="F970" s="70"/>
      <c r="G970" s="67"/>
      <c r="H970" s="71"/>
      <c r="I970" s="72"/>
      <c r="J970" s="72"/>
      <c r="K970" s="51"/>
      <c r="L970" s="73">
        <v>970</v>
      </c>
      <c r="M970" s="73"/>
      <c r="N970" s="74">
        <v>1</v>
      </c>
      <c r="O970" s="83" t="str">
        <f>REPLACE(INDEX(GroupVertices[Group], MATCH(Edges[[#This Row],[Vertex 1]],GroupVertices[Vertex],0)),1,1,"")</f>
        <v>1</v>
      </c>
      <c r="P970" s="83" t="str">
        <f>REPLACE(INDEX(GroupVertices[Group], MATCH(Edges[[#This Row],[Vertex 2]],GroupVertices[Vertex],0)),1,1,"")</f>
        <v>1</v>
      </c>
    </row>
    <row r="971" spans="1:16" ht="14.25" customHeight="1" thickTop="1" thickBot="1" x14ac:dyDescent="0.3">
      <c r="A971" s="66" t="s">
        <v>688</v>
      </c>
      <c r="B971" s="66" t="s">
        <v>689</v>
      </c>
      <c r="C971" s="67"/>
      <c r="D971" s="68">
        <v>1</v>
      </c>
      <c r="E971" s="69"/>
      <c r="F971" s="70"/>
      <c r="G971" s="67"/>
      <c r="H971" s="71"/>
      <c r="I971" s="72"/>
      <c r="J971" s="72"/>
      <c r="K971" s="51"/>
      <c r="L971" s="73">
        <v>971</v>
      </c>
      <c r="M971" s="73"/>
      <c r="N971" s="74">
        <v>1</v>
      </c>
      <c r="O971" s="83" t="str">
        <f>REPLACE(INDEX(GroupVertices[Group], MATCH(Edges[[#This Row],[Vertex 1]],GroupVertices[Vertex],0)),1,1,"")</f>
        <v>1</v>
      </c>
      <c r="P971" s="83" t="str">
        <f>REPLACE(INDEX(GroupVertices[Group], MATCH(Edges[[#This Row],[Vertex 2]],GroupVertices[Vertex],0)),1,1,"")</f>
        <v>1</v>
      </c>
    </row>
    <row r="972" spans="1:16" ht="14.25" customHeight="1" thickTop="1" thickBot="1" x14ac:dyDescent="0.3">
      <c r="A972" s="66" t="s">
        <v>688</v>
      </c>
      <c r="B972" s="66" t="s">
        <v>690</v>
      </c>
      <c r="C972" s="67"/>
      <c r="D972" s="68">
        <v>1</v>
      </c>
      <c r="E972" s="69"/>
      <c r="F972" s="70"/>
      <c r="G972" s="67"/>
      <c r="H972" s="71"/>
      <c r="I972" s="72"/>
      <c r="J972" s="72"/>
      <c r="K972" s="51"/>
      <c r="L972" s="73">
        <v>972</v>
      </c>
      <c r="M972" s="73"/>
      <c r="N972" s="74">
        <v>1</v>
      </c>
      <c r="O972" s="83" t="str">
        <f>REPLACE(INDEX(GroupVertices[Group], MATCH(Edges[[#This Row],[Vertex 1]],GroupVertices[Vertex],0)),1,1,"")</f>
        <v>1</v>
      </c>
      <c r="P972" s="83" t="str">
        <f>REPLACE(INDEX(GroupVertices[Group], MATCH(Edges[[#This Row],[Vertex 2]],GroupVertices[Vertex],0)),1,1,"")</f>
        <v>1</v>
      </c>
    </row>
    <row r="973" spans="1:16" ht="14.25" customHeight="1" thickTop="1" thickBot="1" x14ac:dyDescent="0.3">
      <c r="A973" s="66" t="s">
        <v>688</v>
      </c>
      <c r="B973" s="66" t="s">
        <v>691</v>
      </c>
      <c r="C973" s="67"/>
      <c r="D973" s="68">
        <v>1</v>
      </c>
      <c r="E973" s="69"/>
      <c r="F973" s="70"/>
      <c r="G973" s="67"/>
      <c r="H973" s="71"/>
      <c r="I973" s="72"/>
      <c r="J973" s="72"/>
      <c r="K973" s="51"/>
      <c r="L973" s="73">
        <v>973</v>
      </c>
      <c r="M973" s="73"/>
      <c r="N973" s="74">
        <v>1</v>
      </c>
      <c r="O973" s="83" t="str">
        <f>REPLACE(INDEX(GroupVertices[Group], MATCH(Edges[[#This Row],[Vertex 1]],GroupVertices[Vertex],0)),1,1,"")</f>
        <v>1</v>
      </c>
      <c r="P973" s="83" t="str">
        <f>REPLACE(INDEX(GroupVertices[Group], MATCH(Edges[[#This Row],[Vertex 2]],GroupVertices[Vertex],0)),1,1,"")</f>
        <v>1</v>
      </c>
    </row>
    <row r="974" spans="1:16" ht="14.25" customHeight="1" thickTop="1" thickBot="1" x14ac:dyDescent="0.3">
      <c r="A974" s="66" t="s">
        <v>688</v>
      </c>
      <c r="B974" s="66" t="s">
        <v>692</v>
      </c>
      <c r="C974" s="67"/>
      <c r="D974" s="68">
        <v>1</v>
      </c>
      <c r="E974" s="69"/>
      <c r="F974" s="70"/>
      <c r="G974" s="67"/>
      <c r="H974" s="71"/>
      <c r="I974" s="72"/>
      <c r="J974" s="72"/>
      <c r="K974" s="51"/>
      <c r="L974" s="73">
        <v>974</v>
      </c>
      <c r="M974" s="73"/>
      <c r="N974" s="74">
        <v>1</v>
      </c>
      <c r="O974" s="83" t="str">
        <f>REPLACE(INDEX(GroupVertices[Group], MATCH(Edges[[#This Row],[Vertex 1]],GroupVertices[Vertex],0)),1,1,"")</f>
        <v>1</v>
      </c>
      <c r="P974" s="83" t="str">
        <f>REPLACE(INDEX(GroupVertices[Group], MATCH(Edges[[#This Row],[Vertex 2]],GroupVertices[Vertex],0)),1,1,"")</f>
        <v>1</v>
      </c>
    </row>
    <row r="975" spans="1:16" ht="14.25" customHeight="1" thickTop="1" thickBot="1" x14ac:dyDescent="0.3">
      <c r="A975" s="66" t="s">
        <v>320</v>
      </c>
      <c r="B975" s="66" t="s">
        <v>323</v>
      </c>
      <c r="C975" s="67"/>
      <c r="D975" s="68">
        <v>1</v>
      </c>
      <c r="E975" s="69"/>
      <c r="F975" s="70"/>
      <c r="G975" s="67"/>
      <c r="H975" s="71"/>
      <c r="I975" s="72"/>
      <c r="J975" s="72"/>
      <c r="K975" s="51"/>
      <c r="L975" s="73">
        <v>975</v>
      </c>
      <c r="M975" s="73"/>
      <c r="N975" s="74">
        <v>1</v>
      </c>
      <c r="O975" s="83" t="str">
        <f>REPLACE(INDEX(GroupVertices[Group], MATCH(Edges[[#This Row],[Vertex 1]],GroupVertices[Vertex],0)),1,1,"")</f>
        <v>1</v>
      </c>
      <c r="P975" s="83" t="str">
        <f>REPLACE(INDEX(GroupVertices[Group], MATCH(Edges[[#This Row],[Vertex 2]],GroupVertices[Vertex],0)),1,1,"")</f>
        <v>1</v>
      </c>
    </row>
    <row r="976" spans="1:16" ht="14.25" customHeight="1" thickTop="1" thickBot="1" x14ac:dyDescent="0.3">
      <c r="A976" s="66" t="s">
        <v>320</v>
      </c>
      <c r="B976" s="66" t="s">
        <v>333</v>
      </c>
      <c r="C976" s="67"/>
      <c r="D976" s="68">
        <v>1</v>
      </c>
      <c r="E976" s="69"/>
      <c r="F976" s="70"/>
      <c r="G976" s="67"/>
      <c r="H976" s="71"/>
      <c r="I976" s="72"/>
      <c r="J976" s="72"/>
      <c r="K976" s="51"/>
      <c r="L976" s="73">
        <v>976</v>
      </c>
      <c r="M976" s="73"/>
      <c r="N976" s="74">
        <v>1</v>
      </c>
      <c r="O976" s="83" t="str">
        <f>REPLACE(INDEX(GroupVertices[Group], MATCH(Edges[[#This Row],[Vertex 1]],GroupVertices[Vertex],0)),1,1,"")</f>
        <v>1</v>
      </c>
      <c r="P976" s="83" t="str">
        <f>REPLACE(INDEX(GroupVertices[Group], MATCH(Edges[[#This Row],[Vertex 2]],GroupVertices[Vertex],0)),1,1,"")</f>
        <v>1</v>
      </c>
    </row>
    <row r="977" spans="1:16" ht="14.25" customHeight="1" thickTop="1" thickBot="1" x14ac:dyDescent="0.3">
      <c r="A977" s="66" t="s">
        <v>791</v>
      </c>
      <c r="B977" s="66" t="s">
        <v>792</v>
      </c>
      <c r="C977" s="67"/>
      <c r="D977" s="68">
        <v>1</v>
      </c>
      <c r="E977" s="69"/>
      <c r="F977" s="70"/>
      <c r="G977" s="67"/>
      <c r="H977" s="71"/>
      <c r="I977" s="72"/>
      <c r="J977" s="72"/>
      <c r="K977" s="51"/>
      <c r="L977" s="73">
        <v>977</v>
      </c>
      <c r="M977" s="73"/>
      <c r="N977" s="74">
        <v>1</v>
      </c>
      <c r="O977" s="83" t="str">
        <f>REPLACE(INDEX(GroupVertices[Group], MATCH(Edges[[#This Row],[Vertex 1]],GroupVertices[Vertex],0)),1,1,"")</f>
        <v>49</v>
      </c>
      <c r="P977" s="83" t="str">
        <f>REPLACE(INDEX(GroupVertices[Group], MATCH(Edges[[#This Row],[Vertex 2]],GroupVertices[Vertex],0)),1,1,"")</f>
        <v>49</v>
      </c>
    </row>
    <row r="978" spans="1:16" ht="14.25" customHeight="1" thickTop="1" thickBot="1" x14ac:dyDescent="0.3">
      <c r="A978" s="66" t="s">
        <v>321</v>
      </c>
      <c r="B978" s="66" t="s">
        <v>793</v>
      </c>
      <c r="C978" s="67"/>
      <c r="D978" s="68">
        <v>1</v>
      </c>
      <c r="E978" s="69"/>
      <c r="F978" s="70"/>
      <c r="G978" s="67"/>
      <c r="H978" s="71"/>
      <c r="I978" s="72"/>
      <c r="J978" s="72"/>
      <c r="K978" s="51"/>
      <c r="L978" s="73">
        <v>978</v>
      </c>
      <c r="M978" s="73"/>
      <c r="N978" s="74">
        <v>1</v>
      </c>
      <c r="O978" s="83" t="str">
        <f>REPLACE(INDEX(GroupVertices[Group], MATCH(Edges[[#This Row],[Vertex 1]],GroupVertices[Vertex],0)),1,1,"")</f>
        <v>1</v>
      </c>
      <c r="P978" s="83" t="str">
        <f>REPLACE(INDEX(GroupVertices[Group], MATCH(Edges[[#This Row],[Vertex 2]],GroupVertices[Vertex],0)),1,1,"")</f>
        <v>1</v>
      </c>
    </row>
    <row r="979" spans="1:16" ht="14.25" customHeight="1" thickTop="1" thickBot="1" x14ac:dyDescent="0.3">
      <c r="A979" s="66" t="s">
        <v>321</v>
      </c>
      <c r="B979" s="66" t="s">
        <v>794</v>
      </c>
      <c r="C979" s="67"/>
      <c r="D979" s="68">
        <v>1</v>
      </c>
      <c r="E979" s="69"/>
      <c r="F979" s="70"/>
      <c r="G979" s="67"/>
      <c r="H979" s="71"/>
      <c r="I979" s="72"/>
      <c r="J979" s="72"/>
      <c r="K979" s="51"/>
      <c r="L979" s="73">
        <v>979</v>
      </c>
      <c r="M979" s="73"/>
      <c r="N979" s="74">
        <v>1</v>
      </c>
      <c r="O979" s="83" t="str">
        <f>REPLACE(INDEX(GroupVertices[Group], MATCH(Edges[[#This Row],[Vertex 1]],GroupVertices[Vertex],0)),1,1,"")</f>
        <v>1</v>
      </c>
      <c r="P979" s="83" t="str">
        <f>REPLACE(INDEX(GroupVertices[Group], MATCH(Edges[[#This Row],[Vertex 2]],GroupVertices[Vertex],0)),1,1,"")</f>
        <v>1</v>
      </c>
    </row>
    <row r="980" spans="1:16" ht="14.25" customHeight="1" thickTop="1" thickBot="1" x14ac:dyDescent="0.3">
      <c r="A980" s="66" t="s">
        <v>321</v>
      </c>
      <c r="B980" s="66" t="s">
        <v>621</v>
      </c>
      <c r="C980" s="67"/>
      <c r="D980" s="68">
        <v>1.4285714285714286</v>
      </c>
      <c r="E980" s="69"/>
      <c r="F980" s="70"/>
      <c r="G980" s="67"/>
      <c r="H980" s="71"/>
      <c r="I980" s="72"/>
      <c r="J980" s="72"/>
      <c r="K980" s="51"/>
      <c r="L980" s="73">
        <v>980</v>
      </c>
      <c r="M980" s="73"/>
      <c r="N980" s="74">
        <v>4</v>
      </c>
      <c r="O980" s="83" t="str">
        <f>REPLACE(INDEX(GroupVertices[Group], MATCH(Edges[[#This Row],[Vertex 1]],GroupVertices[Vertex],0)),1,1,"")</f>
        <v>1</v>
      </c>
      <c r="P980" s="83" t="str">
        <f>REPLACE(INDEX(GroupVertices[Group], MATCH(Edges[[#This Row],[Vertex 2]],GroupVertices[Vertex],0)),1,1,"")</f>
        <v>1</v>
      </c>
    </row>
    <row r="981" spans="1:16" ht="14.25" customHeight="1" thickTop="1" thickBot="1" x14ac:dyDescent="0.3">
      <c r="A981" s="66" t="s">
        <v>321</v>
      </c>
      <c r="B981" s="66" t="s">
        <v>795</v>
      </c>
      <c r="C981" s="67"/>
      <c r="D981" s="68">
        <v>1.8571428571428572</v>
      </c>
      <c r="E981" s="69"/>
      <c r="F981" s="70"/>
      <c r="G981" s="67"/>
      <c r="H981" s="71"/>
      <c r="I981" s="72"/>
      <c r="J981" s="72"/>
      <c r="K981" s="51"/>
      <c r="L981" s="73">
        <v>981</v>
      </c>
      <c r="M981" s="73"/>
      <c r="N981" s="74">
        <v>7</v>
      </c>
      <c r="O981" s="83" t="str">
        <f>REPLACE(INDEX(GroupVertices[Group], MATCH(Edges[[#This Row],[Vertex 1]],GroupVertices[Vertex],0)),1,1,"")</f>
        <v>1</v>
      </c>
      <c r="P981" s="83" t="str">
        <f>REPLACE(INDEX(GroupVertices[Group], MATCH(Edges[[#This Row],[Vertex 2]],GroupVertices[Vertex],0)),1,1,"")</f>
        <v>1</v>
      </c>
    </row>
    <row r="982" spans="1:16" ht="14.25" customHeight="1" thickTop="1" thickBot="1" x14ac:dyDescent="0.3">
      <c r="A982" s="66" t="s">
        <v>321</v>
      </c>
      <c r="B982" s="66" t="s">
        <v>623</v>
      </c>
      <c r="C982" s="67"/>
      <c r="D982" s="68">
        <v>1.5714285714285714</v>
      </c>
      <c r="E982" s="69"/>
      <c r="F982" s="70"/>
      <c r="G982" s="67"/>
      <c r="H982" s="71"/>
      <c r="I982" s="72"/>
      <c r="J982" s="72"/>
      <c r="K982" s="51"/>
      <c r="L982" s="73">
        <v>982</v>
      </c>
      <c r="M982" s="73"/>
      <c r="N982" s="74">
        <v>5</v>
      </c>
      <c r="O982" s="83" t="str">
        <f>REPLACE(INDEX(GroupVertices[Group], MATCH(Edges[[#This Row],[Vertex 1]],GroupVertices[Vertex],0)),1,1,"")</f>
        <v>1</v>
      </c>
      <c r="P982" s="83" t="str">
        <f>REPLACE(INDEX(GroupVertices[Group], MATCH(Edges[[#This Row],[Vertex 2]],GroupVertices[Vertex],0)),1,1,"")</f>
        <v>1</v>
      </c>
    </row>
    <row r="983" spans="1:16" ht="14.25" customHeight="1" thickTop="1" thickBot="1" x14ac:dyDescent="0.3">
      <c r="A983" s="66" t="s">
        <v>321</v>
      </c>
      <c r="B983" s="66" t="s">
        <v>624</v>
      </c>
      <c r="C983" s="67"/>
      <c r="D983" s="68">
        <v>1</v>
      </c>
      <c r="E983" s="69"/>
      <c r="F983" s="70"/>
      <c r="G983" s="67"/>
      <c r="H983" s="71"/>
      <c r="I983" s="72"/>
      <c r="J983" s="72"/>
      <c r="K983" s="51"/>
      <c r="L983" s="73">
        <v>983</v>
      </c>
      <c r="M983" s="73"/>
      <c r="N983" s="74">
        <v>1</v>
      </c>
      <c r="O983" s="83" t="str">
        <f>REPLACE(INDEX(GroupVertices[Group], MATCH(Edges[[#This Row],[Vertex 1]],GroupVertices[Vertex],0)),1,1,"")</f>
        <v>1</v>
      </c>
      <c r="P983" s="83" t="str">
        <f>REPLACE(INDEX(GroupVertices[Group], MATCH(Edges[[#This Row],[Vertex 2]],GroupVertices[Vertex],0)),1,1,"")</f>
        <v>1</v>
      </c>
    </row>
    <row r="984" spans="1:16" ht="14.25" customHeight="1" thickTop="1" thickBot="1" x14ac:dyDescent="0.3">
      <c r="A984" s="66" t="s">
        <v>321</v>
      </c>
      <c r="B984" s="66" t="s">
        <v>330</v>
      </c>
      <c r="C984" s="67"/>
      <c r="D984" s="68">
        <v>1.4285714285714286</v>
      </c>
      <c r="E984" s="69"/>
      <c r="F984" s="70"/>
      <c r="G984" s="67"/>
      <c r="H984" s="71"/>
      <c r="I984" s="72"/>
      <c r="J984" s="72"/>
      <c r="K984" s="51"/>
      <c r="L984" s="73">
        <v>984</v>
      </c>
      <c r="M984" s="73"/>
      <c r="N984" s="74">
        <v>4</v>
      </c>
      <c r="O984" s="83" t="str">
        <f>REPLACE(INDEX(GroupVertices[Group], MATCH(Edges[[#This Row],[Vertex 1]],GroupVertices[Vertex],0)),1,1,"")</f>
        <v>1</v>
      </c>
      <c r="P984" s="83" t="str">
        <f>REPLACE(INDEX(GroupVertices[Group], MATCH(Edges[[#This Row],[Vertex 2]],GroupVertices[Vertex],0)),1,1,"")</f>
        <v>1</v>
      </c>
    </row>
    <row r="985" spans="1:16" ht="14.25" customHeight="1" thickTop="1" thickBot="1" x14ac:dyDescent="0.3">
      <c r="A985" s="66" t="s">
        <v>321</v>
      </c>
      <c r="B985" s="66" t="s">
        <v>331</v>
      </c>
      <c r="C985" s="67"/>
      <c r="D985" s="68">
        <v>1.1428571428571428</v>
      </c>
      <c r="E985" s="69"/>
      <c r="F985" s="70"/>
      <c r="G985" s="67"/>
      <c r="H985" s="71"/>
      <c r="I985" s="72"/>
      <c r="J985" s="72"/>
      <c r="K985" s="51"/>
      <c r="L985" s="73">
        <v>985</v>
      </c>
      <c r="M985" s="73"/>
      <c r="N985" s="74">
        <v>2</v>
      </c>
      <c r="O985" s="83" t="str">
        <f>REPLACE(INDEX(GroupVertices[Group], MATCH(Edges[[#This Row],[Vertex 1]],GroupVertices[Vertex],0)),1,1,"")</f>
        <v>1</v>
      </c>
      <c r="P985" s="83" t="str">
        <f>REPLACE(INDEX(GroupVertices[Group], MATCH(Edges[[#This Row],[Vertex 2]],GroupVertices[Vertex],0)),1,1,"")</f>
        <v>1</v>
      </c>
    </row>
    <row r="986" spans="1:16" ht="14.25" customHeight="1" thickTop="1" thickBot="1" x14ac:dyDescent="0.3">
      <c r="A986" s="66" t="s">
        <v>719</v>
      </c>
      <c r="B986" s="66" t="s">
        <v>622</v>
      </c>
      <c r="C986" s="67"/>
      <c r="D986" s="68">
        <v>1</v>
      </c>
      <c r="E986" s="69"/>
      <c r="F986" s="70"/>
      <c r="G986" s="67"/>
      <c r="H986" s="71"/>
      <c r="I986" s="72"/>
      <c r="J986" s="72"/>
      <c r="K986" s="51"/>
      <c r="L986" s="73">
        <v>986</v>
      </c>
      <c r="M986" s="73"/>
      <c r="N986" s="74">
        <v>1</v>
      </c>
      <c r="O986" s="83" t="str">
        <f>REPLACE(INDEX(GroupVertices[Group], MATCH(Edges[[#This Row],[Vertex 1]],GroupVertices[Vertex],0)),1,1,"")</f>
        <v>1</v>
      </c>
      <c r="P986" s="83" t="str">
        <f>REPLACE(INDEX(GroupVertices[Group], MATCH(Edges[[#This Row],[Vertex 2]],GroupVertices[Vertex],0)),1,1,"")</f>
        <v>1</v>
      </c>
    </row>
    <row r="987" spans="1:16" ht="14.25" customHeight="1" thickTop="1" thickBot="1" x14ac:dyDescent="0.3">
      <c r="A987" s="66" t="s">
        <v>796</v>
      </c>
      <c r="B987" s="66" t="s">
        <v>503</v>
      </c>
      <c r="C987" s="67"/>
      <c r="D987" s="68">
        <v>1.1428571428571428</v>
      </c>
      <c r="E987" s="69"/>
      <c r="F987" s="70"/>
      <c r="G987" s="67"/>
      <c r="H987" s="71"/>
      <c r="I987" s="72"/>
      <c r="J987" s="72"/>
      <c r="K987" s="51"/>
      <c r="L987" s="73">
        <v>987</v>
      </c>
      <c r="M987" s="73"/>
      <c r="N987" s="74">
        <v>2</v>
      </c>
      <c r="O987" s="83" t="str">
        <f>REPLACE(INDEX(GroupVertices[Group], MATCH(Edges[[#This Row],[Vertex 1]],GroupVertices[Vertex],0)),1,1,"")</f>
        <v>1</v>
      </c>
      <c r="P987" s="83" t="str">
        <f>REPLACE(INDEX(GroupVertices[Group], MATCH(Edges[[#This Row],[Vertex 2]],GroupVertices[Vertex],0)),1,1,"")</f>
        <v>1</v>
      </c>
    </row>
    <row r="988" spans="1:16" ht="14.25" customHeight="1" thickTop="1" thickBot="1" x14ac:dyDescent="0.3">
      <c r="A988" s="66" t="s">
        <v>796</v>
      </c>
      <c r="B988" s="66" t="s">
        <v>797</v>
      </c>
      <c r="C988" s="67"/>
      <c r="D988" s="68">
        <v>2.1428571428571428</v>
      </c>
      <c r="E988" s="69"/>
      <c r="F988" s="70"/>
      <c r="G988" s="67"/>
      <c r="H988" s="71"/>
      <c r="I988" s="72"/>
      <c r="J988" s="72"/>
      <c r="K988" s="51"/>
      <c r="L988" s="73">
        <v>988</v>
      </c>
      <c r="M988" s="73"/>
      <c r="N988" s="74">
        <v>9</v>
      </c>
      <c r="O988" s="83" t="str">
        <f>REPLACE(INDEX(GroupVertices[Group], MATCH(Edges[[#This Row],[Vertex 1]],GroupVertices[Vertex],0)),1,1,"")</f>
        <v>1</v>
      </c>
      <c r="P988" s="83" t="str">
        <f>REPLACE(INDEX(GroupVertices[Group], MATCH(Edges[[#This Row],[Vertex 2]],GroupVertices[Vertex],0)),1,1,"")</f>
        <v>1</v>
      </c>
    </row>
    <row r="989" spans="1:16" ht="14.25" customHeight="1" thickTop="1" thickBot="1" x14ac:dyDescent="0.3">
      <c r="A989" s="66" t="s">
        <v>796</v>
      </c>
      <c r="B989" s="66" t="s">
        <v>420</v>
      </c>
      <c r="C989" s="67"/>
      <c r="D989" s="68">
        <v>1.1428571428571428</v>
      </c>
      <c r="E989" s="69"/>
      <c r="F989" s="70"/>
      <c r="G989" s="67"/>
      <c r="H989" s="71"/>
      <c r="I989" s="72"/>
      <c r="J989" s="72"/>
      <c r="K989" s="51"/>
      <c r="L989" s="73">
        <v>989</v>
      </c>
      <c r="M989" s="73"/>
      <c r="N989" s="74">
        <v>2</v>
      </c>
      <c r="O989" s="83" t="str">
        <f>REPLACE(INDEX(GroupVertices[Group], MATCH(Edges[[#This Row],[Vertex 1]],GroupVertices[Vertex],0)),1,1,"")</f>
        <v>1</v>
      </c>
      <c r="P989" s="83" t="str">
        <f>REPLACE(INDEX(GroupVertices[Group], MATCH(Edges[[#This Row],[Vertex 2]],GroupVertices[Vertex],0)),1,1,"")</f>
        <v>1</v>
      </c>
    </row>
    <row r="990" spans="1:16" ht="14.25" customHeight="1" thickTop="1" thickBot="1" x14ac:dyDescent="0.3">
      <c r="A990" s="66" t="s">
        <v>322</v>
      </c>
      <c r="B990" s="66" t="s">
        <v>261</v>
      </c>
      <c r="C990" s="67"/>
      <c r="D990" s="68">
        <v>1.1428571428571428</v>
      </c>
      <c r="E990" s="69"/>
      <c r="F990" s="70"/>
      <c r="G990" s="67"/>
      <c r="H990" s="71"/>
      <c r="I990" s="72"/>
      <c r="J990" s="72"/>
      <c r="K990" s="51"/>
      <c r="L990" s="73">
        <v>990</v>
      </c>
      <c r="M990" s="73"/>
      <c r="N990" s="74">
        <v>2</v>
      </c>
      <c r="O990" s="83" t="str">
        <f>REPLACE(INDEX(GroupVertices[Group], MATCH(Edges[[#This Row],[Vertex 1]],GroupVertices[Vertex],0)),1,1,"")</f>
        <v>1</v>
      </c>
      <c r="P990" s="83" t="str">
        <f>REPLACE(INDEX(GroupVertices[Group], MATCH(Edges[[#This Row],[Vertex 2]],GroupVertices[Vertex],0)),1,1,"")</f>
        <v>1</v>
      </c>
    </row>
    <row r="991" spans="1:16" ht="14.25" customHeight="1" thickTop="1" thickBot="1" x14ac:dyDescent="0.3">
      <c r="A991" s="66" t="s">
        <v>557</v>
      </c>
      <c r="B991" s="66" t="s">
        <v>558</v>
      </c>
      <c r="C991" s="67"/>
      <c r="D991" s="68">
        <v>1</v>
      </c>
      <c r="E991" s="69"/>
      <c r="F991" s="70"/>
      <c r="G991" s="67"/>
      <c r="H991" s="71"/>
      <c r="I991" s="72"/>
      <c r="J991" s="72"/>
      <c r="K991" s="51"/>
      <c r="L991" s="73">
        <v>991</v>
      </c>
      <c r="M991" s="73"/>
      <c r="N991" s="74">
        <v>1</v>
      </c>
      <c r="O991" s="83" t="str">
        <f>REPLACE(INDEX(GroupVertices[Group], MATCH(Edges[[#This Row],[Vertex 1]],GroupVertices[Vertex],0)),1,1,"")</f>
        <v>1</v>
      </c>
      <c r="P991" s="83" t="str">
        <f>REPLACE(INDEX(GroupVertices[Group], MATCH(Edges[[#This Row],[Vertex 2]],GroupVertices[Vertex],0)),1,1,"")</f>
        <v>1</v>
      </c>
    </row>
    <row r="992" spans="1:16" ht="14.25" customHeight="1" thickTop="1" thickBot="1" x14ac:dyDescent="0.3">
      <c r="A992" s="66" t="s">
        <v>557</v>
      </c>
      <c r="B992" s="66" t="s">
        <v>559</v>
      </c>
      <c r="C992" s="67"/>
      <c r="D992" s="68">
        <v>1</v>
      </c>
      <c r="E992" s="69"/>
      <c r="F992" s="70"/>
      <c r="G992" s="67"/>
      <c r="H992" s="71"/>
      <c r="I992" s="72"/>
      <c r="J992" s="72"/>
      <c r="K992" s="51"/>
      <c r="L992" s="73">
        <v>992</v>
      </c>
      <c r="M992" s="73"/>
      <c r="N992" s="74">
        <v>1</v>
      </c>
      <c r="O992" s="83" t="str">
        <f>REPLACE(INDEX(GroupVertices[Group], MATCH(Edges[[#This Row],[Vertex 1]],GroupVertices[Vertex],0)),1,1,"")</f>
        <v>1</v>
      </c>
      <c r="P992" s="83" t="str">
        <f>REPLACE(INDEX(GroupVertices[Group], MATCH(Edges[[#This Row],[Vertex 2]],GroupVertices[Vertex],0)),1,1,"")</f>
        <v>1</v>
      </c>
    </row>
    <row r="993" spans="1:16" ht="14.25" customHeight="1" thickTop="1" thickBot="1" x14ac:dyDescent="0.3">
      <c r="A993" s="66" t="s">
        <v>216</v>
      </c>
      <c r="B993" s="66" t="s">
        <v>218</v>
      </c>
      <c r="C993" s="67"/>
      <c r="D993" s="68">
        <v>1</v>
      </c>
      <c r="E993" s="69"/>
      <c r="F993" s="70"/>
      <c r="G993" s="67"/>
      <c r="H993" s="71"/>
      <c r="I993" s="72"/>
      <c r="J993" s="72"/>
      <c r="K993" s="51"/>
      <c r="L993" s="73">
        <v>993</v>
      </c>
      <c r="M993" s="73"/>
      <c r="N993" s="74">
        <v>1</v>
      </c>
      <c r="O993" s="83" t="str">
        <f>REPLACE(INDEX(GroupVertices[Group], MATCH(Edges[[#This Row],[Vertex 1]],GroupVertices[Vertex],0)),1,1,"")</f>
        <v>1</v>
      </c>
      <c r="P993" s="83" t="str">
        <f>REPLACE(INDEX(GroupVertices[Group], MATCH(Edges[[#This Row],[Vertex 2]],GroupVertices[Vertex],0)),1,1,"")</f>
        <v>1</v>
      </c>
    </row>
    <row r="994" spans="1:16" ht="14.25" customHeight="1" thickTop="1" thickBot="1" x14ac:dyDescent="0.3">
      <c r="A994" s="66" t="s">
        <v>558</v>
      </c>
      <c r="B994" s="66" t="s">
        <v>559</v>
      </c>
      <c r="C994" s="67"/>
      <c r="D994" s="68">
        <v>1</v>
      </c>
      <c r="E994" s="69"/>
      <c r="F994" s="70"/>
      <c r="G994" s="67"/>
      <c r="H994" s="71"/>
      <c r="I994" s="72"/>
      <c r="J994" s="72"/>
      <c r="K994" s="51"/>
      <c r="L994" s="73">
        <v>994</v>
      </c>
      <c r="M994" s="73"/>
      <c r="N994" s="74">
        <v>1</v>
      </c>
      <c r="O994" s="83" t="str">
        <f>REPLACE(INDEX(GroupVertices[Group], MATCH(Edges[[#This Row],[Vertex 1]],GroupVertices[Vertex],0)),1,1,"")</f>
        <v>1</v>
      </c>
      <c r="P994" s="83" t="str">
        <f>REPLACE(INDEX(GroupVertices[Group], MATCH(Edges[[#This Row],[Vertex 2]],GroupVertices[Vertex],0)),1,1,"")</f>
        <v>1</v>
      </c>
    </row>
    <row r="995" spans="1:16" ht="14.25" customHeight="1" thickTop="1" thickBot="1" x14ac:dyDescent="0.3">
      <c r="A995" s="66" t="s">
        <v>725</v>
      </c>
      <c r="B995" s="66" t="s">
        <v>336</v>
      </c>
      <c r="C995" s="67"/>
      <c r="D995" s="68">
        <v>1.1428571428571428</v>
      </c>
      <c r="E995" s="69"/>
      <c r="F995" s="70"/>
      <c r="G995" s="67"/>
      <c r="H995" s="71"/>
      <c r="I995" s="72"/>
      <c r="J995" s="72"/>
      <c r="K995" s="51"/>
      <c r="L995" s="73">
        <v>995</v>
      </c>
      <c r="M995" s="73"/>
      <c r="N995" s="74">
        <v>2</v>
      </c>
      <c r="O995" s="83" t="str">
        <f>REPLACE(INDEX(GroupVertices[Group], MATCH(Edges[[#This Row],[Vertex 1]],GroupVertices[Vertex],0)),1,1,"")</f>
        <v>1</v>
      </c>
      <c r="P995" s="83" t="str">
        <f>REPLACE(INDEX(GroupVertices[Group], MATCH(Edges[[#This Row],[Vertex 2]],GroupVertices[Vertex],0)),1,1,"")</f>
        <v>1</v>
      </c>
    </row>
    <row r="996" spans="1:16" ht="14.25" customHeight="1" thickTop="1" thickBot="1" x14ac:dyDescent="0.3">
      <c r="A996" s="66" t="s">
        <v>725</v>
      </c>
      <c r="B996" s="66" t="s">
        <v>400</v>
      </c>
      <c r="C996" s="67"/>
      <c r="D996" s="68">
        <v>1</v>
      </c>
      <c r="E996" s="69"/>
      <c r="F996" s="70"/>
      <c r="G996" s="67"/>
      <c r="H996" s="71"/>
      <c r="I996" s="72"/>
      <c r="J996" s="72"/>
      <c r="K996" s="51"/>
      <c r="L996" s="73">
        <v>996</v>
      </c>
      <c r="M996" s="73"/>
      <c r="N996" s="74">
        <v>1</v>
      </c>
      <c r="O996" s="83" t="str">
        <f>REPLACE(INDEX(GroupVertices[Group], MATCH(Edges[[#This Row],[Vertex 1]],GroupVertices[Vertex],0)),1,1,"")</f>
        <v>1</v>
      </c>
      <c r="P996" s="83" t="str">
        <f>REPLACE(INDEX(GroupVertices[Group], MATCH(Edges[[#This Row],[Vertex 2]],GroupVertices[Vertex],0)),1,1,"")</f>
        <v>1</v>
      </c>
    </row>
    <row r="997" spans="1:16" ht="14.25" customHeight="1" thickTop="1" thickBot="1" x14ac:dyDescent="0.3">
      <c r="A997" s="66" t="s">
        <v>725</v>
      </c>
      <c r="B997" s="66" t="s">
        <v>726</v>
      </c>
      <c r="C997" s="67"/>
      <c r="D997" s="68">
        <v>1</v>
      </c>
      <c r="E997" s="69"/>
      <c r="F997" s="70"/>
      <c r="G997" s="67"/>
      <c r="H997" s="71"/>
      <c r="I997" s="72"/>
      <c r="J997" s="72"/>
      <c r="K997" s="51"/>
      <c r="L997" s="73">
        <v>997</v>
      </c>
      <c r="M997" s="73"/>
      <c r="N997" s="74">
        <v>1</v>
      </c>
      <c r="O997" s="83" t="str">
        <f>REPLACE(INDEX(GroupVertices[Group], MATCH(Edges[[#This Row],[Vertex 1]],GroupVertices[Vertex],0)),1,1,"")</f>
        <v>1</v>
      </c>
      <c r="P997" s="83" t="str">
        <f>REPLACE(INDEX(GroupVertices[Group], MATCH(Edges[[#This Row],[Vertex 2]],GroupVertices[Vertex],0)),1,1,"")</f>
        <v>1</v>
      </c>
    </row>
    <row r="998" spans="1:16" ht="14.25" customHeight="1" thickTop="1" thickBot="1" x14ac:dyDescent="0.3">
      <c r="A998" s="66" t="s">
        <v>798</v>
      </c>
      <c r="B998" s="66" t="s">
        <v>799</v>
      </c>
      <c r="C998" s="67"/>
      <c r="D998" s="68">
        <v>1</v>
      </c>
      <c r="E998" s="69"/>
      <c r="F998" s="70"/>
      <c r="G998" s="67"/>
      <c r="H998" s="71"/>
      <c r="I998" s="72"/>
      <c r="J998" s="72"/>
      <c r="K998" s="51"/>
      <c r="L998" s="73">
        <v>998</v>
      </c>
      <c r="M998" s="73"/>
      <c r="N998" s="74">
        <v>1</v>
      </c>
      <c r="O998" s="83" t="str">
        <f>REPLACE(INDEX(GroupVertices[Group], MATCH(Edges[[#This Row],[Vertex 1]],GroupVertices[Vertex],0)),1,1,"")</f>
        <v>57</v>
      </c>
      <c r="P998" s="83" t="str">
        <f>REPLACE(INDEX(GroupVertices[Group], MATCH(Edges[[#This Row],[Vertex 2]],GroupVertices[Vertex],0)),1,1,"")</f>
        <v>57</v>
      </c>
    </row>
    <row r="999" spans="1:16" ht="14.25" customHeight="1" thickTop="1" thickBot="1" x14ac:dyDescent="0.3">
      <c r="A999" s="66" t="s">
        <v>220</v>
      </c>
      <c r="B999" s="66" t="s">
        <v>221</v>
      </c>
      <c r="C999" s="67"/>
      <c r="D999" s="68">
        <v>1.1428571428571428</v>
      </c>
      <c r="E999" s="69"/>
      <c r="F999" s="70"/>
      <c r="G999" s="67"/>
      <c r="H999" s="71"/>
      <c r="I999" s="72"/>
      <c r="J999" s="72"/>
      <c r="K999" s="51"/>
      <c r="L999" s="73">
        <v>999</v>
      </c>
      <c r="M999" s="73"/>
      <c r="N999" s="74">
        <v>2</v>
      </c>
      <c r="O999" s="83" t="str">
        <f>REPLACE(INDEX(GroupVertices[Group], MATCH(Edges[[#This Row],[Vertex 1]],GroupVertices[Vertex],0)),1,1,"")</f>
        <v>7</v>
      </c>
      <c r="P999" s="83" t="str">
        <f>REPLACE(INDEX(GroupVertices[Group], MATCH(Edges[[#This Row],[Vertex 2]],GroupVertices[Vertex],0)),1,1,"")</f>
        <v>7</v>
      </c>
    </row>
    <row r="1000" spans="1:16" ht="14.25" customHeight="1" thickTop="1" thickBot="1" x14ac:dyDescent="0.3">
      <c r="A1000" s="66" t="s">
        <v>793</v>
      </c>
      <c r="B1000" s="66" t="s">
        <v>794</v>
      </c>
      <c r="C1000" s="67"/>
      <c r="D1000" s="68">
        <v>1</v>
      </c>
      <c r="E1000" s="69"/>
      <c r="F1000" s="70"/>
      <c r="G1000" s="67"/>
      <c r="H1000" s="71"/>
      <c r="I1000" s="72"/>
      <c r="J1000" s="72"/>
      <c r="K1000" s="51"/>
      <c r="L1000" s="73">
        <v>1000</v>
      </c>
      <c r="M1000" s="73"/>
      <c r="N1000" s="74">
        <v>1</v>
      </c>
      <c r="O1000" s="83" t="str">
        <f>REPLACE(INDEX(GroupVertices[Group], MATCH(Edges[[#This Row],[Vertex 1]],GroupVertices[Vertex],0)),1,1,"")</f>
        <v>1</v>
      </c>
      <c r="P1000" s="83" t="str">
        <f>REPLACE(INDEX(GroupVertices[Group], MATCH(Edges[[#This Row],[Vertex 2]],GroupVertices[Vertex],0)),1,1,"")</f>
        <v>1</v>
      </c>
    </row>
    <row r="1001" spans="1:16" ht="14.25" customHeight="1" thickTop="1" thickBot="1" x14ac:dyDescent="0.3">
      <c r="A1001" s="66" t="s">
        <v>793</v>
      </c>
      <c r="B1001" s="66" t="s">
        <v>621</v>
      </c>
      <c r="C1001" s="67"/>
      <c r="D1001" s="68">
        <v>1.1428571428571428</v>
      </c>
      <c r="E1001" s="69"/>
      <c r="F1001" s="70"/>
      <c r="G1001" s="67"/>
      <c r="H1001" s="71"/>
      <c r="I1001" s="72"/>
      <c r="J1001" s="72"/>
      <c r="K1001" s="51"/>
      <c r="L1001" s="73">
        <v>1001</v>
      </c>
      <c r="M1001" s="73"/>
      <c r="N1001" s="74">
        <v>2</v>
      </c>
      <c r="O1001" s="83" t="str">
        <f>REPLACE(INDEX(GroupVertices[Group], MATCH(Edges[[#This Row],[Vertex 1]],GroupVertices[Vertex],0)),1,1,"")</f>
        <v>1</v>
      </c>
      <c r="P1001" s="83" t="str">
        <f>REPLACE(INDEX(GroupVertices[Group], MATCH(Edges[[#This Row],[Vertex 2]],GroupVertices[Vertex],0)),1,1,"")</f>
        <v>1</v>
      </c>
    </row>
    <row r="1002" spans="1:16" ht="14.25" customHeight="1" thickTop="1" thickBot="1" x14ac:dyDescent="0.3">
      <c r="A1002" s="66" t="s">
        <v>793</v>
      </c>
      <c r="B1002" s="66" t="s">
        <v>795</v>
      </c>
      <c r="C1002" s="67"/>
      <c r="D1002" s="68">
        <v>1.2857142857142856</v>
      </c>
      <c r="E1002" s="69"/>
      <c r="F1002" s="70"/>
      <c r="G1002" s="67"/>
      <c r="H1002" s="71"/>
      <c r="I1002" s="72"/>
      <c r="J1002" s="72"/>
      <c r="K1002" s="51"/>
      <c r="L1002" s="73">
        <v>1002</v>
      </c>
      <c r="M1002" s="73"/>
      <c r="N1002" s="74">
        <v>3</v>
      </c>
      <c r="O1002" s="83" t="str">
        <f>REPLACE(INDEX(GroupVertices[Group], MATCH(Edges[[#This Row],[Vertex 1]],GroupVertices[Vertex],0)),1,1,"")</f>
        <v>1</v>
      </c>
      <c r="P1002" s="83" t="str">
        <f>REPLACE(INDEX(GroupVertices[Group], MATCH(Edges[[#This Row],[Vertex 2]],GroupVertices[Vertex],0)),1,1,"")</f>
        <v>1</v>
      </c>
    </row>
    <row r="1003" spans="1:16" ht="14.25" customHeight="1" thickTop="1" thickBot="1" x14ac:dyDescent="0.3">
      <c r="A1003" s="66" t="s">
        <v>793</v>
      </c>
      <c r="B1003" s="66" t="s">
        <v>623</v>
      </c>
      <c r="C1003" s="67"/>
      <c r="D1003" s="68">
        <v>1.5714285714285714</v>
      </c>
      <c r="E1003" s="69"/>
      <c r="F1003" s="70"/>
      <c r="G1003" s="67"/>
      <c r="H1003" s="71"/>
      <c r="I1003" s="72"/>
      <c r="J1003" s="72"/>
      <c r="K1003" s="51"/>
      <c r="L1003" s="73">
        <v>1003</v>
      </c>
      <c r="M1003" s="73"/>
      <c r="N1003" s="74">
        <v>5</v>
      </c>
      <c r="O1003" s="83" t="str">
        <f>REPLACE(INDEX(GroupVertices[Group], MATCH(Edges[[#This Row],[Vertex 1]],GroupVertices[Vertex],0)),1,1,"")</f>
        <v>1</v>
      </c>
      <c r="P1003" s="83" t="str">
        <f>REPLACE(INDEX(GroupVertices[Group], MATCH(Edges[[#This Row],[Vertex 2]],GroupVertices[Vertex],0)),1,1,"")</f>
        <v>1</v>
      </c>
    </row>
    <row r="1004" spans="1:16" ht="14.25" customHeight="1" thickTop="1" thickBot="1" x14ac:dyDescent="0.3">
      <c r="A1004" s="66" t="s">
        <v>793</v>
      </c>
      <c r="B1004" s="66" t="s">
        <v>624</v>
      </c>
      <c r="C1004" s="67"/>
      <c r="D1004" s="68">
        <v>1</v>
      </c>
      <c r="E1004" s="69"/>
      <c r="F1004" s="70"/>
      <c r="G1004" s="67"/>
      <c r="H1004" s="71"/>
      <c r="I1004" s="72"/>
      <c r="J1004" s="72"/>
      <c r="K1004" s="51"/>
      <c r="L1004" s="73">
        <v>1004</v>
      </c>
      <c r="M1004" s="73"/>
      <c r="N1004" s="74">
        <v>1</v>
      </c>
      <c r="O1004" s="83" t="str">
        <f>REPLACE(INDEX(GroupVertices[Group], MATCH(Edges[[#This Row],[Vertex 1]],GroupVertices[Vertex],0)),1,1,"")</f>
        <v>1</v>
      </c>
      <c r="P1004" s="83" t="str">
        <f>REPLACE(INDEX(GroupVertices[Group], MATCH(Edges[[#This Row],[Vertex 2]],GroupVertices[Vertex],0)),1,1,"")</f>
        <v>1</v>
      </c>
    </row>
    <row r="1005" spans="1:16" ht="14.25" customHeight="1" thickTop="1" thickBot="1" x14ac:dyDescent="0.3">
      <c r="A1005" s="66" t="s">
        <v>366</v>
      </c>
      <c r="B1005" s="66" t="s">
        <v>800</v>
      </c>
      <c r="C1005" s="67"/>
      <c r="D1005" s="68">
        <v>1.1428571428571428</v>
      </c>
      <c r="E1005" s="69"/>
      <c r="F1005" s="70"/>
      <c r="G1005" s="67"/>
      <c r="H1005" s="71"/>
      <c r="I1005" s="72"/>
      <c r="J1005" s="72"/>
      <c r="K1005" s="51"/>
      <c r="L1005" s="73">
        <v>1005</v>
      </c>
      <c r="M1005" s="73"/>
      <c r="N1005" s="74">
        <v>2</v>
      </c>
      <c r="O1005" s="83" t="str">
        <f>REPLACE(INDEX(GroupVertices[Group], MATCH(Edges[[#This Row],[Vertex 1]],GroupVertices[Vertex],0)),1,1,"")</f>
        <v>1</v>
      </c>
      <c r="P1005" s="83" t="str">
        <f>REPLACE(INDEX(GroupVertices[Group], MATCH(Edges[[#This Row],[Vertex 2]],GroupVertices[Vertex],0)),1,1,"")</f>
        <v>1</v>
      </c>
    </row>
    <row r="1006" spans="1:16" ht="14.25" customHeight="1" thickTop="1" thickBot="1" x14ac:dyDescent="0.3">
      <c r="A1006" s="66" t="s">
        <v>366</v>
      </c>
      <c r="B1006" s="66" t="s">
        <v>367</v>
      </c>
      <c r="C1006" s="67"/>
      <c r="D1006" s="68">
        <v>1</v>
      </c>
      <c r="E1006" s="69"/>
      <c r="F1006" s="70"/>
      <c r="G1006" s="67"/>
      <c r="H1006" s="71"/>
      <c r="I1006" s="72"/>
      <c r="J1006" s="72"/>
      <c r="K1006" s="51"/>
      <c r="L1006" s="73">
        <v>1006</v>
      </c>
      <c r="M1006" s="73"/>
      <c r="N1006" s="74">
        <v>1</v>
      </c>
      <c r="O1006" s="83" t="str">
        <f>REPLACE(INDEX(GroupVertices[Group], MATCH(Edges[[#This Row],[Vertex 1]],GroupVertices[Vertex],0)),1,1,"")</f>
        <v>1</v>
      </c>
      <c r="P1006" s="83" t="str">
        <f>REPLACE(INDEX(GroupVertices[Group], MATCH(Edges[[#This Row],[Vertex 2]],GroupVertices[Vertex],0)),1,1,"")</f>
        <v>1</v>
      </c>
    </row>
    <row r="1007" spans="1:16" ht="14.25" customHeight="1" thickTop="1" thickBot="1" x14ac:dyDescent="0.3">
      <c r="A1007" s="66" t="s">
        <v>366</v>
      </c>
      <c r="B1007" s="66" t="s">
        <v>801</v>
      </c>
      <c r="C1007" s="67"/>
      <c r="D1007" s="68">
        <v>1</v>
      </c>
      <c r="E1007" s="69"/>
      <c r="F1007" s="70"/>
      <c r="G1007" s="67"/>
      <c r="H1007" s="71"/>
      <c r="I1007" s="72"/>
      <c r="J1007" s="72"/>
      <c r="K1007" s="51"/>
      <c r="L1007" s="73">
        <v>1007</v>
      </c>
      <c r="M1007" s="73"/>
      <c r="N1007" s="74">
        <v>1</v>
      </c>
      <c r="O1007" s="83" t="str">
        <f>REPLACE(INDEX(GroupVertices[Group], MATCH(Edges[[#This Row],[Vertex 1]],GroupVertices[Vertex],0)),1,1,"")</f>
        <v>1</v>
      </c>
      <c r="P1007" s="83" t="str">
        <f>REPLACE(INDEX(GroupVertices[Group], MATCH(Edges[[#This Row],[Vertex 2]],GroupVertices[Vertex],0)),1,1,"")</f>
        <v>1</v>
      </c>
    </row>
    <row r="1008" spans="1:16" ht="14.25" customHeight="1" thickTop="1" thickBot="1" x14ac:dyDescent="0.3">
      <c r="A1008" s="66" t="s">
        <v>366</v>
      </c>
      <c r="B1008" s="66" t="s">
        <v>605</v>
      </c>
      <c r="C1008" s="67"/>
      <c r="D1008" s="68">
        <v>1</v>
      </c>
      <c r="E1008" s="69"/>
      <c r="F1008" s="70"/>
      <c r="G1008" s="67"/>
      <c r="H1008" s="71"/>
      <c r="I1008" s="72"/>
      <c r="J1008" s="72"/>
      <c r="K1008" s="51"/>
      <c r="L1008" s="73">
        <v>1008</v>
      </c>
      <c r="M1008" s="73"/>
      <c r="N1008" s="74">
        <v>1</v>
      </c>
      <c r="O1008" s="83" t="str">
        <f>REPLACE(INDEX(GroupVertices[Group], MATCH(Edges[[#This Row],[Vertex 1]],GroupVertices[Vertex],0)),1,1,"")</f>
        <v>1</v>
      </c>
      <c r="P1008" s="83" t="str">
        <f>REPLACE(INDEX(GroupVertices[Group], MATCH(Edges[[#This Row],[Vertex 2]],GroupVertices[Vertex],0)),1,1,"")</f>
        <v>1</v>
      </c>
    </row>
    <row r="1009" spans="1:16" ht="14.25" customHeight="1" thickTop="1" thickBot="1" x14ac:dyDescent="0.3">
      <c r="A1009" s="66" t="s">
        <v>802</v>
      </c>
      <c r="B1009" s="66" t="s">
        <v>291</v>
      </c>
      <c r="C1009" s="67"/>
      <c r="D1009" s="68">
        <v>1.4285714285714286</v>
      </c>
      <c r="E1009" s="69"/>
      <c r="F1009" s="70"/>
      <c r="G1009" s="67"/>
      <c r="H1009" s="71"/>
      <c r="I1009" s="72"/>
      <c r="J1009" s="72"/>
      <c r="K1009" s="51"/>
      <c r="L1009" s="73">
        <v>1009</v>
      </c>
      <c r="M1009" s="73"/>
      <c r="N1009" s="74">
        <v>4</v>
      </c>
      <c r="O1009" s="83" t="str">
        <f>REPLACE(INDEX(GroupVertices[Group], MATCH(Edges[[#This Row],[Vertex 1]],GroupVertices[Vertex],0)),1,1,"")</f>
        <v>1</v>
      </c>
      <c r="P1009" s="83" t="str">
        <f>REPLACE(INDEX(GroupVertices[Group], MATCH(Edges[[#This Row],[Vertex 2]],GroupVertices[Vertex],0)),1,1,"")</f>
        <v>1</v>
      </c>
    </row>
    <row r="1010" spans="1:16" ht="14.25" customHeight="1" thickTop="1" thickBot="1" x14ac:dyDescent="0.3">
      <c r="A1010" s="66" t="s">
        <v>802</v>
      </c>
      <c r="B1010" s="66" t="s">
        <v>803</v>
      </c>
      <c r="C1010" s="67"/>
      <c r="D1010" s="68">
        <v>1.1428571428571428</v>
      </c>
      <c r="E1010" s="69"/>
      <c r="F1010" s="70"/>
      <c r="G1010" s="67"/>
      <c r="H1010" s="71"/>
      <c r="I1010" s="72"/>
      <c r="J1010" s="72"/>
      <c r="K1010" s="51"/>
      <c r="L1010" s="73">
        <v>1010</v>
      </c>
      <c r="M1010" s="73"/>
      <c r="N1010" s="74">
        <v>2</v>
      </c>
      <c r="O1010" s="83" t="str">
        <f>REPLACE(INDEX(GroupVertices[Group], MATCH(Edges[[#This Row],[Vertex 1]],GroupVertices[Vertex],0)),1,1,"")</f>
        <v>1</v>
      </c>
      <c r="P1010" s="83" t="str">
        <f>REPLACE(INDEX(GroupVertices[Group], MATCH(Edges[[#This Row],[Vertex 2]],GroupVertices[Vertex],0)),1,1,"")</f>
        <v>1</v>
      </c>
    </row>
    <row r="1011" spans="1:16" ht="14.25" customHeight="1" thickTop="1" thickBot="1" x14ac:dyDescent="0.3">
      <c r="A1011" s="66" t="s">
        <v>240</v>
      </c>
      <c r="B1011" s="66" t="s">
        <v>243</v>
      </c>
      <c r="C1011" s="67"/>
      <c r="D1011" s="68">
        <v>1.4285714285714286</v>
      </c>
      <c r="E1011" s="69"/>
      <c r="F1011" s="70"/>
      <c r="G1011" s="67"/>
      <c r="H1011" s="71"/>
      <c r="I1011" s="72"/>
      <c r="J1011" s="72"/>
      <c r="K1011" s="51"/>
      <c r="L1011" s="73">
        <v>1011</v>
      </c>
      <c r="M1011" s="73"/>
      <c r="N1011" s="74">
        <v>4</v>
      </c>
      <c r="O1011" s="83" t="str">
        <f>REPLACE(INDEX(GroupVertices[Group], MATCH(Edges[[#This Row],[Vertex 1]],GroupVertices[Vertex],0)),1,1,"")</f>
        <v>1</v>
      </c>
      <c r="P1011" s="83" t="str">
        <f>REPLACE(INDEX(GroupVertices[Group], MATCH(Edges[[#This Row],[Vertex 2]],GroupVertices[Vertex],0)),1,1,"")</f>
        <v>1</v>
      </c>
    </row>
    <row r="1012" spans="1:16" ht="14.25" customHeight="1" thickTop="1" thickBot="1" x14ac:dyDescent="0.3">
      <c r="A1012" s="66" t="s">
        <v>240</v>
      </c>
      <c r="B1012" s="66" t="s">
        <v>244</v>
      </c>
      <c r="C1012" s="67"/>
      <c r="D1012" s="68">
        <v>1.1428571428571428</v>
      </c>
      <c r="E1012" s="69"/>
      <c r="F1012" s="70"/>
      <c r="G1012" s="67"/>
      <c r="H1012" s="71"/>
      <c r="I1012" s="72"/>
      <c r="J1012" s="72"/>
      <c r="K1012" s="51"/>
      <c r="L1012" s="73">
        <v>1012</v>
      </c>
      <c r="M1012" s="73"/>
      <c r="N1012" s="74">
        <v>2</v>
      </c>
      <c r="O1012" s="83" t="str">
        <f>REPLACE(INDEX(GroupVertices[Group], MATCH(Edges[[#This Row],[Vertex 1]],GroupVertices[Vertex],0)),1,1,"")</f>
        <v>1</v>
      </c>
      <c r="P1012" s="83" t="str">
        <f>REPLACE(INDEX(GroupVertices[Group], MATCH(Edges[[#This Row],[Vertex 2]],GroupVertices[Vertex],0)),1,1,"")</f>
        <v>1</v>
      </c>
    </row>
    <row r="1013" spans="1:16" ht="14.25" customHeight="1" thickTop="1" thickBot="1" x14ac:dyDescent="0.3">
      <c r="A1013" s="66" t="s">
        <v>240</v>
      </c>
      <c r="B1013" s="66" t="s">
        <v>245</v>
      </c>
      <c r="C1013" s="67"/>
      <c r="D1013" s="68">
        <v>1.7142857142857144</v>
      </c>
      <c r="E1013" s="69"/>
      <c r="F1013" s="70"/>
      <c r="G1013" s="67"/>
      <c r="H1013" s="71"/>
      <c r="I1013" s="72"/>
      <c r="J1013" s="72"/>
      <c r="K1013" s="51"/>
      <c r="L1013" s="73">
        <v>1013</v>
      </c>
      <c r="M1013" s="73"/>
      <c r="N1013" s="74">
        <v>6</v>
      </c>
      <c r="O1013" s="83" t="str">
        <f>REPLACE(INDEX(GroupVertices[Group], MATCH(Edges[[#This Row],[Vertex 1]],GroupVertices[Vertex],0)),1,1,"")</f>
        <v>1</v>
      </c>
      <c r="P1013" s="83" t="str">
        <f>REPLACE(INDEX(GroupVertices[Group], MATCH(Edges[[#This Row],[Vertex 2]],GroupVertices[Vertex],0)),1,1,"")</f>
        <v>1</v>
      </c>
    </row>
    <row r="1014" spans="1:16" ht="14.25" customHeight="1" thickTop="1" thickBot="1" x14ac:dyDescent="0.3">
      <c r="A1014" s="66" t="s">
        <v>323</v>
      </c>
      <c r="B1014" s="66" t="s">
        <v>333</v>
      </c>
      <c r="C1014" s="67"/>
      <c r="D1014" s="68">
        <v>1</v>
      </c>
      <c r="E1014" s="69"/>
      <c r="F1014" s="70"/>
      <c r="G1014" s="67"/>
      <c r="H1014" s="71"/>
      <c r="I1014" s="72"/>
      <c r="J1014" s="72"/>
      <c r="K1014" s="51"/>
      <c r="L1014" s="73">
        <v>1014</v>
      </c>
      <c r="M1014" s="73"/>
      <c r="N1014" s="74">
        <v>1</v>
      </c>
      <c r="O1014" s="83" t="str">
        <f>REPLACE(INDEX(GroupVertices[Group], MATCH(Edges[[#This Row],[Vertex 1]],GroupVertices[Vertex],0)),1,1,"")</f>
        <v>1</v>
      </c>
      <c r="P1014" s="83" t="str">
        <f>REPLACE(INDEX(GroupVertices[Group], MATCH(Edges[[#This Row],[Vertex 2]],GroupVertices[Vertex],0)),1,1,"")</f>
        <v>1</v>
      </c>
    </row>
    <row r="1015" spans="1:16" ht="14.25" customHeight="1" thickTop="1" thickBot="1" x14ac:dyDescent="0.3">
      <c r="A1015" s="66" t="s">
        <v>451</v>
      </c>
      <c r="B1015" s="66" t="s">
        <v>383</v>
      </c>
      <c r="C1015" s="67"/>
      <c r="D1015" s="68">
        <v>1.1428571428571428</v>
      </c>
      <c r="E1015" s="69"/>
      <c r="F1015" s="70"/>
      <c r="G1015" s="67"/>
      <c r="H1015" s="71"/>
      <c r="I1015" s="72"/>
      <c r="J1015" s="72"/>
      <c r="K1015" s="51"/>
      <c r="L1015" s="73">
        <v>1015</v>
      </c>
      <c r="M1015" s="73"/>
      <c r="N1015" s="74">
        <v>2</v>
      </c>
      <c r="O1015" s="83" t="str">
        <f>REPLACE(INDEX(GroupVertices[Group], MATCH(Edges[[#This Row],[Vertex 1]],GroupVertices[Vertex],0)),1,1,"")</f>
        <v>1</v>
      </c>
      <c r="P1015" s="83" t="str">
        <f>REPLACE(INDEX(GroupVertices[Group], MATCH(Edges[[#This Row],[Vertex 2]],GroupVertices[Vertex],0)),1,1,"")</f>
        <v>1</v>
      </c>
    </row>
    <row r="1016" spans="1:16" ht="14.25" customHeight="1" thickTop="1" thickBot="1" x14ac:dyDescent="0.3">
      <c r="A1016" s="66" t="s">
        <v>804</v>
      </c>
      <c r="B1016" s="66" t="s">
        <v>305</v>
      </c>
      <c r="C1016" s="67"/>
      <c r="D1016" s="68">
        <v>1.1428571428571428</v>
      </c>
      <c r="E1016" s="69"/>
      <c r="F1016" s="70"/>
      <c r="G1016" s="67"/>
      <c r="H1016" s="71"/>
      <c r="I1016" s="72"/>
      <c r="J1016" s="72"/>
      <c r="K1016" s="51"/>
      <c r="L1016" s="73">
        <v>1016</v>
      </c>
      <c r="M1016" s="73"/>
      <c r="N1016" s="74">
        <v>2</v>
      </c>
      <c r="O1016" s="83" t="str">
        <f>REPLACE(INDEX(GroupVertices[Group], MATCH(Edges[[#This Row],[Vertex 1]],GroupVertices[Vertex],0)),1,1,"")</f>
        <v>1</v>
      </c>
      <c r="P1016" s="83" t="str">
        <f>REPLACE(INDEX(GroupVertices[Group], MATCH(Edges[[#This Row],[Vertex 2]],GroupVertices[Vertex],0)),1,1,"")</f>
        <v>1</v>
      </c>
    </row>
    <row r="1017" spans="1:16" ht="14.25" customHeight="1" thickTop="1" thickBot="1" x14ac:dyDescent="0.3">
      <c r="A1017" s="66" t="s">
        <v>456</v>
      </c>
      <c r="B1017" s="66" t="s">
        <v>805</v>
      </c>
      <c r="C1017" s="67"/>
      <c r="D1017" s="68">
        <v>1.1428571428571428</v>
      </c>
      <c r="E1017" s="69"/>
      <c r="F1017" s="70"/>
      <c r="G1017" s="67"/>
      <c r="H1017" s="71"/>
      <c r="I1017" s="72"/>
      <c r="J1017" s="72"/>
      <c r="K1017" s="51"/>
      <c r="L1017" s="73">
        <v>1017</v>
      </c>
      <c r="M1017" s="73"/>
      <c r="N1017" s="74">
        <v>2</v>
      </c>
      <c r="O1017" s="83" t="str">
        <f>REPLACE(INDEX(GroupVertices[Group], MATCH(Edges[[#This Row],[Vertex 1]],GroupVertices[Vertex],0)),1,1,"")</f>
        <v>1</v>
      </c>
      <c r="P1017" s="83" t="str">
        <f>REPLACE(INDEX(GroupVertices[Group], MATCH(Edges[[#This Row],[Vertex 2]],GroupVertices[Vertex],0)),1,1,"")</f>
        <v>1</v>
      </c>
    </row>
    <row r="1018" spans="1:16" ht="14.25" customHeight="1" thickTop="1" thickBot="1" x14ac:dyDescent="0.3">
      <c r="A1018" s="66" t="s">
        <v>456</v>
      </c>
      <c r="B1018" s="66" t="s">
        <v>806</v>
      </c>
      <c r="C1018" s="67"/>
      <c r="D1018" s="68">
        <v>1.1428571428571428</v>
      </c>
      <c r="E1018" s="69"/>
      <c r="F1018" s="70"/>
      <c r="G1018" s="67"/>
      <c r="H1018" s="71"/>
      <c r="I1018" s="72"/>
      <c r="J1018" s="72"/>
      <c r="K1018" s="51"/>
      <c r="L1018" s="73">
        <v>1018</v>
      </c>
      <c r="M1018" s="73"/>
      <c r="N1018" s="74">
        <v>2</v>
      </c>
      <c r="O1018" s="83" t="str">
        <f>REPLACE(INDEX(GroupVertices[Group], MATCH(Edges[[#This Row],[Vertex 1]],GroupVertices[Vertex],0)),1,1,"")</f>
        <v>1</v>
      </c>
      <c r="P1018" s="83" t="str">
        <f>REPLACE(INDEX(GroupVertices[Group], MATCH(Edges[[#This Row],[Vertex 2]],GroupVertices[Vertex],0)),1,1,"")</f>
        <v>1</v>
      </c>
    </row>
    <row r="1019" spans="1:16" ht="14.25" customHeight="1" thickTop="1" thickBot="1" x14ac:dyDescent="0.3">
      <c r="A1019" s="66" t="s">
        <v>456</v>
      </c>
      <c r="B1019" s="66" t="s">
        <v>248</v>
      </c>
      <c r="C1019" s="67"/>
      <c r="D1019" s="68">
        <v>1.1428571428571428</v>
      </c>
      <c r="E1019" s="69"/>
      <c r="F1019" s="70"/>
      <c r="G1019" s="67"/>
      <c r="H1019" s="71"/>
      <c r="I1019" s="72"/>
      <c r="J1019" s="72"/>
      <c r="K1019" s="51"/>
      <c r="L1019" s="73">
        <v>1019</v>
      </c>
      <c r="M1019" s="73"/>
      <c r="N1019" s="74">
        <v>2</v>
      </c>
      <c r="O1019" s="83" t="str">
        <f>REPLACE(INDEX(GroupVertices[Group], MATCH(Edges[[#This Row],[Vertex 1]],GroupVertices[Vertex],0)),1,1,"")</f>
        <v>1</v>
      </c>
      <c r="P1019" s="83" t="str">
        <f>REPLACE(INDEX(GroupVertices[Group], MATCH(Edges[[#This Row],[Vertex 2]],GroupVertices[Vertex],0)),1,1,"")</f>
        <v>1</v>
      </c>
    </row>
    <row r="1020" spans="1:16" ht="14.25" customHeight="1" thickTop="1" thickBot="1" x14ac:dyDescent="0.3">
      <c r="A1020" s="66" t="s">
        <v>528</v>
      </c>
      <c r="B1020" s="66" t="s">
        <v>807</v>
      </c>
      <c r="C1020" s="67"/>
      <c r="D1020" s="68">
        <v>1</v>
      </c>
      <c r="E1020" s="69"/>
      <c r="F1020" s="70"/>
      <c r="G1020" s="67"/>
      <c r="H1020" s="71"/>
      <c r="I1020" s="72"/>
      <c r="J1020" s="72"/>
      <c r="K1020" s="51"/>
      <c r="L1020" s="73">
        <v>1020</v>
      </c>
      <c r="M1020" s="73"/>
      <c r="N1020" s="74">
        <v>1</v>
      </c>
      <c r="O1020" s="83" t="str">
        <f>REPLACE(INDEX(GroupVertices[Group], MATCH(Edges[[#This Row],[Vertex 1]],GroupVertices[Vertex],0)),1,1,"")</f>
        <v>1</v>
      </c>
      <c r="P1020" s="83" t="str">
        <f>REPLACE(INDEX(GroupVertices[Group], MATCH(Edges[[#This Row],[Vertex 2]],GroupVertices[Vertex],0)),1,1,"")</f>
        <v>1</v>
      </c>
    </row>
    <row r="1021" spans="1:16" ht="14.25" customHeight="1" thickTop="1" thickBot="1" x14ac:dyDescent="0.3">
      <c r="A1021" s="66" t="s">
        <v>808</v>
      </c>
      <c r="B1021" s="66" t="s">
        <v>809</v>
      </c>
      <c r="C1021" s="67"/>
      <c r="D1021" s="68">
        <v>1</v>
      </c>
      <c r="E1021" s="69"/>
      <c r="F1021" s="70"/>
      <c r="G1021" s="67"/>
      <c r="H1021" s="71"/>
      <c r="I1021" s="72"/>
      <c r="J1021" s="72"/>
      <c r="K1021" s="51"/>
      <c r="L1021" s="73">
        <v>1021</v>
      </c>
      <c r="M1021" s="73"/>
      <c r="N1021" s="74">
        <v>1</v>
      </c>
      <c r="O1021" s="83" t="str">
        <f>REPLACE(INDEX(GroupVertices[Group], MATCH(Edges[[#This Row],[Vertex 1]],GroupVertices[Vertex],0)),1,1,"")</f>
        <v>11</v>
      </c>
      <c r="P1021" s="83" t="str">
        <f>REPLACE(INDEX(GroupVertices[Group], MATCH(Edges[[#This Row],[Vertex 2]],GroupVertices[Vertex],0)),1,1,"")</f>
        <v>11</v>
      </c>
    </row>
    <row r="1022" spans="1:16" ht="14.25" customHeight="1" thickTop="1" thickBot="1" x14ac:dyDescent="0.3">
      <c r="A1022" s="66" t="s">
        <v>808</v>
      </c>
      <c r="B1022" s="66" t="s">
        <v>810</v>
      </c>
      <c r="C1022" s="67"/>
      <c r="D1022" s="68">
        <v>1</v>
      </c>
      <c r="E1022" s="69"/>
      <c r="F1022" s="70"/>
      <c r="G1022" s="67"/>
      <c r="H1022" s="71"/>
      <c r="I1022" s="72"/>
      <c r="J1022" s="72"/>
      <c r="K1022" s="51"/>
      <c r="L1022" s="73">
        <v>1022</v>
      </c>
      <c r="M1022" s="73"/>
      <c r="N1022" s="74">
        <v>1</v>
      </c>
      <c r="O1022" s="83" t="str">
        <f>REPLACE(INDEX(GroupVertices[Group], MATCH(Edges[[#This Row],[Vertex 1]],GroupVertices[Vertex],0)),1,1,"")</f>
        <v>11</v>
      </c>
      <c r="P1022" s="83" t="str">
        <f>REPLACE(INDEX(GroupVertices[Group], MATCH(Edges[[#This Row],[Vertex 2]],GroupVertices[Vertex],0)),1,1,"")</f>
        <v>11</v>
      </c>
    </row>
    <row r="1023" spans="1:16" ht="14.25" customHeight="1" thickTop="1" thickBot="1" x14ac:dyDescent="0.3">
      <c r="A1023" s="66" t="s">
        <v>811</v>
      </c>
      <c r="B1023" s="66" t="s">
        <v>812</v>
      </c>
      <c r="C1023" s="67"/>
      <c r="D1023" s="68">
        <v>1</v>
      </c>
      <c r="E1023" s="69"/>
      <c r="F1023" s="70"/>
      <c r="G1023" s="67"/>
      <c r="H1023" s="71"/>
      <c r="I1023" s="72"/>
      <c r="J1023" s="72"/>
      <c r="K1023" s="51"/>
      <c r="L1023" s="73">
        <v>1023</v>
      </c>
      <c r="M1023" s="73"/>
      <c r="N1023" s="74">
        <v>1</v>
      </c>
      <c r="O1023" s="83" t="str">
        <f>REPLACE(INDEX(GroupVertices[Group], MATCH(Edges[[#This Row],[Vertex 1]],GroupVertices[Vertex],0)),1,1,"")</f>
        <v>1</v>
      </c>
      <c r="P1023" s="83" t="str">
        <f>REPLACE(INDEX(GroupVertices[Group], MATCH(Edges[[#This Row],[Vertex 2]],GroupVertices[Vertex],0)),1,1,"")</f>
        <v>1</v>
      </c>
    </row>
    <row r="1024" spans="1:16" ht="14.25" customHeight="1" thickTop="1" thickBot="1" x14ac:dyDescent="0.3">
      <c r="A1024" s="66" t="s">
        <v>811</v>
      </c>
      <c r="B1024" s="66" t="s">
        <v>632</v>
      </c>
      <c r="C1024" s="67"/>
      <c r="D1024" s="68">
        <v>1</v>
      </c>
      <c r="E1024" s="69"/>
      <c r="F1024" s="70"/>
      <c r="G1024" s="67"/>
      <c r="H1024" s="71"/>
      <c r="I1024" s="72"/>
      <c r="J1024" s="72"/>
      <c r="K1024" s="51"/>
      <c r="L1024" s="73">
        <v>1024</v>
      </c>
      <c r="M1024" s="73"/>
      <c r="N1024" s="74">
        <v>1</v>
      </c>
      <c r="O1024" s="83" t="str">
        <f>REPLACE(INDEX(GroupVertices[Group], MATCH(Edges[[#This Row],[Vertex 1]],GroupVertices[Vertex],0)),1,1,"")</f>
        <v>1</v>
      </c>
      <c r="P1024" s="83" t="str">
        <f>REPLACE(INDEX(GroupVertices[Group], MATCH(Edges[[#This Row],[Vertex 2]],GroupVertices[Vertex],0)),1,1,"")</f>
        <v>1</v>
      </c>
    </row>
    <row r="1025" spans="1:16" ht="14.25" customHeight="1" thickTop="1" thickBot="1" x14ac:dyDescent="0.3">
      <c r="A1025" s="66" t="s">
        <v>573</v>
      </c>
      <c r="B1025" s="66" t="s">
        <v>574</v>
      </c>
      <c r="C1025" s="67"/>
      <c r="D1025" s="68">
        <v>1</v>
      </c>
      <c r="E1025" s="69"/>
      <c r="F1025" s="70"/>
      <c r="G1025" s="67"/>
      <c r="H1025" s="71"/>
      <c r="I1025" s="72"/>
      <c r="J1025" s="72"/>
      <c r="K1025" s="51"/>
      <c r="L1025" s="73">
        <v>1025</v>
      </c>
      <c r="M1025" s="73"/>
      <c r="N1025" s="74">
        <v>1</v>
      </c>
      <c r="O1025" s="83" t="str">
        <f>REPLACE(INDEX(GroupVertices[Group], MATCH(Edges[[#This Row],[Vertex 1]],GroupVertices[Vertex],0)),1,1,"")</f>
        <v>1</v>
      </c>
      <c r="P1025" s="83" t="str">
        <f>REPLACE(INDEX(GroupVertices[Group], MATCH(Edges[[#This Row],[Vertex 2]],GroupVertices[Vertex],0)),1,1,"")</f>
        <v>1</v>
      </c>
    </row>
    <row r="1026" spans="1:16" ht="14.25" customHeight="1" thickTop="1" thickBot="1" x14ac:dyDescent="0.3">
      <c r="A1026" s="66" t="s">
        <v>573</v>
      </c>
      <c r="B1026" s="66" t="s">
        <v>578</v>
      </c>
      <c r="C1026" s="67"/>
      <c r="D1026" s="68">
        <v>1.1428571428571428</v>
      </c>
      <c r="E1026" s="69"/>
      <c r="F1026" s="70"/>
      <c r="G1026" s="67"/>
      <c r="H1026" s="71"/>
      <c r="I1026" s="72"/>
      <c r="J1026" s="72"/>
      <c r="K1026" s="51"/>
      <c r="L1026" s="73">
        <v>1026</v>
      </c>
      <c r="M1026" s="73"/>
      <c r="N1026" s="74">
        <v>2</v>
      </c>
      <c r="O1026" s="83" t="str">
        <f>REPLACE(INDEX(GroupVertices[Group], MATCH(Edges[[#This Row],[Vertex 1]],GroupVertices[Vertex],0)),1,1,"")</f>
        <v>1</v>
      </c>
      <c r="P1026" s="83" t="str">
        <f>REPLACE(INDEX(GroupVertices[Group], MATCH(Edges[[#This Row],[Vertex 2]],GroupVertices[Vertex],0)),1,1,"")</f>
        <v>1</v>
      </c>
    </row>
    <row r="1027" spans="1:16" ht="14.25" customHeight="1" thickTop="1" thickBot="1" x14ac:dyDescent="0.3">
      <c r="A1027" s="66" t="s">
        <v>573</v>
      </c>
      <c r="B1027" s="66" t="s">
        <v>579</v>
      </c>
      <c r="C1027" s="67"/>
      <c r="D1027" s="68">
        <v>1</v>
      </c>
      <c r="E1027" s="69"/>
      <c r="F1027" s="70"/>
      <c r="G1027" s="67"/>
      <c r="H1027" s="71"/>
      <c r="I1027" s="72"/>
      <c r="J1027" s="72"/>
      <c r="K1027" s="51"/>
      <c r="L1027" s="73">
        <v>1027</v>
      </c>
      <c r="M1027" s="73"/>
      <c r="N1027" s="74">
        <v>1</v>
      </c>
      <c r="O1027" s="83" t="str">
        <f>REPLACE(INDEX(GroupVertices[Group], MATCH(Edges[[#This Row],[Vertex 1]],GroupVertices[Vertex],0)),1,1,"")</f>
        <v>1</v>
      </c>
      <c r="P1027" s="83" t="str">
        <f>REPLACE(INDEX(GroupVertices[Group], MATCH(Edges[[#This Row],[Vertex 2]],GroupVertices[Vertex],0)),1,1,"")</f>
        <v>1</v>
      </c>
    </row>
    <row r="1028" spans="1:16" ht="14.25" customHeight="1" thickTop="1" thickBot="1" x14ac:dyDescent="0.3">
      <c r="A1028" s="66" t="s">
        <v>573</v>
      </c>
      <c r="B1028" s="66" t="s">
        <v>580</v>
      </c>
      <c r="C1028" s="67"/>
      <c r="D1028" s="68">
        <v>1</v>
      </c>
      <c r="E1028" s="69"/>
      <c r="F1028" s="70"/>
      <c r="G1028" s="67"/>
      <c r="H1028" s="71"/>
      <c r="I1028" s="72"/>
      <c r="J1028" s="72"/>
      <c r="K1028" s="51"/>
      <c r="L1028" s="73">
        <v>1028</v>
      </c>
      <c r="M1028" s="73"/>
      <c r="N1028" s="74">
        <v>1</v>
      </c>
      <c r="O1028" s="83" t="str">
        <f>REPLACE(INDEX(GroupVertices[Group], MATCH(Edges[[#This Row],[Vertex 1]],GroupVertices[Vertex],0)),1,1,"")</f>
        <v>1</v>
      </c>
      <c r="P1028" s="83" t="str">
        <f>REPLACE(INDEX(GroupVertices[Group], MATCH(Edges[[#This Row],[Vertex 2]],GroupVertices[Vertex],0)),1,1,"")</f>
        <v>1</v>
      </c>
    </row>
    <row r="1029" spans="1:16" ht="14.25" customHeight="1" thickTop="1" thickBot="1" x14ac:dyDescent="0.3">
      <c r="A1029" s="66" t="s">
        <v>573</v>
      </c>
      <c r="B1029" s="66" t="s">
        <v>188</v>
      </c>
      <c r="C1029" s="67"/>
      <c r="D1029" s="68">
        <v>1.1428571428571428</v>
      </c>
      <c r="E1029" s="69"/>
      <c r="F1029" s="70"/>
      <c r="G1029" s="67"/>
      <c r="H1029" s="71"/>
      <c r="I1029" s="72"/>
      <c r="J1029" s="72"/>
      <c r="K1029" s="51"/>
      <c r="L1029" s="73">
        <v>1029</v>
      </c>
      <c r="M1029" s="73"/>
      <c r="N1029" s="74">
        <v>2</v>
      </c>
      <c r="O1029" s="83" t="str">
        <f>REPLACE(INDEX(GroupVertices[Group], MATCH(Edges[[#This Row],[Vertex 1]],GroupVertices[Vertex],0)),1,1,"")</f>
        <v>1</v>
      </c>
      <c r="P1029" s="83" t="str">
        <f>REPLACE(INDEX(GroupVertices[Group], MATCH(Edges[[#This Row],[Vertex 2]],GroupVertices[Vertex],0)),1,1,"")</f>
        <v>1</v>
      </c>
    </row>
    <row r="1030" spans="1:16" ht="14.25" customHeight="1" thickTop="1" thickBot="1" x14ac:dyDescent="0.3">
      <c r="A1030" s="66" t="s">
        <v>813</v>
      </c>
      <c r="B1030" s="66" t="s">
        <v>814</v>
      </c>
      <c r="C1030" s="67"/>
      <c r="D1030" s="68">
        <v>1</v>
      </c>
      <c r="E1030" s="69"/>
      <c r="F1030" s="70"/>
      <c r="G1030" s="67"/>
      <c r="H1030" s="71"/>
      <c r="I1030" s="72"/>
      <c r="J1030" s="72"/>
      <c r="K1030" s="51"/>
      <c r="L1030" s="73">
        <v>1030</v>
      </c>
      <c r="M1030" s="73"/>
      <c r="N1030" s="74">
        <v>1</v>
      </c>
      <c r="O1030" s="83" t="str">
        <f>REPLACE(INDEX(GroupVertices[Group], MATCH(Edges[[#This Row],[Vertex 1]],GroupVertices[Vertex],0)),1,1,"")</f>
        <v>64</v>
      </c>
      <c r="P1030" s="83" t="str">
        <f>REPLACE(INDEX(GroupVertices[Group], MATCH(Edges[[#This Row],[Vertex 2]],GroupVertices[Vertex],0)),1,1,"")</f>
        <v>64</v>
      </c>
    </row>
    <row r="1031" spans="1:16" ht="14.25" customHeight="1" thickTop="1" thickBot="1" x14ac:dyDescent="0.3">
      <c r="A1031" s="66" t="s">
        <v>227</v>
      </c>
      <c r="B1031" s="66" t="s">
        <v>228</v>
      </c>
      <c r="C1031" s="67"/>
      <c r="D1031" s="68">
        <v>1.1428571428571428</v>
      </c>
      <c r="E1031" s="69"/>
      <c r="F1031" s="70"/>
      <c r="G1031" s="67"/>
      <c r="H1031" s="71"/>
      <c r="I1031" s="72"/>
      <c r="J1031" s="72"/>
      <c r="K1031" s="51"/>
      <c r="L1031" s="73">
        <v>1031</v>
      </c>
      <c r="M1031" s="73"/>
      <c r="N1031" s="74">
        <v>2</v>
      </c>
      <c r="O1031" s="83" t="str">
        <f>REPLACE(INDEX(GroupVertices[Group], MATCH(Edges[[#This Row],[Vertex 1]],GroupVertices[Vertex],0)),1,1,"")</f>
        <v>1</v>
      </c>
      <c r="P1031" s="83" t="str">
        <f>REPLACE(INDEX(GroupVertices[Group], MATCH(Edges[[#This Row],[Vertex 2]],GroupVertices[Vertex],0)),1,1,"")</f>
        <v>1</v>
      </c>
    </row>
    <row r="1032" spans="1:16" ht="14.25" customHeight="1" thickTop="1" thickBot="1" x14ac:dyDescent="0.3">
      <c r="A1032" s="66" t="s">
        <v>227</v>
      </c>
      <c r="B1032" s="66" t="s">
        <v>190</v>
      </c>
      <c r="C1032" s="67"/>
      <c r="D1032" s="68">
        <v>1.7142857142857144</v>
      </c>
      <c r="E1032" s="69"/>
      <c r="F1032" s="70"/>
      <c r="G1032" s="67"/>
      <c r="H1032" s="71"/>
      <c r="I1032" s="72"/>
      <c r="J1032" s="72"/>
      <c r="K1032" s="51"/>
      <c r="L1032" s="73">
        <v>1032</v>
      </c>
      <c r="M1032" s="73"/>
      <c r="N1032" s="74">
        <v>6</v>
      </c>
      <c r="O1032" s="83" t="str">
        <f>REPLACE(INDEX(GroupVertices[Group], MATCH(Edges[[#This Row],[Vertex 1]],GroupVertices[Vertex],0)),1,1,"")</f>
        <v>1</v>
      </c>
      <c r="P1032" s="83" t="str">
        <f>REPLACE(INDEX(GroupVertices[Group], MATCH(Edges[[#This Row],[Vertex 2]],GroupVertices[Vertex],0)),1,1,"")</f>
        <v>1</v>
      </c>
    </row>
    <row r="1033" spans="1:16" ht="14.25" customHeight="1" thickTop="1" thickBot="1" x14ac:dyDescent="0.3">
      <c r="A1033" s="66" t="s">
        <v>492</v>
      </c>
      <c r="B1033" s="66" t="s">
        <v>447</v>
      </c>
      <c r="C1033" s="67"/>
      <c r="D1033" s="68">
        <v>1.1428571428571428</v>
      </c>
      <c r="E1033" s="69"/>
      <c r="F1033" s="70"/>
      <c r="G1033" s="67"/>
      <c r="H1033" s="71"/>
      <c r="I1033" s="72"/>
      <c r="J1033" s="72"/>
      <c r="K1033" s="51"/>
      <c r="L1033" s="73">
        <v>1033</v>
      </c>
      <c r="M1033" s="73"/>
      <c r="N1033" s="74">
        <v>2</v>
      </c>
      <c r="O1033" s="83" t="str">
        <f>REPLACE(INDEX(GroupVertices[Group], MATCH(Edges[[#This Row],[Vertex 1]],GroupVertices[Vertex],0)),1,1,"")</f>
        <v>1</v>
      </c>
      <c r="P1033" s="83" t="str">
        <f>REPLACE(INDEX(GroupVertices[Group], MATCH(Edges[[#This Row],[Vertex 2]],GroupVertices[Vertex],0)),1,1,"")</f>
        <v>1</v>
      </c>
    </row>
    <row r="1034" spans="1:16" ht="14.25" customHeight="1" thickTop="1" thickBot="1" x14ac:dyDescent="0.3">
      <c r="A1034" s="66" t="s">
        <v>492</v>
      </c>
      <c r="B1034" s="66" t="s">
        <v>372</v>
      </c>
      <c r="C1034" s="67"/>
      <c r="D1034" s="68">
        <v>1.1428571428571428</v>
      </c>
      <c r="E1034" s="69"/>
      <c r="F1034" s="70"/>
      <c r="G1034" s="67"/>
      <c r="H1034" s="71"/>
      <c r="I1034" s="72"/>
      <c r="J1034" s="72"/>
      <c r="K1034" s="51"/>
      <c r="L1034" s="73">
        <v>1034</v>
      </c>
      <c r="M1034" s="73"/>
      <c r="N1034" s="74">
        <v>2</v>
      </c>
      <c r="O1034" s="83" t="str">
        <f>REPLACE(INDEX(GroupVertices[Group], MATCH(Edges[[#This Row],[Vertex 1]],GroupVertices[Vertex],0)),1,1,"")</f>
        <v>1</v>
      </c>
      <c r="P1034" s="83" t="str">
        <f>REPLACE(INDEX(GroupVertices[Group], MATCH(Edges[[#This Row],[Vertex 2]],GroupVertices[Vertex],0)),1,1,"")</f>
        <v>1</v>
      </c>
    </row>
    <row r="1035" spans="1:16" ht="14.25" customHeight="1" thickTop="1" thickBot="1" x14ac:dyDescent="0.3">
      <c r="A1035" s="66" t="s">
        <v>492</v>
      </c>
      <c r="B1035" s="66" t="s">
        <v>493</v>
      </c>
      <c r="C1035" s="67"/>
      <c r="D1035" s="68">
        <v>1.1428571428571428</v>
      </c>
      <c r="E1035" s="69"/>
      <c r="F1035" s="70"/>
      <c r="G1035" s="67"/>
      <c r="H1035" s="71"/>
      <c r="I1035" s="72"/>
      <c r="J1035" s="72"/>
      <c r="K1035" s="51"/>
      <c r="L1035" s="73">
        <v>1035</v>
      </c>
      <c r="M1035" s="73"/>
      <c r="N1035" s="74">
        <v>2</v>
      </c>
      <c r="O1035" s="83" t="str">
        <f>REPLACE(INDEX(GroupVertices[Group], MATCH(Edges[[#This Row],[Vertex 1]],GroupVertices[Vertex],0)),1,1,"")</f>
        <v>1</v>
      </c>
      <c r="P1035" s="83" t="str">
        <f>REPLACE(INDEX(GroupVertices[Group], MATCH(Edges[[#This Row],[Vertex 2]],GroupVertices[Vertex],0)),1,1,"")</f>
        <v>1</v>
      </c>
    </row>
    <row r="1036" spans="1:16" ht="14.25" customHeight="1" thickTop="1" thickBot="1" x14ac:dyDescent="0.3">
      <c r="A1036" s="66" t="s">
        <v>492</v>
      </c>
      <c r="B1036" s="66" t="s">
        <v>465</v>
      </c>
      <c r="C1036" s="67"/>
      <c r="D1036" s="68">
        <v>1.1428571428571428</v>
      </c>
      <c r="E1036" s="69"/>
      <c r="F1036" s="70"/>
      <c r="G1036" s="67"/>
      <c r="H1036" s="71"/>
      <c r="I1036" s="72"/>
      <c r="J1036" s="72"/>
      <c r="K1036" s="51"/>
      <c r="L1036" s="73">
        <v>1036</v>
      </c>
      <c r="M1036" s="73"/>
      <c r="N1036" s="74">
        <v>2</v>
      </c>
      <c r="O1036" s="83" t="str">
        <f>REPLACE(INDEX(GroupVertices[Group], MATCH(Edges[[#This Row],[Vertex 1]],GroupVertices[Vertex],0)),1,1,"")</f>
        <v>1</v>
      </c>
      <c r="P1036" s="83" t="str">
        <f>REPLACE(INDEX(GroupVertices[Group], MATCH(Edges[[#This Row],[Vertex 2]],GroupVertices[Vertex],0)),1,1,"")</f>
        <v>1</v>
      </c>
    </row>
    <row r="1037" spans="1:16" ht="14.25" customHeight="1" thickTop="1" thickBot="1" x14ac:dyDescent="0.3">
      <c r="A1037" s="66" t="s">
        <v>492</v>
      </c>
      <c r="B1037" s="66" t="s">
        <v>771</v>
      </c>
      <c r="C1037" s="67"/>
      <c r="D1037" s="68">
        <v>1</v>
      </c>
      <c r="E1037" s="69"/>
      <c r="F1037" s="70"/>
      <c r="G1037" s="67"/>
      <c r="H1037" s="71"/>
      <c r="I1037" s="72"/>
      <c r="J1037" s="72"/>
      <c r="K1037" s="51"/>
      <c r="L1037" s="73">
        <v>1037</v>
      </c>
      <c r="M1037" s="73"/>
      <c r="N1037" s="74">
        <v>1</v>
      </c>
      <c r="O1037" s="83" t="str">
        <f>REPLACE(INDEX(GroupVertices[Group], MATCH(Edges[[#This Row],[Vertex 1]],GroupVertices[Vertex],0)),1,1,"")</f>
        <v>1</v>
      </c>
      <c r="P1037" s="83" t="str">
        <f>REPLACE(INDEX(GroupVertices[Group], MATCH(Edges[[#This Row],[Vertex 2]],GroupVertices[Vertex],0)),1,1,"")</f>
        <v>1</v>
      </c>
    </row>
    <row r="1038" spans="1:16" ht="14.25" customHeight="1" thickTop="1" thickBot="1" x14ac:dyDescent="0.3">
      <c r="A1038" s="66" t="s">
        <v>492</v>
      </c>
      <c r="B1038" s="66" t="s">
        <v>762</v>
      </c>
      <c r="C1038" s="67"/>
      <c r="D1038" s="68">
        <v>1.4285714285714286</v>
      </c>
      <c r="E1038" s="69"/>
      <c r="F1038" s="70"/>
      <c r="G1038" s="67"/>
      <c r="H1038" s="71"/>
      <c r="I1038" s="72"/>
      <c r="J1038" s="72"/>
      <c r="K1038" s="51"/>
      <c r="L1038" s="73">
        <v>1038</v>
      </c>
      <c r="M1038" s="73"/>
      <c r="N1038" s="74">
        <v>4</v>
      </c>
      <c r="O1038" s="83" t="str">
        <f>REPLACE(INDEX(GroupVertices[Group], MATCH(Edges[[#This Row],[Vertex 1]],GroupVertices[Vertex],0)),1,1,"")</f>
        <v>1</v>
      </c>
      <c r="P1038" s="83" t="str">
        <f>REPLACE(INDEX(GroupVertices[Group], MATCH(Edges[[#This Row],[Vertex 2]],GroupVertices[Vertex],0)),1,1,"")</f>
        <v>1</v>
      </c>
    </row>
    <row r="1039" spans="1:16" ht="14.25" customHeight="1" thickTop="1" thickBot="1" x14ac:dyDescent="0.3">
      <c r="A1039" s="66" t="s">
        <v>492</v>
      </c>
      <c r="B1039" s="66" t="s">
        <v>701</v>
      </c>
      <c r="C1039" s="67"/>
      <c r="D1039" s="68">
        <v>1</v>
      </c>
      <c r="E1039" s="69"/>
      <c r="F1039" s="70"/>
      <c r="G1039" s="67"/>
      <c r="H1039" s="71"/>
      <c r="I1039" s="72"/>
      <c r="J1039" s="72"/>
      <c r="K1039" s="51"/>
      <c r="L1039" s="73">
        <v>1039</v>
      </c>
      <c r="M1039" s="73"/>
      <c r="N1039" s="74">
        <v>1</v>
      </c>
      <c r="O1039" s="83" t="str">
        <f>REPLACE(INDEX(GroupVertices[Group], MATCH(Edges[[#This Row],[Vertex 1]],GroupVertices[Vertex],0)),1,1,"")</f>
        <v>1</v>
      </c>
      <c r="P1039" s="83" t="str">
        <f>REPLACE(INDEX(GroupVertices[Group], MATCH(Edges[[#This Row],[Vertex 2]],GroupVertices[Vertex],0)),1,1,"")</f>
        <v>1</v>
      </c>
    </row>
    <row r="1040" spans="1:16" ht="14.25" customHeight="1" thickTop="1" thickBot="1" x14ac:dyDescent="0.3">
      <c r="A1040" s="66" t="s">
        <v>492</v>
      </c>
      <c r="B1040" s="66" t="s">
        <v>490</v>
      </c>
      <c r="C1040" s="67"/>
      <c r="D1040" s="68">
        <v>1.1428571428571428</v>
      </c>
      <c r="E1040" s="69"/>
      <c r="F1040" s="70"/>
      <c r="G1040" s="67"/>
      <c r="H1040" s="71"/>
      <c r="I1040" s="72"/>
      <c r="J1040" s="72"/>
      <c r="K1040" s="51"/>
      <c r="L1040" s="73">
        <v>1040</v>
      </c>
      <c r="M1040" s="73"/>
      <c r="N1040" s="74">
        <v>2</v>
      </c>
      <c r="O1040" s="83" t="str">
        <f>REPLACE(INDEX(GroupVertices[Group], MATCH(Edges[[#This Row],[Vertex 1]],GroupVertices[Vertex],0)),1,1,"")</f>
        <v>1</v>
      </c>
      <c r="P1040" s="83" t="str">
        <f>REPLACE(INDEX(GroupVertices[Group], MATCH(Edges[[#This Row],[Vertex 2]],GroupVertices[Vertex],0)),1,1,"")</f>
        <v>1</v>
      </c>
    </row>
    <row r="1041" spans="1:16" ht="14.25" customHeight="1" thickTop="1" thickBot="1" x14ac:dyDescent="0.3">
      <c r="A1041" s="66" t="s">
        <v>492</v>
      </c>
      <c r="B1041" s="66" t="s">
        <v>815</v>
      </c>
      <c r="C1041" s="67"/>
      <c r="D1041" s="68">
        <v>1</v>
      </c>
      <c r="E1041" s="69"/>
      <c r="F1041" s="70"/>
      <c r="G1041" s="67"/>
      <c r="H1041" s="71"/>
      <c r="I1041" s="72"/>
      <c r="J1041" s="72"/>
      <c r="K1041" s="51"/>
      <c r="L1041" s="73">
        <v>1041</v>
      </c>
      <c r="M1041" s="73"/>
      <c r="N1041" s="74">
        <v>1</v>
      </c>
      <c r="O1041" s="83" t="str">
        <f>REPLACE(INDEX(GroupVertices[Group], MATCH(Edges[[#This Row],[Vertex 1]],GroupVertices[Vertex],0)),1,1,"")</f>
        <v>1</v>
      </c>
      <c r="P1041" s="83" t="str">
        <f>REPLACE(INDEX(GroupVertices[Group], MATCH(Edges[[#This Row],[Vertex 2]],GroupVertices[Vertex],0)),1,1,"")</f>
        <v>1</v>
      </c>
    </row>
    <row r="1042" spans="1:16" ht="14.25" customHeight="1" thickTop="1" thickBot="1" x14ac:dyDescent="0.3">
      <c r="A1042" s="66" t="s">
        <v>492</v>
      </c>
      <c r="B1042" s="66" t="s">
        <v>343</v>
      </c>
      <c r="C1042" s="67"/>
      <c r="D1042" s="68">
        <v>1.1428571428571428</v>
      </c>
      <c r="E1042" s="69"/>
      <c r="F1042" s="70"/>
      <c r="G1042" s="67"/>
      <c r="H1042" s="71"/>
      <c r="I1042" s="72"/>
      <c r="J1042" s="72"/>
      <c r="K1042" s="51"/>
      <c r="L1042" s="73">
        <v>1042</v>
      </c>
      <c r="M1042" s="73"/>
      <c r="N1042" s="74">
        <v>2</v>
      </c>
      <c r="O1042" s="83" t="str">
        <f>REPLACE(INDEX(GroupVertices[Group], MATCH(Edges[[#This Row],[Vertex 1]],GroupVertices[Vertex],0)),1,1,"")</f>
        <v>1</v>
      </c>
      <c r="P1042" s="83" t="str">
        <f>REPLACE(INDEX(GroupVertices[Group], MATCH(Edges[[#This Row],[Vertex 2]],GroupVertices[Vertex],0)),1,1,"")</f>
        <v>1</v>
      </c>
    </row>
    <row r="1043" spans="1:16" ht="14.25" customHeight="1" thickTop="1" thickBot="1" x14ac:dyDescent="0.3">
      <c r="A1043" s="66" t="s">
        <v>492</v>
      </c>
      <c r="B1043" s="66" t="s">
        <v>772</v>
      </c>
      <c r="C1043" s="67"/>
      <c r="D1043" s="68">
        <v>1</v>
      </c>
      <c r="E1043" s="69"/>
      <c r="F1043" s="70"/>
      <c r="G1043" s="67"/>
      <c r="H1043" s="71"/>
      <c r="I1043" s="72"/>
      <c r="J1043" s="72"/>
      <c r="K1043" s="51"/>
      <c r="L1043" s="73">
        <v>1043</v>
      </c>
      <c r="M1043" s="73"/>
      <c r="N1043" s="74">
        <v>1</v>
      </c>
      <c r="O1043" s="83" t="str">
        <f>REPLACE(INDEX(GroupVertices[Group], MATCH(Edges[[#This Row],[Vertex 1]],GroupVertices[Vertex],0)),1,1,"")</f>
        <v>1</v>
      </c>
      <c r="P1043" s="83" t="str">
        <f>REPLACE(INDEX(GroupVertices[Group], MATCH(Edges[[#This Row],[Vertex 2]],GroupVertices[Vertex],0)),1,1,"")</f>
        <v>1</v>
      </c>
    </row>
    <row r="1044" spans="1:16" ht="14.25" customHeight="1" thickTop="1" thickBot="1" x14ac:dyDescent="0.3">
      <c r="A1044" s="66" t="s">
        <v>600</v>
      </c>
      <c r="B1044" s="66" t="s">
        <v>601</v>
      </c>
      <c r="C1044" s="67"/>
      <c r="D1044" s="68">
        <v>1</v>
      </c>
      <c r="E1044" s="69"/>
      <c r="F1044" s="70"/>
      <c r="G1044" s="67"/>
      <c r="H1044" s="71"/>
      <c r="I1044" s="72"/>
      <c r="J1044" s="72"/>
      <c r="K1044" s="51"/>
      <c r="L1044" s="73">
        <v>1044</v>
      </c>
      <c r="M1044" s="73"/>
      <c r="N1044" s="74">
        <v>1</v>
      </c>
      <c r="O1044" s="83" t="str">
        <f>REPLACE(INDEX(GroupVertices[Group], MATCH(Edges[[#This Row],[Vertex 1]],GroupVertices[Vertex],0)),1,1,"")</f>
        <v>1</v>
      </c>
      <c r="P1044" s="83" t="str">
        <f>REPLACE(INDEX(GroupVertices[Group], MATCH(Edges[[#This Row],[Vertex 2]],GroupVertices[Vertex],0)),1,1,"")</f>
        <v>1</v>
      </c>
    </row>
    <row r="1045" spans="1:16" ht="14.25" customHeight="1" thickTop="1" thickBot="1" x14ac:dyDescent="0.3">
      <c r="A1045" s="66" t="s">
        <v>600</v>
      </c>
      <c r="B1045" s="66" t="s">
        <v>602</v>
      </c>
      <c r="C1045" s="67"/>
      <c r="D1045" s="68">
        <v>1</v>
      </c>
      <c r="E1045" s="69"/>
      <c r="F1045" s="70"/>
      <c r="G1045" s="67"/>
      <c r="H1045" s="71"/>
      <c r="I1045" s="72"/>
      <c r="J1045" s="72"/>
      <c r="K1045" s="51"/>
      <c r="L1045" s="73">
        <v>1045</v>
      </c>
      <c r="M1045" s="73"/>
      <c r="N1045" s="74">
        <v>1</v>
      </c>
      <c r="O1045" s="83" t="str">
        <f>REPLACE(INDEX(GroupVertices[Group], MATCH(Edges[[#This Row],[Vertex 1]],GroupVertices[Vertex],0)),1,1,"")</f>
        <v>1</v>
      </c>
      <c r="P1045" s="83" t="str">
        <f>REPLACE(INDEX(GroupVertices[Group], MATCH(Edges[[#This Row],[Vertex 2]],GroupVertices[Vertex],0)),1,1,"")</f>
        <v>1</v>
      </c>
    </row>
    <row r="1046" spans="1:16" ht="14.25" customHeight="1" thickTop="1" thickBot="1" x14ac:dyDescent="0.3">
      <c r="A1046" s="66" t="s">
        <v>600</v>
      </c>
      <c r="B1046" s="66" t="s">
        <v>603</v>
      </c>
      <c r="C1046" s="67"/>
      <c r="D1046" s="68">
        <v>1</v>
      </c>
      <c r="E1046" s="69"/>
      <c r="F1046" s="70"/>
      <c r="G1046" s="67"/>
      <c r="H1046" s="71"/>
      <c r="I1046" s="72"/>
      <c r="J1046" s="72"/>
      <c r="K1046" s="51"/>
      <c r="L1046" s="73">
        <v>1046</v>
      </c>
      <c r="M1046" s="73"/>
      <c r="N1046" s="74">
        <v>1</v>
      </c>
      <c r="O1046" s="83" t="str">
        <f>REPLACE(INDEX(GroupVertices[Group], MATCH(Edges[[#This Row],[Vertex 1]],GroupVertices[Vertex],0)),1,1,"")</f>
        <v>1</v>
      </c>
      <c r="P1046" s="83" t="str">
        <f>REPLACE(INDEX(GroupVertices[Group], MATCH(Edges[[#This Row],[Vertex 2]],GroupVertices[Vertex],0)),1,1,"")</f>
        <v>1</v>
      </c>
    </row>
    <row r="1047" spans="1:16" ht="14.25" customHeight="1" thickTop="1" thickBot="1" x14ac:dyDescent="0.3">
      <c r="A1047" s="66" t="s">
        <v>816</v>
      </c>
      <c r="B1047" s="66" t="s">
        <v>817</v>
      </c>
      <c r="C1047" s="67"/>
      <c r="D1047" s="68">
        <v>1</v>
      </c>
      <c r="E1047" s="69"/>
      <c r="F1047" s="70"/>
      <c r="G1047" s="67"/>
      <c r="H1047" s="71"/>
      <c r="I1047" s="72"/>
      <c r="J1047" s="72"/>
      <c r="K1047" s="51"/>
      <c r="L1047" s="73">
        <v>1047</v>
      </c>
      <c r="M1047" s="73"/>
      <c r="N1047" s="74">
        <v>1</v>
      </c>
      <c r="O1047" s="83" t="str">
        <f>REPLACE(INDEX(GroupVertices[Group], MATCH(Edges[[#This Row],[Vertex 1]],GroupVertices[Vertex],0)),1,1,"")</f>
        <v>66</v>
      </c>
      <c r="P1047" s="83" t="str">
        <f>REPLACE(INDEX(GroupVertices[Group], MATCH(Edges[[#This Row],[Vertex 2]],GroupVertices[Vertex],0)),1,1,"")</f>
        <v>66</v>
      </c>
    </row>
    <row r="1048" spans="1:16" ht="14.25" customHeight="1" thickTop="1" thickBot="1" x14ac:dyDescent="0.3">
      <c r="A1048" s="66" t="s">
        <v>484</v>
      </c>
      <c r="B1048" s="66" t="s">
        <v>343</v>
      </c>
      <c r="C1048" s="67"/>
      <c r="D1048" s="68">
        <v>1</v>
      </c>
      <c r="E1048" s="69"/>
      <c r="F1048" s="70"/>
      <c r="G1048" s="67"/>
      <c r="H1048" s="71"/>
      <c r="I1048" s="72"/>
      <c r="J1048" s="72"/>
      <c r="K1048" s="51"/>
      <c r="L1048" s="73">
        <v>1048</v>
      </c>
      <c r="M1048" s="73"/>
      <c r="N1048" s="74">
        <v>1</v>
      </c>
      <c r="O1048" s="83" t="str">
        <f>REPLACE(INDEX(GroupVertices[Group], MATCH(Edges[[#This Row],[Vertex 1]],GroupVertices[Vertex],0)),1,1,"")</f>
        <v>1</v>
      </c>
      <c r="P1048" s="83" t="str">
        <f>REPLACE(INDEX(GroupVertices[Group], MATCH(Edges[[#This Row],[Vertex 2]],GroupVertices[Vertex],0)),1,1,"")</f>
        <v>1</v>
      </c>
    </row>
    <row r="1049" spans="1:16" ht="14.25" customHeight="1" thickTop="1" thickBot="1" x14ac:dyDescent="0.3">
      <c r="A1049" s="66" t="s">
        <v>697</v>
      </c>
      <c r="B1049" s="66" t="s">
        <v>619</v>
      </c>
      <c r="C1049" s="67"/>
      <c r="D1049" s="68">
        <v>1</v>
      </c>
      <c r="E1049" s="69"/>
      <c r="F1049" s="70"/>
      <c r="G1049" s="67"/>
      <c r="H1049" s="71"/>
      <c r="I1049" s="72"/>
      <c r="J1049" s="72"/>
      <c r="K1049" s="51"/>
      <c r="L1049" s="73">
        <v>1049</v>
      </c>
      <c r="M1049" s="73"/>
      <c r="N1049" s="74">
        <v>1</v>
      </c>
      <c r="O1049" s="83" t="str">
        <f>REPLACE(INDEX(GroupVertices[Group], MATCH(Edges[[#This Row],[Vertex 1]],GroupVertices[Vertex],0)),1,1,"")</f>
        <v>1</v>
      </c>
      <c r="P1049" s="83" t="str">
        <f>REPLACE(INDEX(GroupVertices[Group], MATCH(Edges[[#This Row],[Vertex 2]],GroupVertices[Vertex],0)),1,1,"")</f>
        <v>1</v>
      </c>
    </row>
    <row r="1050" spans="1:16" ht="14.25" customHeight="1" thickTop="1" thickBot="1" x14ac:dyDescent="0.3">
      <c r="A1050" s="66" t="s">
        <v>697</v>
      </c>
      <c r="B1050" s="66" t="s">
        <v>460</v>
      </c>
      <c r="C1050" s="67"/>
      <c r="D1050" s="68">
        <v>1.1428571428571428</v>
      </c>
      <c r="E1050" s="69"/>
      <c r="F1050" s="70"/>
      <c r="G1050" s="67"/>
      <c r="H1050" s="71"/>
      <c r="I1050" s="72"/>
      <c r="J1050" s="72"/>
      <c r="K1050" s="51"/>
      <c r="L1050" s="73">
        <v>1050</v>
      </c>
      <c r="M1050" s="73"/>
      <c r="N1050" s="74">
        <v>2</v>
      </c>
      <c r="O1050" s="83" t="str">
        <f>REPLACE(INDEX(GroupVertices[Group], MATCH(Edges[[#This Row],[Vertex 1]],GroupVertices[Vertex],0)),1,1,"")</f>
        <v>1</v>
      </c>
      <c r="P1050" s="83" t="str">
        <f>REPLACE(INDEX(GroupVertices[Group], MATCH(Edges[[#This Row],[Vertex 2]],GroupVertices[Vertex],0)),1,1,"")</f>
        <v>1</v>
      </c>
    </row>
    <row r="1051" spans="1:16" ht="14.25" customHeight="1" thickTop="1" thickBot="1" x14ac:dyDescent="0.3">
      <c r="A1051" s="66" t="s">
        <v>697</v>
      </c>
      <c r="B1051" s="66" t="s">
        <v>245</v>
      </c>
      <c r="C1051" s="67"/>
      <c r="D1051" s="68">
        <v>1</v>
      </c>
      <c r="E1051" s="69"/>
      <c r="F1051" s="70"/>
      <c r="G1051" s="67"/>
      <c r="H1051" s="71"/>
      <c r="I1051" s="72"/>
      <c r="J1051" s="72"/>
      <c r="K1051" s="51"/>
      <c r="L1051" s="73">
        <v>1051</v>
      </c>
      <c r="M1051" s="73"/>
      <c r="N1051" s="74">
        <v>1</v>
      </c>
      <c r="O1051" s="83" t="str">
        <f>REPLACE(INDEX(GroupVertices[Group], MATCH(Edges[[#This Row],[Vertex 1]],GroupVertices[Vertex],0)),1,1,"")</f>
        <v>1</v>
      </c>
      <c r="P1051" s="83" t="str">
        <f>REPLACE(INDEX(GroupVertices[Group], MATCH(Edges[[#This Row],[Vertex 2]],GroupVertices[Vertex],0)),1,1,"")</f>
        <v>1</v>
      </c>
    </row>
    <row r="1052" spans="1:16" ht="14.25" customHeight="1" thickTop="1" thickBot="1" x14ac:dyDescent="0.3">
      <c r="A1052" s="66" t="s">
        <v>697</v>
      </c>
      <c r="B1052" s="66" t="s">
        <v>555</v>
      </c>
      <c r="C1052" s="67"/>
      <c r="D1052" s="68">
        <v>1</v>
      </c>
      <c r="E1052" s="69"/>
      <c r="F1052" s="70"/>
      <c r="G1052" s="67"/>
      <c r="H1052" s="71"/>
      <c r="I1052" s="72"/>
      <c r="J1052" s="72"/>
      <c r="K1052" s="51"/>
      <c r="L1052" s="73">
        <v>1052</v>
      </c>
      <c r="M1052" s="73"/>
      <c r="N1052" s="74">
        <v>1</v>
      </c>
      <c r="O1052" s="83" t="str">
        <f>REPLACE(INDEX(GroupVertices[Group], MATCH(Edges[[#This Row],[Vertex 1]],GroupVertices[Vertex],0)),1,1,"")</f>
        <v>1</v>
      </c>
      <c r="P1052" s="83" t="str">
        <f>REPLACE(INDEX(GroupVertices[Group], MATCH(Edges[[#This Row],[Vertex 2]],GroupVertices[Vertex],0)),1,1,"")</f>
        <v>1</v>
      </c>
    </row>
    <row r="1053" spans="1:16" ht="14.25" customHeight="1" thickTop="1" thickBot="1" x14ac:dyDescent="0.3">
      <c r="A1053" s="66" t="s">
        <v>745</v>
      </c>
      <c r="B1053" s="66" t="s">
        <v>197</v>
      </c>
      <c r="C1053" s="67"/>
      <c r="D1053" s="68">
        <v>1</v>
      </c>
      <c r="E1053" s="69"/>
      <c r="F1053" s="70"/>
      <c r="G1053" s="67"/>
      <c r="H1053" s="71"/>
      <c r="I1053" s="72"/>
      <c r="J1053" s="72"/>
      <c r="K1053" s="51"/>
      <c r="L1053" s="73">
        <v>1053</v>
      </c>
      <c r="M1053" s="73"/>
      <c r="N1053" s="74">
        <v>1</v>
      </c>
      <c r="O1053" s="83" t="str">
        <f>REPLACE(INDEX(GroupVertices[Group], MATCH(Edges[[#This Row],[Vertex 1]],GroupVertices[Vertex],0)),1,1,"")</f>
        <v>1</v>
      </c>
      <c r="P1053" s="83" t="str">
        <f>REPLACE(INDEX(GroupVertices[Group], MATCH(Edges[[#This Row],[Vertex 2]],GroupVertices[Vertex],0)),1,1,"")</f>
        <v>1</v>
      </c>
    </row>
    <row r="1054" spans="1:16" ht="14.25" customHeight="1" thickTop="1" thickBot="1" x14ac:dyDescent="0.3">
      <c r="A1054" s="66" t="s">
        <v>381</v>
      </c>
      <c r="B1054" s="66" t="s">
        <v>415</v>
      </c>
      <c r="C1054" s="67"/>
      <c r="D1054" s="68">
        <v>1.1428571428571428</v>
      </c>
      <c r="E1054" s="69"/>
      <c r="F1054" s="70"/>
      <c r="G1054" s="67"/>
      <c r="H1054" s="71"/>
      <c r="I1054" s="72"/>
      <c r="J1054" s="72"/>
      <c r="K1054" s="51"/>
      <c r="L1054" s="73">
        <v>1054</v>
      </c>
      <c r="M1054" s="73"/>
      <c r="N1054" s="74">
        <v>2</v>
      </c>
      <c r="O1054" s="83" t="str">
        <f>REPLACE(INDEX(GroupVertices[Group], MATCH(Edges[[#This Row],[Vertex 1]],GroupVertices[Vertex],0)),1,1,"")</f>
        <v>1</v>
      </c>
      <c r="P1054" s="83" t="str">
        <f>REPLACE(INDEX(GroupVertices[Group], MATCH(Edges[[#This Row],[Vertex 2]],GroupVertices[Vertex],0)),1,1,"")</f>
        <v>1</v>
      </c>
    </row>
    <row r="1055" spans="1:16" ht="14.25" customHeight="1" thickTop="1" thickBot="1" x14ac:dyDescent="0.3">
      <c r="A1055" s="66" t="s">
        <v>745</v>
      </c>
      <c r="B1055" s="66" t="s">
        <v>746</v>
      </c>
      <c r="C1055" s="67"/>
      <c r="D1055" s="68">
        <v>1</v>
      </c>
      <c r="E1055" s="69"/>
      <c r="F1055" s="70"/>
      <c r="G1055" s="67"/>
      <c r="H1055" s="71"/>
      <c r="I1055" s="72"/>
      <c r="J1055" s="72"/>
      <c r="K1055" s="51"/>
      <c r="L1055" s="73">
        <v>1055</v>
      </c>
      <c r="M1055" s="73"/>
      <c r="N1055" s="74">
        <v>1</v>
      </c>
      <c r="O1055" s="83" t="str">
        <f>REPLACE(INDEX(GroupVertices[Group], MATCH(Edges[[#This Row],[Vertex 1]],GroupVertices[Vertex],0)),1,1,"")</f>
        <v>1</v>
      </c>
      <c r="P1055" s="83" t="str">
        <f>REPLACE(INDEX(GroupVertices[Group], MATCH(Edges[[#This Row],[Vertex 2]],GroupVertices[Vertex],0)),1,1,"")</f>
        <v>1</v>
      </c>
    </row>
    <row r="1056" spans="1:16" ht="14.25" customHeight="1" thickTop="1" thickBot="1" x14ac:dyDescent="0.3">
      <c r="A1056" s="66" t="s">
        <v>745</v>
      </c>
      <c r="B1056" s="66" t="s">
        <v>383</v>
      </c>
      <c r="C1056" s="67"/>
      <c r="D1056" s="68">
        <v>1.7142857142857144</v>
      </c>
      <c r="E1056" s="69"/>
      <c r="F1056" s="70"/>
      <c r="G1056" s="67"/>
      <c r="H1056" s="71"/>
      <c r="I1056" s="72"/>
      <c r="J1056" s="72"/>
      <c r="K1056" s="51"/>
      <c r="L1056" s="73">
        <v>1056</v>
      </c>
      <c r="M1056" s="73"/>
      <c r="N1056" s="74">
        <v>6</v>
      </c>
      <c r="O1056" s="83" t="str">
        <f>REPLACE(INDEX(GroupVertices[Group], MATCH(Edges[[#This Row],[Vertex 1]],GroupVertices[Vertex],0)),1,1,"")</f>
        <v>1</v>
      </c>
      <c r="P1056" s="83" t="str">
        <f>REPLACE(INDEX(GroupVertices[Group], MATCH(Edges[[#This Row],[Vertex 2]],GroupVertices[Vertex],0)),1,1,"")</f>
        <v>1</v>
      </c>
    </row>
    <row r="1057" spans="1:16" ht="14.25" customHeight="1" thickTop="1" thickBot="1" x14ac:dyDescent="0.3">
      <c r="A1057" s="66" t="s">
        <v>381</v>
      </c>
      <c r="B1057" s="66" t="s">
        <v>818</v>
      </c>
      <c r="C1057" s="67"/>
      <c r="D1057" s="68">
        <v>1</v>
      </c>
      <c r="E1057" s="69"/>
      <c r="F1057" s="70"/>
      <c r="G1057" s="67"/>
      <c r="H1057" s="71"/>
      <c r="I1057" s="72"/>
      <c r="J1057" s="72"/>
      <c r="K1057" s="51"/>
      <c r="L1057" s="73">
        <v>1057</v>
      </c>
      <c r="M1057" s="73"/>
      <c r="N1057" s="74">
        <v>1</v>
      </c>
      <c r="O1057" s="83" t="str">
        <f>REPLACE(INDEX(GroupVertices[Group], MATCH(Edges[[#This Row],[Vertex 1]],GroupVertices[Vertex],0)),1,1,"")</f>
        <v>1</v>
      </c>
      <c r="P1057" s="83" t="str">
        <f>REPLACE(INDEX(GroupVertices[Group], MATCH(Edges[[#This Row],[Vertex 2]],GroupVertices[Vertex],0)),1,1,"")</f>
        <v>1</v>
      </c>
    </row>
    <row r="1058" spans="1:16" ht="14.25" customHeight="1" thickTop="1" thickBot="1" x14ac:dyDescent="0.3">
      <c r="A1058" s="66" t="s">
        <v>381</v>
      </c>
      <c r="B1058" s="66" t="s">
        <v>819</v>
      </c>
      <c r="C1058" s="67"/>
      <c r="D1058" s="68">
        <v>1.4285714285714286</v>
      </c>
      <c r="E1058" s="69"/>
      <c r="F1058" s="70"/>
      <c r="G1058" s="67"/>
      <c r="H1058" s="71"/>
      <c r="I1058" s="72"/>
      <c r="J1058" s="72"/>
      <c r="K1058" s="51"/>
      <c r="L1058" s="73">
        <v>1058</v>
      </c>
      <c r="M1058" s="73"/>
      <c r="N1058" s="74">
        <v>4</v>
      </c>
      <c r="O1058" s="83" t="str">
        <f>REPLACE(INDEX(GroupVertices[Group], MATCH(Edges[[#This Row],[Vertex 1]],GroupVertices[Vertex],0)),1,1,"")</f>
        <v>1</v>
      </c>
      <c r="P1058" s="83" t="str">
        <f>REPLACE(INDEX(GroupVertices[Group], MATCH(Edges[[#This Row],[Vertex 2]],GroupVertices[Vertex],0)),1,1,"")</f>
        <v>1</v>
      </c>
    </row>
    <row r="1059" spans="1:16" ht="14.25" customHeight="1" thickTop="1" thickBot="1" x14ac:dyDescent="0.3">
      <c r="A1059" s="66" t="s">
        <v>381</v>
      </c>
      <c r="B1059" s="66" t="s">
        <v>295</v>
      </c>
      <c r="C1059" s="67"/>
      <c r="D1059" s="68">
        <v>1</v>
      </c>
      <c r="E1059" s="69"/>
      <c r="F1059" s="70"/>
      <c r="G1059" s="67"/>
      <c r="H1059" s="71"/>
      <c r="I1059" s="72"/>
      <c r="J1059" s="72"/>
      <c r="K1059" s="51"/>
      <c r="L1059" s="73">
        <v>1059</v>
      </c>
      <c r="M1059" s="73"/>
      <c r="N1059" s="74">
        <v>1</v>
      </c>
      <c r="O1059" s="83" t="str">
        <f>REPLACE(INDEX(GroupVertices[Group], MATCH(Edges[[#This Row],[Vertex 1]],GroupVertices[Vertex],0)),1,1,"")</f>
        <v>1</v>
      </c>
      <c r="P1059" s="83" t="str">
        <f>REPLACE(INDEX(GroupVertices[Group], MATCH(Edges[[#This Row],[Vertex 2]],GroupVertices[Vertex],0)),1,1,"")</f>
        <v>1</v>
      </c>
    </row>
    <row r="1060" spans="1:16" ht="14.25" customHeight="1" thickTop="1" thickBot="1" x14ac:dyDescent="0.3">
      <c r="A1060" s="66" t="s">
        <v>820</v>
      </c>
      <c r="B1060" s="66" t="s">
        <v>821</v>
      </c>
      <c r="C1060" s="67"/>
      <c r="D1060" s="68">
        <v>1</v>
      </c>
      <c r="E1060" s="69"/>
      <c r="F1060" s="70"/>
      <c r="G1060" s="67"/>
      <c r="H1060" s="71"/>
      <c r="I1060" s="72"/>
      <c r="J1060" s="72"/>
      <c r="K1060" s="51"/>
      <c r="L1060" s="73">
        <v>1060</v>
      </c>
      <c r="M1060" s="73"/>
      <c r="N1060" s="74">
        <v>1</v>
      </c>
      <c r="O1060" s="83" t="str">
        <f>REPLACE(INDEX(GroupVertices[Group], MATCH(Edges[[#This Row],[Vertex 1]],GroupVertices[Vertex],0)),1,1,"")</f>
        <v>13</v>
      </c>
      <c r="P1060" s="83" t="str">
        <f>REPLACE(INDEX(GroupVertices[Group], MATCH(Edges[[#This Row],[Vertex 2]],GroupVertices[Vertex],0)),1,1,"")</f>
        <v>13</v>
      </c>
    </row>
    <row r="1061" spans="1:16" ht="14.25" customHeight="1" thickTop="1" thickBot="1" x14ac:dyDescent="0.3">
      <c r="A1061" s="66" t="s">
        <v>820</v>
      </c>
      <c r="B1061" s="66" t="s">
        <v>822</v>
      </c>
      <c r="C1061" s="67"/>
      <c r="D1061" s="68">
        <v>1</v>
      </c>
      <c r="E1061" s="69"/>
      <c r="F1061" s="70"/>
      <c r="G1061" s="67"/>
      <c r="H1061" s="71"/>
      <c r="I1061" s="72"/>
      <c r="J1061" s="72"/>
      <c r="K1061" s="51"/>
      <c r="L1061" s="73">
        <v>1061</v>
      </c>
      <c r="M1061" s="73"/>
      <c r="N1061" s="74">
        <v>1</v>
      </c>
      <c r="O1061" s="83" t="str">
        <f>REPLACE(INDEX(GroupVertices[Group], MATCH(Edges[[#This Row],[Vertex 1]],GroupVertices[Vertex],0)),1,1,"")</f>
        <v>13</v>
      </c>
      <c r="P1061" s="83" t="str">
        <f>REPLACE(INDEX(GroupVertices[Group], MATCH(Edges[[#This Row],[Vertex 2]],GroupVertices[Vertex],0)),1,1,"")</f>
        <v>13</v>
      </c>
    </row>
    <row r="1062" spans="1:16" ht="14.25" customHeight="1" thickTop="1" thickBot="1" x14ac:dyDescent="0.3">
      <c r="A1062" s="66" t="s">
        <v>823</v>
      </c>
      <c r="B1062" s="66" t="s">
        <v>511</v>
      </c>
      <c r="C1062" s="67"/>
      <c r="D1062" s="68">
        <v>1.7142857142857144</v>
      </c>
      <c r="E1062" s="69"/>
      <c r="F1062" s="70"/>
      <c r="G1062" s="67"/>
      <c r="H1062" s="71"/>
      <c r="I1062" s="72"/>
      <c r="J1062" s="72"/>
      <c r="K1062" s="51"/>
      <c r="L1062" s="73">
        <v>1062</v>
      </c>
      <c r="M1062" s="73"/>
      <c r="N1062" s="74">
        <v>6</v>
      </c>
      <c r="O1062" s="83" t="str">
        <f>REPLACE(INDEX(GroupVertices[Group], MATCH(Edges[[#This Row],[Vertex 1]],GroupVertices[Vertex],0)),1,1,"")</f>
        <v>1</v>
      </c>
      <c r="P1062" s="83" t="str">
        <f>REPLACE(INDEX(GroupVertices[Group], MATCH(Edges[[#This Row],[Vertex 2]],GroupVertices[Vertex],0)),1,1,"")</f>
        <v>1</v>
      </c>
    </row>
    <row r="1063" spans="1:16" ht="14.25" customHeight="1" thickTop="1" thickBot="1" x14ac:dyDescent="0.3">
      <c r="A1063" s="66" t="s">
        <v>824</v>
      </c>
      <c r="B1063" s="66" t="s">
        <v>343</v>
      </c>
      <c r="C1063" s="67"/>
      <c r="D1063" s="68">
        <v>1.1428571428571428</v>
      </c>
      <c r="E1063" s="69"/>
      <c r="F1063" s="70"/>
      <c r="G1063" s="67"/>
      <c r="H1063" s="71"/>
      <c r="I1063" s="72"/>
      <c r="J1063" s="72"/>
      <c r="K1063" s="51"/>
      <c r="L1063" s="73">
        <v>1063</v>
      </c>
      <c r="M1063" s="73"/>
      <c r="N1063" s="74">
        <v>2</v>
      </c>
      <c r="O1063" s="83" t="str">
        <f>REPLACE(INDEX(GroupVertices[Group], MATCH(Edges[[#This Row],[Vertex 1]],GroupVertices[Vertex],0)),1,1,"")</f>
        <v>1</v>
      </c>
      <c r="P1063" s="83" t="str">
        <f>REPLACE(INDEX(GroupVertices[Group], MATCH(Edges[[#This Row],[Vertex 2]],GroupVertices[Vertex],0)),1,1,"")</f>
        <v>1</v>
      </c>
    </row>
    <row r="1064" spans="1:16" ht="14.25" customHeight="1" thickTop="1" thickBot="1" x14ac:dyDescent="0.3">
      <c r="A1064" s="66" t="s">
        <v>824</v>
      </c>
      <c r="B1064" s="66" t="s">
        <v>825</v>
      </c>
      <c r="C1064" s="67"/>
      <c r="D1064" s="68">
        <v>1</v>
      </c>
      <c r="E1064" s="69"/>
      <c r="F1064" s="70"/>
      <c r="G1064" s="67"/>
      <c r="H1064" s="71"/>
      <c r="I1064" s="72"/>
      <c r="J1064" s="72"/>
      <c r="K1064" s="51"/>
      <c r="L1064" s="73">
        <v>1064</v>
      </c>
      <c r="M1064" s="73"/>
      <c r="N1064" s="74">
        <v>1</v>
      </c>
      <c r="O1064" s="83" t="str">
        <f>REPLACE(INDEX(GroupVertices[Group], MATCH(Edges[[#This Row],[Vertex 1]],GroupVertices[Vertex],0)),1,1,"")</f>
        <v>1</v>
      </c>
      <c r="P1064" s="83" t="str">
        <f>REPLACE(INDEX(GroupVertices[Group], MATCH(Edges[[#This Row],[Vertex 2]],GroupVertices[Vertex],0)),1,1,"")</f>
        <v>1</v>
      </c>
    </row>
    <row r="1065" spans="1:16" ht="14.25" customHeight="1" thickTop="1" thickBot="1" x14ac:dyDescent="0.3">
      <c r="A1065" s="66" t="s">
        <v>826</v>
      </c>
      <c r="B1065" s="66" t="s">
        <v>336</v>
      </c>
      <c r="C1065" s="67"/>
      <c r="D1065" s="68">
        <v>1</v>
      </c>
      <c r="E1065" s="69"/>
      <c r="F1065" s="70"/>
      <c r="G1065" s="67"/>
      <c r="H1065" s="71"/>
      <c r="I1065" s="72"/>
      <c r="J1065" s="72"/>
      <c r="K1065" s="51"/>
      <c r="L1065" s="73">
        <v>1065</v>
      </c>
      <c r="M1065" s="73"/>
      <c r="N1065" s="74">
        <v>1</v>
      </c>
      <c r="O1065" s="83" t="str">
        <f>REPLACE(INDEX(GroupVertices[Group], MATCH(Edges[[#This Row],[Vertex 1]],GroupVertices[Vertex],0)),1,1,"")</f>
        <v>1</v>
      </c>
      <c r="P1065" s="83" t="str">
        <f>REPLACE(INDEX(GroupVertices[Group], MATCH(Edges[[#This Row],[Vertex 2]],GroupVertices[Vertex],0)),1,1,"")</f>
        <v>1</v>
      </c>
    </row>
    <row r="1066" spans="1:16" ht="14.25" customHeight="1" thickTop="1" thickBot="1" x14ac:dyDescent="0.3">
      <c r="A1066" s="66" t="s">
        <v>826</v>
      </c>
      <c r="B1066" s="66" t="s">
        <v>827</v>
      </c>
      <c r="C1066" s="67"/>
      <c r="D1066" s="68">
        <v>1</v>
      </c>
      <c r="E1066" s="69"/>
      <c r="F1066" s="70"/>
      <c r="G1066" s="67"/>
      <c r="H1066" s="71"/>
      <c r="I1066" s="72"/>
      <c r="J1066" s="72"/>
      <c r="K1066" s="51"/>
      <c r="L1066" s="73">
        <v>1066</v>
      </c>
      <c r="M1066" s="73"/>
      <c r="N1066" s="74">
        <v>1</v>
      </c>
      <c r="O1066" s="83" t="str">
        <f>REPLACE(INDEX(GroupVertices[Group], MATCH(Edges[[#This Row],[Vertex 1]],GroupVertices[Vertex],0)),1,1,"")</f>
        <v>1</v>
      </c>
      <c r="P1066" s="83" t="str">
        <f>REPLACE(INDEX(GroupVertices[Group], MATCH(Edges[[#This Row],[Vertex 2]],GroupVertices[Vertex],0)),1,1,"")</f>
        <v>1</v>
      </c>
    </row>
    <row r="1067" spans="1:16" ht="14.25" customHeight="1" thickTop="1" thickBot="1" x14ac:dyDescent="0.3">
      <c r="A1067" s="66" t="s">
        <v>826</v>
      </c>
      <c r="B1067" s="66" t="s">
        <v>360</v>
      </c>
      <c r="C1067" s="67"/>
      <c r="D1067" s="68">
        <v>1</v>
      </c>
      <c r="E1067" s="69"/>
      <c r="F1067" s="70"/>
      <c r="G1067" s="67"/>
      <c r="H1067" s="71"/>
      <c r="I1067" s="72"/>
      <c r="J1067" s="72"/>
      <c r="K1067" s="51"/>
      <c r="L1067" s="73">
        <v>1067</v>
      </c>
      <c r="M1067" s="73"/>
      <c r="N1067" s="74">
        <v>1</v>
      </c>
      <c r="O1067" s="83" t="str">
        <f>REPLACE(INDEX(GroupVertices[Group], MATCH(Edges[[#This Row],[Vertex 1]],GroupVertices[Vertex],0)),1,1,"")</f>
        <v>1</v>
      </c>
      <c r="P1067" s="83" t="str">
        <f>REPLACE(INDEX(GroupVertices[Group], MATCH(Edges[[#This Row],[Vertex 2]],GroupVertices[Vertex],0)),1,1,"")</f>
        <v>1</v>
      </c>
    </row>
    <row r="1068" spans="1:16" ht="14.25" customHeight="1" thickTop="1" thickBot="1" x14ac:dyDescent="0.3">
      <c r="A1068" s="66" t="s">
        <v>826</v>
      </c>
      <c r="B1068" s="66" t="s">
        <v>828</v>
      </c>
      <c r="C1068" s="67"/>
      <c r="D1068" s="68">
        <v>1</v>
      </c>
      <c r="E1068" s="69"/>
      <c r="F1068" s="70"/>
      <c r="G1068" s="67"/>
      <c r="H1068" s="71"/>
      <c r="I1068" s="72"/>
      <c r="J1068" s="72"/>
      <c r="K1068" s="51"/>
      <c r="L1068" s="73">
        <v>1068</v>
      </c>
      <c r="M1068" s="73"/>
      <c r="N1068" s="74">
        <v>1</v>
      </c>
      <c r="O1068" s="83" t="str">
        <f>REPLACE(INDEX(GroupVertices[Group], MATCH(Edges[[#This Row],[Vertex 1]],GroupVertices[Vertex],0)),1,1,"")</f>
        <v>1</v>
      </c>
      <c r="P1068" s="83" t="str">
        <f>REPLACE(INDEX(GroupVertices[Group], MATCH(Edges[[#This Row],[Vertex 2]],GroupVertices[Vertex],0)),1,1,"")</f>
        <v>1</v>
      </c>
    </row>
    <row r="1069" spans="1:16" ht="14.25" customHeight="1" thickTop="1" thickBot="1" x14ac:dyDescent="0.3">
      <c r="A1069" s="66" t="s">
        <v>826</v>
      </c>
      <c r="B1069" s="66" t="s">
        <v>301</v>
      </c>
      <c r="C1069" s="67"/>
      <c r="D1069" s="68">
        <v>1</v>
      </c>
      <c r="E1069" s="69"/>
      <c r="F1069" s="70"/>
      <c r="G1069" s="67"/>
      <c r="H1069" s="71"/>
      <c r="I1069" s="72"/>
      <c r="J1069" s="72"/>
      <c r="K1069" s="51"/>
      <c r="L1069" s="73">
        <v>1069</v>
      </c>
      <c r="M1069" s="73"/>
      <c r="N1069" s="74">
        <v>1</v>
      </c>
      <c r="O1069" s="83" t="str">
        <f>REPLACE(INDEX(GroupVertices[Group], MATCH(Edges[[#This Row],[Vertex 1]],GroupVertices[Vertex],0)),1,1,"")</f>
        <v>1</v>
      </c>
      <c r="P1069" s="83" t="str">
        <f>REPLACE(INDEX(GroupVertices[Group], MATCH(Edges[[#This Row],[Vertex 2]],GroupVertices[Vertex],0)),1,1,"")</f>
        <v>1</v>
      </c>
    </row>
    <row r="1070" spans="1:16" ht="14.25" customHeight="1" thickTop="1" thickBot="1" x14ac:dyDescent="0.3">
      <c r="A1070" s="66" t="s">
        <v>457</v>
      </c>
      <c r="B1070" s="66" t="s">
        <v>459</v>
      </c>
      <c r="C1070" s="67"/>
      <c r="D1070" s="68">
        <v>1</v>
      </c>
      <c r="E1070" s="69"/>
      <c r="F1070" s="70"/>
      <c r="G1070" s="67"/>
      <c r="H1070" s="71"/>
      <c r="I1070" s="72"/>
      <c r="J1070" s="72"/>
      <c r="K1070" s="51"/>
      <c r="L1070" s="73">
        <v>1070</v>
      </c>
      <c r="M1070" s="73"/>
      <c r="N1070" s="74">
        <v>1</v>
      </c>
      <c r="O1070" s="83" t="str">
        <f>REPLACE(INDEX(GroupVertices[Group], MATCH(Edges[[#This Row],[Vertex 1]],GroupVertices[Vertex],0)),1,1,"")</f>
        <v>1</v>
      </c>
      <c r="P1070" s="83" t="str">
        <f>REPLACE(INDEX(GroupVertices[Group], MATCH(Edges[[#This Row],[Vertex 2]],GroupVertices[Vertex],0)),1,1,"")</f>
        <v>1</v>
      </c>
    </row>
    <row r="1071" spans="1:16" ht="14.25" customHeight="1" thickTop="1" thickBot="1" x14ac:dyDescent="0.3">
      <c r="A1071" s="66" t="s">
        <v>457</v>
      </c>
      <c r="B1071" s="66" t="s">
        <v>460</v>
      </c>
      <c r="C1071" s="67"/>
      <c r="D1071" s="68">
        <v>1</v>
      </c>
      <c r="E1071" s="69"/>
      <c r="F1071" s="70"/>
      <c r="G1071" s="67"/>
      <c r="H1071" s="71"/>
      <c r="I1071" s="72"/>
      <c r="J1071" s="72"/>
      <c r="K1071" s="51"/>
      <c r="L1071" s="73">
        <v>1071</v>
      </c>
      <c r="M1071" s="73"/>
      <c r="N1071" s="74">
        <v>1</v>
      </c>
      <c r="O1071" s="83" t="str">
        <f>REPLACE(INDEX(GroupVertices[Group], MATCH(Edges[[#This Row],[Vertex 1]],GroupVertices[Vertex],0)),1,1,"")</f>
        <v>1</v>
      </c>
      <c r="P1071" s="83" t="str">
        <f>REPLACE(INDEX(GroupVertices[Group], MATCH(Edges[[#This Row],[Vertex 2]],GroupVertices[Vertex],0)),1,1,"")</f>
        <v>1</v>
      </c>
    </row>
    <row r="1072" spans="1:16" ht="14.25" customHeight="1" thickTop="1" thickBot="1" x14ac:dyDescent="0.3">
      <c r="A1072" s="66" t="s">
        <v>609</v>
      </c>
      <c r="B1072" s="66" t="s">
        <v>610</v>
      </c>
      <c r="C1072" s="67"/>
      <c r="D1072" s="68">
        <v>1</v>
      </c>
      <c r="E1072" s="69"/>
      <c r="F1072" s="70"/>
      <c r="G1072" s="67"/>
      <c r="H1072" s="71"/>
      <c r="I1072" s="72"/>
      <c r="J1072" s="72"/>
      <c r="K1072" s="51"/>
      <c r="L1072" s="73">
        <v>1072</v>
      </c>
      <c r="M1072" s="73"/>
      <c r="N1072" s="74">
        <v>1</v>
      </c>
      <c r="O1072" s="83" t="str">
        <f>REPLACE(INDEX(GroupVertices[Group], MATCH(Edges[[#This Row],[Vertex 1]],GroupVertices[Vertex],0)),1,1,"")</f>
        <v>1</v>
      </c>
      <c r="P1072" s="83" t="str">
        <f>REPLACE(INDEX(GroupVertices[Group], MATCH(Edges[[#This Row],[Vertex 2]],GroupVertices[Vertex],0)),1,1,"")</f>
        <v>1</v>
      </c>
    </row>
    <row r="1073" spans="1:16" ht="14.25" customHeight="1" thickTop="1" thickBot="1" x14ac:dyDescent="0.3">
      <c r="A1073" s="66" t="s">
        <v>609</v>
      </c>
      <c r="B1073" s="66" t="s">
        <v>611</v>
      </c>
      <c r="C1073" s="67"/>
      <c r="D1073" s="68">
        <v>1</v>
      </c>
      <c r="E1073" s="69"/>
      <c r="F1073" s="70"/>
      <c r="G1073" s="67"/>
      <c r="H1073" s="71"/>
      <c r="I1073" s="72"/>
      <c r="J1073" s="72"/>
      <c r="K1073" s="51"/>
      <c r="L1073" s="73">
        <v>1073</v>
      </c>
      <c r="M1073" s="73"/>
      <c r="N1073" s="74">
        <v>1</v>
      </c>
      <c r="O1073" s="83" t="str">
        <f>REPLACE(INDEX(GroupVertices[Group], MATCH(Edges[[#This Row],[Vertex 1]],GroupVertices[Vertex],0)),1,1,"")</f>
        <v>1</v>
      </c>
      <c r="P1073" s="83" t="str">
        <f>REPLACE(INDEX(GroupVertices[Group], MATCH(Edges[[#This Row],[Vertex 2]],GroupVertices[Vertex],0)),1,1,"")</f>
        <v>1</v>
      </c>
    </row>
    <row r="1074" spans="1:16" ht="14.25" customHeight="1" thickTop="1" thickBot="1" x14ac:dyDescent="0.3">
      <c r="A1074" s="66" t="s">
        <v>609</v>
      </c>
      <c r="B1074" s="66" t="s">
        <v>612</v>
      </c>
      <c r="C1074" s="67"/>
      <c r="D1074" s="68">
        <v>1.1428571428571428</v>
      </c>
      <c r="E1074" s="69"/>
      <c r="F1074" s="70"/>
      <c r="G1074" s="67"/>
      <c r="H1074" s="71"/>
      <c r="I1074" s="72"/>
      <c r="J1074" s="72"/>
      <c r="K1074" s="51"/>
      <c r="L1074" s="73">
        <v>1074</v>
      </c>
      <c r="M1074" s="73"/>
      <c r="N1074" s="74">
        <v>2</v>
      </c>
      <c r="O1074" s="83" t="str">
        <f>REPLACE(INDEX(GroupVertices[Group], MATCH(Edges[[#This Row],[Vertex 1]],GroupVertices[Vertex],0)),1,1,"")</f>
        <v>1</v>
      </c>
      <c r="P1074" s="83" t="str">
        <f>REPLACE(INDEX(GroupVertices[Group], MATCH(Edges[[#This Row],[Vertex 2]],GroupVertices[Vertex],0)),1,1,"")</f>
        <v>1</v>
      </c>
    </row>
    <row r="1075" spans="1:16" ht="14.25" customHeight="1" thickTop="1" thickBot="1" x14ac:dyDescent="0.3">
      <c r="A1075" s="66" t="s">
        <v>609</v>
      </c>
      <c r="B1075" s="66" t="s">
        <v>613</v>
      </c>
      <c r="C1075" s="67"/>
      <c r="D1075" s="68">
        <v>1</v>
      </c>
      <c r="E1075" s="69"/>
      <c r="F1075" s="70"/>
      <c r="G1075" s="67"/>
      <c r="H1075" s="71"/>
      <c r="I1075" s="72"/>
      <c r="J1075" s="72"/>
      <c r="K1075" s="51"/>
      <c r="L1075" s="73">
        <v>1075</v>
      </c>
      <c r="M1075" s="73"/>
      <c r="N1075" s="74">
        <v>1</v>
      </c>
      <c r="O1075" s="83" t="str">
        <f>REPLACE(INDEX(GroupVertices[Group], MATCH(Edges[[#This Row],[Vertex 1]],GroupVertices[Vertex],0)),1,1,"")</f>
        <v>1</v>
      </c>
      <c r="P1075" s="83" t="str">
        <f>REPLACE(INDEX(GroupVertices[Group], MATCH(Edges[[#This Row],[Vertex 2]],GroupVertices[Vertex],0)),1,1,"")</f>
        <v>1</v>
      </c>
    </row>
    <row r="1076" spans="1:16" ht="14.25" customHeight="1" thickTop="1" thickBot="1" x14ac:dyDescent="0.3">
      <c r="A1076" s="66" t="s">
        <v>744</v>
      </c>
      <c r="B1076" s="66" t="s">
        <v>372</v>
      </c>
      <c r="C1076" s="67"/>
      <c r="D1076" s="68">
        <v>1.1428571428571428</v>
      </c>
      <c r="E1076" s="69"/>
      <c r="F1076" s="70"/>
      <c r="G1076" s="67"/>
      <c r="H1076" s="71"/>
      <c r="I1076" s="72"/>
      <c r="J1076" s="72"/>
      <c r="K1076" s="51"/>
      <c r="L1076" s="73">
        <v>1076</v>
      </c>
      <c r="M1076" s="73"/>
      <c r="N1076" s="74">
        <v>2</v>
      </c>
      <c r="O1076" s="83" t="str">
        <f>REPLACE(INDEX(GroupVertices[Group], MATCH(Edges[[#This Row],[Vertex 1]],GroupVertices[Vertex],0)),1,1,"")</f>
        <v>1</v>
      </c>
      <c r="P1076" s="83" t="str">
        <f>REPLACE(INDEX(GroupVertices[Group], MATCH(Edges[[#This Row],[Vertex 2]],GroupVertices[Vertex],0)),1,1,"")</f>
        <v>1</v>
      </c>
    </row>
    <row r="1077" spans="1:16" ht="14.25" customHeight="1" thickTop="1" thickBot="1" x14ac:dyDescent="0.3">
      <c r="A1077" s="66" t="s">
        <v>744</v>
      </c>
      <c r="B1077" s="66" t="s">
        <v>829</v>
      </c>
      <c r="C1077" s="67"/>
      <c r="D1077" s="68">
        <v>1.2857142857142856</v>
      </c>
      <c r="E1077" s="69"/>
      <c r="F1077" s="70"/>
      <c r="G1077" s="67"/>
      <c r="H1077" s="71"/>
      <c r="I1077" s="72"/>
      <c r="J1077" s="72"/>
      <c r="K1077" s="51"/>
      <c r="L1077" s="73">
        <v>1077</v>
      </c>
      <c r="M1077" s="73"/>
      <c r="N1077" s="74">
        <v>3</v>
      </c>
      <c r="O1077" s="83" t="str">
        <f>REPLACE(INDEX(GroupVertices[Group], MATCH(Edges[[#This Row],[Vertex 1]],GroupVertices[Vertex],0)),1,1,"")</f>
        <v>1</v>
      </c>
      <c r="P1077" s="83" t="str">
        <f>REPLACE(INDEX(GroupVertices[Group], MATCH(Edges[[#This Row],[Vertex 2]],GroupVertices[Vertex],0)),1,1,"")</f>
        <v>1</v>
      </c>
    </row>
    <row r="1078" spans="1:16" ht="14.25" customHeight="1" thickTop="1" thickBot="1" x14ac:dyDescent="0.3">
      <c r="A1078" s="66" t="s">
        <v>744</v>
      </c>
      <c r="B1078" s="66" t="s">
        <v>294</v>
      </c>
      <c r="C1078" s="67"/>
      <c r="D1078" s="68">
        <v>3.2857142857142856</v>
      </c>
      <c r="E1078" s="69"/>
      <c r="F1078" s="70"/>
      <c r="G1078" s="67"/>
      <c r="H1078" s="71"/>
      <c r="I1078" s="72"/>
      <c r="J1078" s="72"/>
      <c r="K1078" s="51"/>
      <c r="L1078" s="73">
        <v>1078</v>
      </c>
      <c r="M1078" s="73"/>
      <c r="N1078" s="74">
        <v>17</v>
      </c>
      <c r="O1078" s="83" t="str">
        <f>REPLACE(INDEX(GroupVertices[Group], MATCH(Edges[[#This Row],[Vertex 1]],GroupVertices[Vertex],0)),1,1,"")</f>
        <v>1</v>
      </c>
      <c r="P1078" s="83" t="str">
        <f>REPLACE(INDEX(GroupVertices[Group], MATCH(Edges[[#This Row],[Vertex 2]],GroupVertices[Vertex],0)),1,1,"")</f>
        <v>1</v>
      </c>
    </row>
    <row r="1079" spans="1:16" ht="14.25" customHeight="1" thickTop="1" thickBot="1" x14ac:dyDescent="0.3">
      <c r="A1079" s="66" t="s">
        <v>744</v>
      </c>
      <c r="B1079" s="66" t="s">
        <v>295</v>
      </c>
      <c r="C1079" s="67"/>
      <c r="D1079" s="68">
        <v>2.2857142857142856</v>
      </c>
      <c r="E1079" s="69"/>
      <c r="F1079" s="70"/>
      <c r="G1079" s="67"/>
      <c r="H1079" s="71"/>
      <c r="I1079" s="72"/>
      <c r="J1079" s="72"/>
      <c r="K1079" s="51"/>
      <c r="L1079" s="73">
        <v>1079</v>
      </c>
      <c r="M1079" s="73"/>
      <c r="N1079" s="74">
        <v>10</v>
      </c>
      <c r="O1079" s="83" t="str">
        <f>REPLACE(INDEX(GroupVertices[Group], MATCH(Edges[[#This Row],[Vertex 1]],GroupVertices[Vertex],0)),1,1,"")</f>
        <v>1</v>
      </c>
      <c r="P1079" s="83" t="str">
        <f>REPLACE(INDEX(GroupVertices[Group], MATCH(Edges[[#This Row],[Vertex 2]],GroupVertices[Vertex],0)),1,1,"")</f>
        <v>1</v>
      </c>
    </row>
    <row r="1080" spans="1:16" ht="14.25" customHeight="1" thickTop="1" thickBot="1" x14ac:dyDescent="0.3">
      <c r="A1080" s="66" t="s">
        <v>830</v>
      </c>
      <c r="B1080" s="66" t="s">
        <v>294</v>
      </c>
      <c r="C1080" s="67"/>
      <c r="D1080" s="68">
        <v>1.4285714285714286</v>
      </c>
      <c r="E1080" s="69"/>
      <c r="F1080" s="70"/>
      <c r="G1080" s="67"/>
      <c r="H1080" s="71"/>
      <c r="I1080" s="72"/>
      <c r="J1080" s="72"/>
      <c r="K1080" s="51"/>
      <c r="L1080" s="73">
        <v>1080</v>
      </c>
      <c r="M1080" s="73"/>
      <c r="N1080" s="74">
        <v>4</v>
      </c>
      <c r="O1080" s="83" t="str">
        <f>REPLACE(INDEX(GroupVertices[Group], MATCH(Edges[[#This Row],[Vertex 1]],GroupVertices[Vertex],0)),1,1,"")</f>
        <v>1</v>
      </c>
      <c r="P1080" s="83" t="str">
        <f>REPLACE(INDEX(GroupVertices[Group], MATCH(Edges[[#This Row],[Vertex 2]],GroupVertices[Vertex],0)),1,1,"")</f>
        <v>1</v>
      </c>
    </row>
    <row r="1081" spans="1:16" ht="14.25" customHeight="1" thickTop="1" thickBot="1" x14ac:dyDescent="0.3">
      <c r="A1081" s="66" t="s">
        <v>831</v>
      </c>
      <c r="B1081" s="66" t="s">
        <v>577</v>
      </c>
      <c r="C1081" s="67"/>
      <c r="D1081" s="68">
        <v>1</v>
      </c>
      <c r="E1081" s="69"/>
      <c r="F1081" s="70"/>
      <c r="G1081" s="67"/>
      <c r="H1081" s="71"/>
      <c r="I1081" s="72"/>
      <c r="J1081" s="72"/>
      <c r="K1081" s="51"/>
      <c r="L1081" s="73">
        <v>1081</v>
      </c>
      <c r="M1081" s="73"/>
      <c r="N1081" s="74">
        <v>1</v>
      </c>
      <c r="O1081" s="83" t="str">
        <f>REPLACE(INDEX(GroupVertices[Group], MATCH(Edges[[#This Row],[Vertex 1]],GroupVertices[Vertex],0)),1,1,"")</f>
        <v>1</v>
      </c>
      <c r="P1081" s="83" t="str">
        <f>REPLACE(INDEX(GroupVertices[Group], MATCH(Edges[[#This Row],[Vertex 2]],GroupVertices[Vertex],0)),1,1,"")</f>
        <v>1</v>
      </c>
    </row>
    <row r="1082" spans="1:16" ht="14.25" customHeight="1" thickTop="1" thickBot="1" x14ac:dyDescent="0.3">
      <c r="A1082" s="66" t="s">
        <v>832</v>
      </c>
      <c r="B1082" s="66" t="s">
        <v>336</v>
      </c>
      <c r="C1082" s="67"/>
      <c r="D1082" s="68">
        <v>1.2857142857142856</v>
      </c>
      <c r="E1082" s="69"/>
      <c r="F1082" s="70"/>
      <c r="G1082" s="67"/>
      <c r="H1082" s="71"/>
      <c r="I1082" s="72"/>
      <c r="J1082" s="72"/>
      <c r="K1082" s="51"/>
      <c r="L1082" s="73">
        <v>1082</v>
      </c>
      <c r="M1082" s="73"/>
      <c r="N1082" s="74">
        <v>3</v>
      </c>
      <c r="O1082" s="83" t="str">
        <f>REPLACE(INDEX(GroupVertices[Group], MATCH(Edges[[#This Row],[Vertex 1]],GroupVertices[Vertex],0)),1,1,"")</f>
        <v>1</v>
      </c>
      <c r="P1082" s="83" t="str">
        <f>REPLACE(INDEX(GroupVertices[Group], MATCH(Edges[[#This Row],[Vertex 2]],GroupVertices[Vertex],0)),1,1,"")</f>
        <v>1</v>
      </c>
    </row>
    <row r="1083" spans="1:16" ht="14.25" customHeight="1" thickTop="1" thickBot="1" x14ac:dyDescent="0.3">
      <c r="A1083" s="66" t="s">
        <v>447</v>
      </c>
      <c r="B1083" s="66" t="s">
        <v>487</v>
      </c>
      <c r="C1083" s="67"/>
      <c r="D1083" s="68">
        <v>1.1428571428571428</v>
      </c>
      <c r="E1083" s="69"/>
      <c r="F1083" s="70"/>
      <c r="G1083" s="67"/>
      <c r="H1083" s="71"/>
      <c r="I1083" s="72"/>
      <c r="J1083" s="72"/>
      <c r="K1083" s="51"/>
      <c r="L1083" s="73">
        <v>1083</v>
      </c>
      <c r="M1083" s="73"/>
      <c r="N1083" s="74">
        <v>2</v>
      </c>
      <c r="O1083" s="83" t="str">
        <f>REPLACE(INDEX(GroupVertices[Group], MATCH(Edges[[#This Row],[Vertex 1]],GroupVertices[Vertex],0)),1,1,"")</f>
        <v>1</v>
      </c>
      <c r="P1083" s="83" t="str">
        <f>REPLACE(INDEX(GroupVertices[Group], MATCH(Edges[[#This Row],[Vertex 2]],GroupVertices[Vertex],0)),1,1,"")</f>
        <v>1</v>
      </c>
    </row>
    <row r="1084" spans="1:16" ht="14.25" customHeight="1" thickTop="1" thickBot="1" x14ac:dyDescent="0.3">
      <c r="A1084" s="66" t="s">
        <v>447</v>
      </c>
      <c r="B1084" s="66" t="s">
        <v>833</v>
      </c>
      <c r="C1084" s="67"/>
      <c r="D1084" s="68">
        <v>1</v>
      </c>
      <c r="E1084" s="69"/>
      <c r="F1084" s="70"/>
      <c r="G1084" s="67"/>
      <c r="H1084" s="71"/>
      <c r="I1084" s="72"/>
      <c r="J1084" s="72"/>
      <c r="K1084" s="51"/>
      <c r="L1084" s="73">
        <v>1084</v>
      </c>
      <c r="M1084" s="73"/>
      <c r="N1084" s="74">
        <v>1</v>
      </c>
      <c r="O1084" s="83" t="str">
        <f>REPLACE(INDEX(GroupVertices[Group], MATCH(Edges[[#This Row],[Vertex 1]],GroupVertices[Vertex],0)),1,1,"")</f>
        <v>1</v>
      </c>
      <c r="P1084" s="83" t="str">
        <f>REPLACE(INDEX(GroupVertices[Group], MATCH(Edges[[#This Row],[Vertex 2]],GroupVertices[Vertex],0)),1,1,"")</f>
        <v>1</v>
      </c>
    </row>
    <row r="1085" spans="1:16" ht="14.25" customHeight="1" thickTop="1" thickBot="1" x14ac:dyDescent="0.3">
      <c r="A1085" s="66" t="s">
        <v>447</v>
      </c>
      <c r="B1085" s="66" t="s">
        <v>343</v>
      </c>
      <c r="C1085" s="67"/>
      <c r="D1085" s="68">
        <v>1.2857142857142856</v>
      </c>
      <c r="E1085" s="69"/>
      <c r="F1085" s="70"/>
      <c r="G1085" s="67"/>
      <c r="H1085" s="71"/>
      <c r="I1085" s="72"/>
      <c r="J1085" s="72"/>
      <c r="K1085" s="51"/>
      <c r="L1085" s="73">
        <v>1085</v>
      </c>
      <c r="M1085" s="73"/>
      <c r="N1085" s="74">
        <v>3</v>
      </c>
      <c r="O1085" s="83" t="str">
        <f>REPLACE(INDEX(GroupVertices[Group], MATCH(Edges[[#This Row],[Vertex 1]],GroupVertices[Vertex],0)),1,1,"")</f>
        <v>1</v>
      </c>
      <c r="P1085" s="83" t="str">
        <f>REPLACE(INDEX(GroupVertices[Group], MATCH(Edges[[#This Row],[Vertex 2]],GroupVertices[Vertex],0)),1,1,"")</f>
        <v>1</v>
      </c>
    </row>
    <row r="1086" spans="1:16" ht="14.25" customHeight="1" thickTop="1" thickBot="1" x14ac:dyDescent="0.3">
      <c r="A1086" s="66" t="s">
        <v>447</v>
      </c>
      <c r="B1086" s="66" t="s">
        <v>449</v>
      </c>
      <c r="C1086" s="67"/>
      <c r="D1086" s="68">
        <v>1</v>
      </c>
      <c r="E1086" s="69"/>
      <c r="F1086" s="70"/>
      <c r="G1086" s="67"/>
      <c r="H1086" s="71"/>
      <c r="I1086" s="72"/>
      <c r="J1086" s="72"/>
      <c r="K1086" s="51"/>
      <c r="L1086" s="73">
        <v>1086</v>
      </c>
      <c r="M1086" s="73"/>
      <c r="N1086" s="74">
        <v>1</v>
      </c>
      <c r="O1086" s="83" t="str">
        <f>REPLACE(INDEX(GroupVertices[Group], MATCH(Edges[[#This Row],[Vertex 1]],GroupVertices[Vertex],0)),1,1,"")</f>
        <v>1</v>
      </c>
      <c r="P1086" s="83" t="str">
        <f>REPLACE(INDEX(GroupVertices[Group], MATCH(Edges[[#This Row],[Vertex 2]],GroupVertices[Vertex],0)),1,1,"")</f>
        <v>1</v>
      </c>
    </row>
    <row r="1087" spans="1:16" ht="14.25" customHeight="1" thickTop="1" thickBot="1" x14ac:dyDescent="0.3">
      <c r="A1087" s="66" t="s">
        <v>447</v>
      </c>
      <c r="B1087" s="66" t="s">
        <v>772</v>
      </c>
      <c r="C1087" s="67"/>
      <c r="D1087" s="68">
        <v>1.1428571428571428</v>
      </c>
      <c r="E1087" s="69"/>
      <c r="F1087" s="70"/>
      <c r="G1087" s="67"/>
      <c r="H1087" s="71"/>
      <c r="I1087" s="72"/>
      <c r="J1087" s="72"/>
      <c r="K1087" s="51"/>
      <c r="L1087" s="73">
        <v>1087</v>
      </c>
      <c r="M1087" s="73"/>
      <c r="N1087" s="74">
        <v>2</v>
      </c>
      <c r="O1087" s="83" t="str">
        <f>REPLACE(INDEX(GroupVertices[Group], MATCH(Edges[[#This Row],[Vertex 1]],GroupVertices[Vertex],0)),1,1,"")</f>
        <v>1</v>
      </c>
      <c r="P1087" s="83" t="str">
        <f>REPLACE(INDEX(GroupVertices[Group], MATCH(Edges[[#This Row],[Vertex 2]],GroupVertices[Vertex],0)),1,1,"")</f>
        <v>1</v>
      </c>
    </row>
    <row r="1088" spans="1:16" ht="14.25" customHeight="1" thickTop="1" thickBot="1" x14ac:dyDescent="0.3">
      <c r="A1088" s="66" t="s">
        <v>601</v>
      </c>
      <c r="B1088" s="66" t="s">
        <v>834</v>
      </c>
      <c r="C1088" s="67"/>
      <c r="D1088" s="68">
        <v>1</v>
      </c>
      <c r="E1088" s="69"/>
      <c r="F1088" s="70"/>
      <c r="G1088" s="67"/>
      <c r="H1088" s="71"/>
      <c r="I1088" s="72"/>
      <c r="J1088" s="72"/>
      <c r="K1088" s="51"/>
      <c r="L1088" s="73">
        <v>1088</v>
      </c>
      <c r="M1088" s="73"/>
      <c r="N1088" s="74">
        <v>1</v>
      </c>
      <c r="O1088" s="83" t="str">
        <f>REPLACE(INDEX(GroupVertices[Group], MATCH(Edges[[#This Row],[Vertex 1]],GroupVertices[Vertex],0)),1,1,"")</f>
        <v>1</v>
      </c>
      <c r="P1088" s="83" t="str">
        <f>REPLACE(INDEX(GroupVertices[Group], MATCH(Edges[[#This Row],[Vertex 2]],GroupVertices[Vertex],0)),1,1,"")</f>
        <v>1</v>
      </c>
    </row>
    <row r="1089" spans="1:16" ht="14.25" customHeight="1" thickTop="1" thickBot="1" x14ac:dyDescent="0.3">
      <c r="A1089" s="66" t="s">
        <v>601</v>
      </c>
      <c r="B1089" s="66" t="s">
        <v>602</v>
      </c>
      <c r="C1089" s="67"/>
      <c r="D1089" s="68">
        <v>1.1428571428571428</v>
      </c>
      <c r="E1089" s="69"/>
      <c r="F1089" s="70"/>
      <c r="G1089" s="67"/>
      <c r="H1089" s="71"/>
      <c r="I1089" s="72"/>
      <c r="J1089" s="72"/>
      <c r="K1089" s="51"/>
      <c r="L1089" s="73">
        <v>1089</v>
      </c>
      <c r="M1089" s="73"/>
      <c r="N1089" s="74">
        <v>2</v>
      </c>
      <c r="O1089" s="83" t="str">
        <f>REPLACE(INDEX(GroupVertices[Group], MATCH(Edges[[#This Row],[Vertex 1]],GroupVertices[Vertex],0)),1,1,"")</f>
        <v>1</v>
      </c>
      <c r="P1089" s="83" t="str">
        <f>REPLACE(INDEX(GroupVertices[Group], MATCH(Edges[[#This Row],[Vertex 2]],GroupVertices[Vertex],0)),1,1,"")</f>
        <v>1</v>
      </c>
    </row>
    <row r="1090" spans="1:16" ht="14.25" customHeight="1" thickTop="1" thickBot="1" x14ac:dyDescent="0.3">
      <c r="A1090" s="66" t="s">
        <v>601</v>
      </c>
      <c r="B1090" s="66" t="s">
        <v>603</v>
      </c>
      <c r="C1090" s="67"/>
      <c r="D1090" s="68">
        <v>1.2857142857142856</v>
      </c>
      <c r="E1090" s="69"/>
      <c r="F1090" s="70"/>
      <c r="G1090" s="67"/>
      <c r="H1090" s="71"/>
      <c r="I1090" s="72"/>
      <c r="J1090" s="72"/>
      <c r="K1090" s="51"/>
      <c r="L1090" s="73">
        <v>1090</v>
      </c>
      <c r="M1090" s="73"/>
      <c r="N1090" s="74">
        <v>3</v>
      </c>
      <c r="O1090" s="83" t="str">
        <f>REPLACE(INDEX(GroupVertices[Group], MATCH(Edges[[#This Row],[Vertex 1]],GroupVertices[Vertex],0)),1,1,"")</f>
        <v>1</v>
      </c>
      <c r="P1090" s="83" t="str">
        <f>REPLACE(INDEX(GroupVertices[Group], MATCH(Edges[[#This Row],[Vertex 2]],GroupVertices[Vertex],0)),1,1,"")</f>
        <v>1</v>
      </c>
    </row>
    <row r="1091" spans="1:16" ht="14.25" customHeight="1" thickTop="1" thickBot="1" x14ac:dyDescent="0.3">
      <c r="A1091" s="66" t="s">
        <v>601</v>
      </c>
      <c r="B1091" s="66" t="s">
        <v>408</v>
      </c>
      <c r="C1091" s="67"/>
      <c r="D1091" s="68">
        <v>1</v>
      </c>
      <c r="E1091" s="69"/>
      <c r="F1091" s="70"/>
      <c r="G1091" s="67"/>
      <c r="H1091" s="71"/>
      <c r="I1091" s="72"/>
      <c r="J1091" s="72"/>
      <c r="K1091" s="51"/>
      <c r="L1091" s="73">
        <v>1091</v>
      </c>
      <c r="M1091" s="73"/>
      <c r="N1091" s="74">
        <v>1</v>
      </c>
      <c r="O1091" s="83" t="str">
        <f>REPLACE(INDEX(GroupVertices[Group], MATCH(Edges[[#This Row],[Vertex 1]],GroupVertices[Vertex],0)),1,1,"")</f>
        <v>1</v>
      </c>
      <c r="P1091" s="83" t="str">
        <f>REPLACE(INDEX(GroupVertices[Group], MATCH(Edges[[#This Row],[Vertex 2]],GroupVertices[Vertex],0)),1,1,"")</f>
        <v>1</v>
      </c>
    </row>
    <row r="1092" spans="1:16" ht="14.25" customHeight="1" thickTop="1" thickBot="1" x14ac:dyDescent="0.3">
      <c r="A1092" s="66" t="s">
        <v>601</v>
      </c>
      <c r="B1092" s="66" t="s">
        <v>835</v>
      </c>
      <c r="C1092" s="67"/>
      <c r="D1092" s="68">
        <v>1.1428571428571428</v>
      </c>
      <c r="E1092" s="69"/>
      <c r="F1092" s="70"/>
      <c r="G1092" s="67"/>
      <c r="H1092" s="71"/>
      <c r="I1092" s="72"/>
      <c r="J1092" s="72"/>
      <c r="K1092" s="51"/>
      <c r="L1092" s="73">
        <v>1092</v>
      </c>
      <c r="M1092" s="73"/>
      <c r="N1092" s="74">
        <v>2</v>
      </c>
      <c r="O1092" s="83" t="str">
        <f>REPLACE(INDEX(GroupVertices[Group], MATCH(Edges[[#This Row],[Vertex 1]],GroupVertices[Vertex],0)),1,1,"")</f>
        <v>1</v>
      </c>
      <c r="P1092" s="83" t="str">
        <f>REPLACE(INDEX(GroupVertices[Group], MATCH(Edges[[#This Row],[Vertex 2]],GroupVertices[Vertex],0)),1,1,"")</f>
        <v>1</v>
      </c>
    </row>
    <row r="1093" spans="1:16" ht="14.25" customHeight="1" thickTop="1" thickBot="1" x14ac:dyDescent="0.3">
      <c r="A1093" s="66" t="s">
        <v>663</v>
      </c>
      <c r="B1093" s="66" t="s">
        <v>836</v>
      </c>
      <c r="C1093" s="67"/>
      <c r="D1093" s="68">
        <v>1</v>
      </c>
      <c r="E1093" s="69"/>
      <c r="F1093" s="70"/>
      <c r="G1093" s="67"/>
      <c r="H1093" s="71"/>
      <c r="I1093" s="72"/>
      <c r="J1093" s="72"/>
      <c r="K1093" s="51"/>
      <c r="L1093" s="73">
        <v>1093</v>
      </c>
      <c r="M1093" s="73"/>
      <c r="N1093" s="74">
        <v>1</v>
      </c>
      <c r="O1093" s="83" t="str">
        <f>REPLACE(INDEX(GroupVertices[Group], MATCH(Edges[[#This Row],[Vertex 1]],GroupVertices[Vertex],0)),1,1,"")</f>
        <v>1</v>
      </c>
      <c r="P1093" s="83" t="str">
        <f>REPLACE(INDEX(GroupVertices[Group], MATCH(Edges[[#This Row],[Vertex 2]],GroupVertices[Vertex],0)),1,1,"")</f>
        <v>1</v>
      </c>
    </row>
    <row r="1094" spans="1:16" ht="14.25" customHeight="1" thickTop="1" thickBot="1" x14ac:dyDescent="0.3">
      <c r="A1094" s="66" t="s">
        <v>663</v>
      </c>
      <c r="B1094" s="66" t="s">
        <v>632</v>
      </c>
      <c r="C1094" s="67"/>
      <c r="D1094" s="68">
        <v>1</v>
      </c>
      <c r="E1094" s="69"/>
      <c r="F1094" s="70"/>
      <c r="G1094" s="67"/>
      <c r="H1094" s="71"/>
      <c r="I1094" s="72"/>
      <c r="J1094" s="72"/>
      <c r="K1094" s="51"/>
      <c r="L1094" s="73">
        <v>1094</v>
      </c>
      <c r="M1094" s="73"/>
      <c r="N1094" s="74">
        <v>1</v>
      </c>
      <c r="O1094" s="83" t="str">
        <f>REPLACE(INDEX(GroupVertices[Group], MATCH(Edges[[#This Row],[Vertex 1]],GroupVertices[Vertex],0)),1,1,"")</f>
        <v>1</v>
      </c>
      <c r="P1094" s="83" t="str">
        <f>REPLACE(INDEX(GroupVertices[Group], MATCH(Edges[[#This Row],[Vertex 2]],GroupVertices[Vertex],0)),1,1,"")</f>
        <v>1</v>
      </c>
    </row>
    <row r="1095" spans="1:16" ht="14.25" customHeight="1" thickTop="1" thickBot="1" x14ac:dyDescent="0.3">
      <c r="A1095" s="66" t="s">
        <v>837</v>
      </c>
      <c r="B1095" s="66" t="s">
        <v>838</v>
      </c>
      <c r="C1095" s="67"/>
      <c r="D1095" s="68">
        <v>1.4285714285714286</v>
      </c>
      <c r="E1095" s="69"/>
      <c r="F1095" s="70"/>
      <c r="G1095" s="67"/>
      <c r="H1095" s="71"/>
      <c r="I1095" s="72"/>
      <c r="J1095" s="72"/>
      <c r="K1095" s="51"/>
      <c r="L1095" s="73">
        <v>1095</v>
      </c>
      <c r="M1095" s="73"/>
      <c r="N1095" s="74">
        <v>4</v>
      </c>
      <c r="O1095" s="83" t="str">
        <f>REPLACE(INDEX(GroupVertices[Group], MATCH(Edges[[#This Row],[Vertex 1]],GroupVertices[Vertex],0)),1,1,"")</f>
        <v>67</v>
      </c>
      <c r="P1095" s="83" t="str">
        <f>REPLACE(INDEX(GroupVertices[Group], MATCH(Edges[[#This Row],[Vertex 2]],GroupVertices[Vertex],0)),1,1,"")</f>
        <v>67</v>
      </c>
    </row>
    <row r="1096" spans="1:16" ht="14.25" customHeight="1" thickTop="1" thickBot="1" x14ac:dyDescent="0.3">
      <c r="A1096" s="66" t="s">
        <v>236</v>
      </c>
      <c r="B1096" s="66" t="s">
        <v>237</v>
      </c>
      <c r="C1096" s="67"/>
      <c r="D1096" s="68">
        <v>1</v>
      </c>
      <c r="E1096" s="69"/>
      <c r="F1096" s="70"/>
      <c r="G1096" s="67"/>
      <c r="H1096" s="71"/>
      <c r="I1096" s="72"/>
      <c r="J1096" s="72"/>
      <c r="K1096" s="51"/>
      <c r="L1096" s="73">
        <v>1096</v>
      </c>
      <c r="M1096" s="73"/>
      <c r="N1096" s="74">
        <v>1</v>
      </c>
      <c r="O1096" s="83" t="str">
        <f>REPLACE(INDEX(GroupVertices[Group], MATCH(Edges[[#This Row],[Vertex 1]],GroupVertices[Vertex],0)),1,1,"")</f>
        <v>24</v>
      </c>
      <c r="P1096" s="83" t="str">
        <f>REPLACE(INDEX(GroupVertices[Group], MATCH(Edges[[#This Row],[Vertex 2]],GroupVertices[Vertex],0)),1,1,"")</f>
        <v>24</v>
      </c>
    </row>
    <row r="1097" spans="1:16" ht="14.25" customHeight="1" thickTop="1" thickBot="1" x14ac:dyDescent="0.3">
      <c r="A1097" s="66" t="s">
        <v>839</v>
      </c>
      <c r="B1097" s="66" t="s">
        <v>840</v>
      </c>
      <c r="C1097" s="67"/>
      <c r="D1097" s="68">
        <v>1</v>
      </c>
      <c r="E1097" s="69"/>
      <c r="F1097" s="70"/>
      <c r="G1097" s="67"/>
      <c r="H1097" s="71"/>
      <c r="I1097" s="72"/>
      <c r="J1097" s="72"/>
      <c r="K1097" s="51"/>
      <c r="L1097" s="73">
        <v>1097</v>
      </c>
      <c r="M1097" s="73"/>
      <c r="N1097" s="74">
        <v>1</v>
      </c>
      <c r="O1097" s="83" t="str">
        <f>REPLACE(INDEX(GroupVertices[Group], MATCH(Edges[[#This Row],[Vertex 1]],GroupVertices[Vertex],0)),1,1,"")</f>
        <v>1</v>
      </c>
      <c r="P1097" s="83" t="str">
        <f>REPLACE(INDEX(GroupVertices[Group], MATCH(Edges[[#This Row],[Vertex 2]],GroupVertices[Vertex],0)),1,1,"")</f>
        <v>1</v>
      </c>
    </row>
    <row r="1098" spans="1:16" ht="14.25" customHeight="1" thickTop="1" thickBot="1" x14ac:dyDescent="0.3">
      <c r="A1098" s="66" t="s">
        <v>839</v>
      </c>
      <c r="B1098" s="66" t="s">
        <v>578</v>
      </c>
      <c r="C1098" s="67"/>
      <c r="D1098" s="68">
        <v>1</v>
      </c>
      <c r="E1098" s="69"/>
      <c r="F1098" s="70"/>
      <c r="G1098" s="67"/>
      <c r="H1098" s="71"/>
      <c r="I1098" s="72"/>
      <c r="J1098" s="72"/>
      <c r="K1098" s="51"/>
      <c r="L1098" s="73">
        <v>1098</v>
      </c>
      <c r="M1098" s="73"/>
      <c r="N1098" s="74">
        <v>1</v>
      </c>
      <c r="O1098" s="83" t="str">
        <f>REPLACE(INDEX(GroupVertices[Group], MATCH(Edges[[#This Row],[Vertex 1]],GroupVertices[Vertex],0)),1,1,"")</f>
        <v>1</v>
      </c>
      <c r="P1098" s="83" t="str">
        <f>REPLACE(INDEX(GroupVertices[Group], MATCH(Edges[[#This Row],[Vertex 2]],GroupVertices[Vertex],0)),1,1,"")</f>
        <v>1</v>
      </c>
    </row>
    <row r="1099" spans="1:16" ht="14.25" customHeight="1" thickTop="1" thickBot="1" x14ac:dyDescent="0.3">
      <c r="A1099" s="66" t="s">
        <v>839</v>
      </c>
      <c r="B1099" s="66" t="s">
        <v>691</v>
      </c>
      <c r="C1099" s="67"/>
      <c r="D1099" s="68">
        <v>1</v>
      </c>
      <c r="E1099" s="69"/>
      <c r="F1099" s="70"/>
      <c r="G1099" s="67"/>
      <c r="H1099" s="71"/>
      <c r="I1099" s="72"/>
      <c r="J1099" s="72"/>
      <c r="K1099" s="51"/>
      <c r="L1099" s="73">
        <v>1099</v>
      </c>
      <c r="M1099" s="73"/>
      <c r="N1099" s="74">
        <v>1</v>
      </c>
      <c r="O1099" s="83" t="str">
        <f>REPLACE(INDEX(GroupVertices[Group], MATCH(Edges[[#This Row],[Vertex 1]],GroupVertices[Vertex],0)),1,1,"")</f>
        <v>1</v>
      </c>
      <c r="P1099" s="83" t="str">
        <f>REPLACE(INDEX(GroupVertices[Group], MATCH(Edges[[#This Row],[Vertex 2]],GroupVertices[Vertex],0)),1,1,"")</f>
        <v>1</v>
      </c>
    </row>
    <row r="1100" spans="1:16" ht="14.25" customHeight="1" thickTop="1" thickBot="1" x14ac:dyDescent="0.3">
      <c r="A1100" s="66" t="s">
        <v>839</v>
      </c>
      <c r="B1100" s="66" t="s">
        <v>580</v>
      </c>
      <c r="C1100" s="67"/>
      <c r="D1100" s="68">
        <v>1</v>
      </c>
      <c r="E1100" s="69"/>
      <c r="F1100" s="70"/>
      <c r="G1100" s="67"/>
      <c r="H1100" s="71"/>
      <c r="I1100" s="72"/>
      <c r="J1100" s="72"/>
      <c r="K1100" s="51"/>
      <c r="L1100" s="73">
        <v>1100</v>
      </c>
      <c r="M1100" s="73"/>
      <c r="N1100" s="74">
        <v>1</v>
      </c>
      <c r="O1100" s="83" t="str">
        <f>REPLACE(INDEX(GroupVertices[Group], MATCH(Edges[[#This Row],[Vertex 1]],GroupVertices[Vertex],0)),1,1,"")</f>
        <v>1</v>
      </c>
      <c r="P1100" s="83" t="str">
        <f>REPLACE(INDEX(GroupVertices[Group], MATCH(Edges[[#This Row],[Vertex 2]],GroupVertices[Vertex],0)),1,1,"")</f>
        <v>1</v>
      </c>
    </row>
    <row r="1101" spans="1:16" ht="14.25" customHeight="1" thickTop="1" thickBot="1" x14ac:dyDescent="0.3">
      <c r="A1101" s="66" t="s">
        <v>764</v>
      </c>
      <c r="B1101" s="66" t="s">
        <v>841</v>
      </c>
      <c r="C1101" s="67"/>
      <c r="D1101" s="68">
        <v>1.2857142857142856</v>
      </c>
      <c r="E1101" s="69"/>
      <c r="F1101" s="70"/>
      <c r="G1101" s="67"/>
      <c r="H1101" s="71"/>
      <c r="I1101" s="72"/>
      <c r="J1101" s="72"/>
      <c r="K1101" s="51"/>
      <c r="L1101" s="73">
        <v>1101</v>
      </c>
      <c r="M1101" s="73"/>
      <c r="N1101" s="74">
        <v>3</v>
      </c>
      <c r="O1101" s="83" t="str">
        <f>REPLACE(INDEX(GroupVertices[Group], MATCH(Edges[[#This Row],[Vertex 1]],GroupVertices[Vertex],0)),1,1,"")</f>
        <v>1</v>
      </c>
      <c r="P1101" s="83" t="str">
        <f>REPLACE(INDEX(GroupVertices[Group], MATCH(Edges[[#This Row],[Vertex 2]],GroupVertices[Vertex],0)),1,1,"")</f>
        <v>1</v>
      </c>
    </row>
    <row r="1102" spans="1:16" ht="14.25" customHeight="1" thickTop="1" thickBot="1" x14ac:dyDescent="0.3">
      <c r="A1102" s="66" t="s">
        <v>764</v>
      </c>
      <c r="B1102" s="66" t="s">
        <v>244</v>
      </c>
      <c r="C1102" s="67"/>
      <c r="D1102" s="68">
        <v>1.2857142857142856</v>
      </c>
      <c r="E1102" s="69"/>
      <c r="F1102" s="70"/>
      <c r="G1102" s="67"/>
      <c r="H1102" s="71"/>
      <c r="I1102" s="72"/>
      <c r="J1102" s="72"/>
      <c r="K1102" s="51"/>
      <c r="L1102" s="73">
        <v>1102</v>
      </c>
      <c r="M1102" s="73"/>
      <c r="N1102" s="74">
        <v>3</v>
      </c>
      <c r="O1102" s="83" t="str">
        <f>REPLACE(INDEX(GroupVertices[Group], MATCH(Edges[[#This Row],[Vertex 1]],GroupVertices[Vertex],0)),1,1,"")</f>
        <v>1</v>
      </c>
      <c r="P1102" s="83" t="str">
        <f>REPLACE(INDEX(GroupVertices[Group], MATCH(Edges[[#This Row],[Vertex 2]],GroupVertices[Vertex],0)),1,1,"")</f>
        <v>1</v>
      </c>
    </row>
    <row r="1103" spans="1:16" ht="14.25" customHeight="1" thickTop="1" thickBot="1" x14ac:dyDescent="0.3">
      <c r="A1103" s="66" t="s">
        <v>764</v>
      </c>
      <c r="B1103" s="66" t="s">
        <v>580</v>
      </c>
      <c r="C1103" s="67"/>
      <c r="D1103" s="68">
        <v>1.7142857142857144</v>
      </c>
      <c r="E1103" s="69"/>
      <c r="F1103" s="70"/>
      <c r="G1103" s="67"/>
      <c r="H1103" s="71"/>
      <c r="I1103" s="72"/>
      <c r="J1103" s="72"/>
      <c r="K1103" s="51"/>
      <c r="L1103" s="73">
        <v>1103</v>
      </c>
      <c r="M1103" s="73"/>
      <c r="N1103" s="74">
        <v>6</v>
      </c>
      <c r="O1103" s="83" t="str">
        <f>REPLACE(INDEX(GroupVertices[Group], MATCH(Edges[[#This Row],[Vertex 1]],GroupVertices[Vertex],0)),1,1,"")</f>
        <v>1</v>
      </c>
      <c r="P1103" s="83" t="str">
        <f>REPLACE(INDEX(GroupVertices[Group], MATCH(Edges[[#This Row],[Vertex 2]],GroupVertices[Vertex],0)),1,1,"")</f>
        <v>1</v>
      </c>
    </row>
    <row r="1104" spans="1:16" ht="14.25" customHeight="1" thickTop="1" thickBot="1" x14ac:dyDescent="0.3">
      <c r="A1104" s="66" t="s">
        <v>764</v>
      </c>
      <c r="B1104" s="66" t="s">
        <v>582</v>
      </c>
      <c r="C1104" s="67"/>
      <c r="D1104" s="68">
        <v>1</v>
      </c>
      <c r="E1104" s="69"/>
      <c r="F1104" s="70"/>
      <c r="G1104" s="67"/>
      <c r="H1104" s="71"/>
      <c r="I1104" s="72"/>
      <c r="J1104" s="72"/>
      <c r="K1104" s="51"/>
      <c r="L1104" s="73">
        <v>1104</v>
      </c>
      <c r="M1104" s="73"/>
      <c r="N1104" s="74">
        <v>1</v>
      </c>
      <c r="O1104" s="83" t="str">
        <f>REPLACE(INDEX(GroupVertices[Group], MATCH(Edges[[#This Row],[Vertex 1]],GroupVertices[Vertex],0)),1,1,"")</f>
        <v>1</v>
      </c>
      <c r="P1104" s="83" t="str">
        <f>REPLACE(INDEX(GroupVertices[Group], MATCH(Edges[[#This Row],[Vertex 2]],GroupVertices[Vertex],0)),1,1,"")</f>
        <v>1</v>
      </c>
    </row>
    <row r="1105" spans="1:16" ht="14.25" customHeight="1" thickTop="1" thickBot="1" x14ac:dyDescent="0.3">
      <c r="A1105" s="66" t="s">
        <v>539</v>
      </c>
      <c r="B1105" s="66" t="s">
        <v>242</v>
      </c>
      <c r="C1105" s="67"/>
      <c r="D1105" s="68">
        <v>1</v>
      </c>
      <c r="E1105" s="69"/>
      <c r="F1105" s="70"/>
      <c r="G1105" s="67"/>
      <c r="H1105" s="71"/>
      <c r="I1105" s="72"/>
      <c r="J1105" s="72"/>
      <c r="K1105" s="51"/>
      <c r="L1105" s="73">
        <v>1105</v>
      </c>
      <c r="M1105" s="73"/>
      <c r="N1105" s="74">
        <v>1</v>
      </c>
      <c r="O1105" s="83" t="str">
        <f>REPLACE(INDEX(GroupVertices[Group], MATCH(Edges[[#This Row],[Vertex 1]],GroupVertices[Vertex],0)),1,1,"")</f>
        <v>1</v>
      </c>
      <c r="P1105" s="83" t="str">
        <f>REPLACE(INDEX(GroupVertices[Group], MATCH(Edges[[#This Row],[Vertex 2]],GroupVertices[Vertex],0)),1,1,"")</f>
        <v>1</v>
      </c>
    </row>
    <row r="1106" spans="1:16" ht="14.25" customHeight="1" thickTop="1" thickBot="1" x14ac:dyDescent="0.3">
      <c r="A1106" s="66" t="s">
        <v>539</v>
      </c>
      <c r="B1106" s="66" t="s">
        <v>244</v>
      </c>
      <c r="C1106" s="67"/>
      <c r="D1106" s="68">
        <v>1.1428571428571428</v>
      </c>
      <c r="E1106" s="69"/>
      <c r="F1106" s="70"/>
      <c r="G1106" s="67"/>
      <c r="H1106" s="71"/>
      <c r="I1106" s="72"/>
      <c r="J1106" s="72"/>
      <c r="K1106" s="51"/>
      <c r="L1106" s="73">
        <v>1106</v>
      </c>
      <c r="M1106" s="73"/>
      <c r="N1106" s="74">
        <v>2</v>
      </c>
      <c r="O1106" s="83" t="str">
        <f>REPLACE(INDEX(GroupVertices[Group], MATCH(Edges[[#This Row],[Vertex 1]],GroupVertices[Vertex],0)),1,1,"")</f>
        <v>1</v>
      </c>
      <c r="P1106" s="83" t="str">
        <f>REPLACE(INDEX(GroupVertices[Group], MATCH(Edges[[#This Row],[Vertex 2]],GroupVertices[Vertex],0)),1,1,"")</f>
        <v>1</v>
      </c>
    </row>
    <row r="1107" spans="1:16" ht="14.25" customHeight="1" thickTop="1" thickBot="1" x14ac:dyDescent="0.3">
      <c r="A1107" s="66" t="s">
        <v>539</v>
      </c>
      <c r="B1107" s="66" t="s">
        <v>245</v>
      </c>
      <c r="C1107" s="67"/>
      <c r="D1107" s="68">
        <v>1</v>
      </c>
      <c r="E1107" s="69"/>
      <c r="F1107" s="70"/>
      <c r="G1107" s="67"/>
      <c r="H1107" s="71"/>
      <c r="I1107" s="72"/>
      <c r="J1107" s="72"/>
      <c r="K1107" s="51"/>
      <c r="L1107" s="73">
        <v>1107</v>
      </c>
      <c r="M1107" s="73"/>
      <c r="N1107" s="74">
        <v>1</v>
      </c>
      <c r="O1107" s="83" t="str">
        <f>REPLACE(INDEX(GroupVertices[Group], MATCH(Edges[[#This Row],[Vertex 1]],GroupVertices[Vertex],0)),1,1,"")</f>
        <v>1</v>
      </c>
      <c r="P1107" s="83" t="str">
        <f>REPLACE(INDEX(GroupVertices[Group], MATCH(Edges[[#This Row],[Vertex 2]],GroupVertices[Vertex],0)),1,1,"")</f>
        <v>1</v>
      </c>
    </row>
    <row r="1108" spans="1:16" ht="14.25" customHeight="1" thickTop="1" thickBot="1" x14ac:dyDescent="0.3">
      <c r="A1108" s="66" t="s">
        <v>539</v>
      </c>
      <c r="B1108" s="66" t="s">
        <v>842</v>
      </c>
      <c r="C1108" s="67"/>
      <c r="D1108" s="68">
        <v>1</v>
      </c>
      <c r="E1108" s="69"/>
      <c r="F1108" s="70"/>
      <c r="G1108" s="67"/>
      <c r="H1108" s="71"/>
      <c r="I1108" s="72"/>
      <c r="J1108" s="72"/>
      <c r="K1108" s="51"/>
      <c r="L1108" s="73">
        <v>1108</v>
      </c>
      <c r="M1108" s="73"/>
      <c r="N1108" s="74">
        <v>1</v>
      </c>
      <c r="O1108" s="83" t="str">
        <f>REPLACE(INDEX(GroupVertices[Group], MATCH(Edges[[#This Row],[Vertex 1]],GroupVertices[Vertex],0)),1,1,"")</f>
        <v>1</v>
      </c>
      <c r="P1108" s="83" t="str">
        <f>REPLACE(INDEX(GroupVertices[Group], MATCH(Edges[[#This Row],[Vertex 2]],GroupVertices[Vertex],0)),1,1,"")</f>
        <v>1</v>
      </c>
    </row>
    <row r="1109" spans="1:16" ht="14.25" customHeight="1" thickTop="1" thickBot="1" x14ac:dyDescent="0.3">
      <c r="A1109" s="66" t="s">
        <v>539</v>
      </c>
      <c r="B1109" s="66" t="s">
        <v>303</v>
      </c>
      <c r="C1109" s="67"/>
      <c r="D1109" s="68">
        <v>1.1428571428571428</v>
      </c>
      <c r="E1109" s="69"/>
      <c r="F1109" s="70"/>
      <c r="G1109" s="67"/>
      <c r="H1109" s="71"/>
      <c r="I1109" s="72"/>
      <c r="J1109" s="72"/>
      <c r="K1109" s="51"/>
      <c r="L1109" s="73">
        <v>1109</v>
      </c>
      <c r="M1109" s="73"/>
      <c r="N1109" s="74">
        <v>2</v>
      </c>
      <c r="O1109" s="83" t="str">
        <f>REPLACE(INDEX(GroupVertices[Group], MATCH(Edges[[#This Row],[Vertex 1]],GroupVertices[Vertex],0)),1,1,"")</f>
        <v>1</v>
      </c>
      <c r="P1109" s="83" t="str">
        <f>REPLACE(INDEX(GroupVertices[Group], MATCH(Edges[[#This Row],[Vertex 2]],GroupVertices[Vertex],0)),1,1,"")</f>
        <v>1</v>
      </c>
    </row>
    <row r="1110" spans="1:16" ht="14.25" customHeight="1" thickTop="1" thickBot="1" x14ac:dyDescent="0.3">
      <c r="A1110" s="66" t="s">
        <v>843</v>
      </c>
      <c r="B1110" s="66" t="s">
        <v>844</v>
      </c>
      <c r="C1110" s="67"/>
      <c r="D1110" s="68">
        <v>1</v>
      </c>
      <c r="E1110" s="69"/>
      <c r="F1110" s="70"/>
      <c r="G1110" s="67"/>
      <c r="H1110" s="71"/>
      <c r="I1110" s="72"/>
      <c r="J1110" s="72"/>
      <c r="K1110" s="51"/>
      <c r="L1110" s="73">
        <v>1110</v>
      </c>
      <c r="M1110" s="73"/>
      <c r="N1110" s="74">
        <v>1</v>
      </c>
      <c r="O1110" s="83" t="str">
        <f>REPLACE(INDEX(GroupVertices[Group], MATCH(Edges[[#This Row],[Vertex 1]],GroupVertices[Vertex],0)),1,1,"")</f>
        <v>1</v>
      </c>
      <c r="P1110" s="83" t="str">
        <f>REPLACE(INDEX(GroupVertices[Group], MATCH(Edges[[#This Row],[Vertex 2]],GroupVertices[Vertex],0)),1,1,"")</f>
        <v>1</v>
      </c>
    </row>
    <row r="1111" spans="1:16" ht="14.25" customHeight="1" thickTop="1" thickBot="1" x14ac:dyDescent="0.3">
      <c r="A1111" s="66" t="s">
        <v>845</v>
      </c>
      <c r="B1111" s="66" t="s">
        <v>292</v>
      </c>
      <c r="C1111" s="67"/>
      <c r="D1111" s="68">
        <v>1</v>
      </c>
      <c r="E1111" s="69"/>
      <c r="F1111" s="70"/>
      <c r="G1111" s="67"/>
      <c r="H1111" s="71"/>
      <c r="I1111" s="72"/>
      <c r="J1111" s="72"/>
      <c r="K1111" s="51"/>
      <c r="L1111" s="73">
        <v>1111</v>
      </c>
      <c r="M1111" s="73"/>
      <c r="N1111" s="74">
        <v>1</v>
      </c>
      <c r="O1111" s="83" t="str">
        <f>REPLACE(INDEX(GroupVertices[Group], MATCH(Edges[[#This Row],[Vertex 1]],GroupVertices[Vertex],0)),1,1,"")</f>
        <v>1</v>
      </c>
      <c r="P1111" s="83" t="str">
        <f>REPLACE(INDEX(GroupVertices[Group], MATCH(Edges[[#This Row],[Vertex 2]],GroupVertices[Vertex],0)),1,1,"")</f>
        <v>1</v>
      </c>
    </row>
    <row r="1112" spans="1:16" ht="14.25" customHeight="1" thickTop="1" thickBot="1" x14ac:dyDescent="0.3">
      <c r="A1112" s="66" t="s">
        <v>845</v>
      </c>
      <c r="B1112" s="66" t="s">
        <v>731</v>
      </c>
      <c r="C1112" s="67"/>
      <c r="D1112" s="68">
        <v>1</v>
      </c>
      <c r="E1112" s="69"/>
      <c r="F1112" s="70"/>
      <c r="G1112" s="67"/>
      <c r="H1112" s="71"/>
      <c r="I1112" s="72"/>
      <c r="J1112" s="72"/>
      <c r="K1112" s="51"/>
      <c r="L1112" s="73">
        <v>1112</v>
      </c>
      <c r="M1112" s="73"/>
      <c r="N1112" s="74">
        <v>1</v>
      </c>
      <c r="O1112" s="83" t="str">
        <f>REPLACE(INDEX(GroupVertices[Group], MATCH(Edges[[#This Row],[Vertex 1]],GroupVertices[Vertex],0)),1,1,"")</f>
        <v>1</v>
      </c>
      <c r="P1112" s="83" t="str">
        <f>REPLACE(INDEX(GroupVertices[Group], MATCH(Edges[[#This Row],[Vertex 2]],GroupVertices[Vertex],0)),1,1,"")</f>
        <v>1</v>
      </c>
    </row>
    <row r="1113" spans="1:16" ht="14.25" customHeight="1" thickTop="1" thickBot="1" x14ac:dyDescent="0.3">
      <c r="A1113" s="66" t="s">
        <v>845</v>
      </c>
      <c r="B1113" s="66" t="s">
        <v>294</v>
      </c>
      <c r="C1113" s="67"/>
      <c r="D1113" s="68">
        <v>1</v>
      </c>
      <c r="E1113" s="69"/>
      <c r="F1113" s="70"/>
      <c r="G1113" s="67"/>
      <c r="H1113" s="71"/>
      <c r="I1113" s="72"/>
      <c r="J1113" s="72"/>
      <c r="K1113" s="51"/>
      <c r="L1113" s="73">
        <v>1113</v>
      </c>
      <c r="M1113" s="73"/>
      <c r="N1113" s="74">
        <v>1</v>
      </c>
      <c r="O1113" s="83" t="str">
        <f>REPLACE(INDEX(GroupVertices[Group], MATCH(Edges[[#This Row],[Vertex 1]],GroupVertices[Vertex],0)),1,1,"")</f>
        <v>1</v>
      </c>
      <c r="P1113" s="83" t="str">
        <f>REPLACE(INDEX(GroupVertices[Group], MATCH(Edges[[#This Row],[Vertex 2]],GroupVertices[Vertex],0)),1,1,"")</f>
        <v>1</v>
      </c>
    </row>
    <row r="1114" spans="1:16" ht="14.25" customHeight="1" thickTop="1" thickBot="1" x14ac:dyDescent="0.3">
      <c r="A1114" s="66" t="s">
        <v>230</v>
      </c>
      <c r="B1114" s="66" t="s">
        <v>231</v>
      </c>
      <c r="C1114" s="67"/>
      <c r="D1114" s="68">
        <v>1</v>
      </c>
      <c r="E1114" s="69"/>
      <c r="F1114" s="70"/>
      <c r="G1114" s="67"/>
      <c r="H1114" s="71"/>
      <c r="I1114" s="72"/>
      <c r="J1114" s="72"/>
      <c r="K1114" s="51"/>
      <c r="L1114" s="73">
        <v>1114</v>
      </c>
      <c r="M1114" s="73"/>
      <c r="N1114" s="74">
        <v>1</v>
      </c>
      <c r="O1114" s="83" t="str">
        <f>REPLACE(INDEX(GroupVertices[Group], MATCH(Edges[[#This Row],[Vertex 1]],GroupVertices[Vertex],0)),1,1,"")</f>
        <v>8</v>
      </c>
      <c r="P1114" s="83" t="str">
        <f>REPLACE(INDEX(GroupVertices[Group], MATCH(Edges[[#This Row],[Vertex 2]],GroupVertices[Vertex],0)),1,1,"")</f>
        <v>8</v>
      </c>
    </row>
    <row r="1115" spans="1:16" ht="14.25" customHeight="1" thickTop="1" thickBot="1" x14ac:dyDescent="0.3">
      <c r="A1115" s="66" t="s">
        <v>230</v>
      </c>
      <c r="B1115" s="66" t="s">
        <v>232</v>
      </c>
      <c r="C1115" s="67"/>
      <c r="D1115" s="68">
        <v>1</v>
      </c>
      <c r="E1115" s="69"/>
      <c r="F1115" s="70"/>
      <c r="G1115" s="67"/>
      <c r="H1115" s="71"/>
      <c r="I1115" s="72"/>
      <c r="J1115" s="72"/>
      <c r="K1115" s="51"/>
      <c r="L1115" s="73">
        <v>1115</v>
      </c>
      <c r="M1115" s="73"/>
      <c r="N1115" s="74">
        <v>1</v>
      </c>
      <c r="O1115" s="83" t="str">
        <f>REPLACE(INDEX(GroupVertices[Group], MATCH(Edges[[#This Row],[Vertex 1]],GroupVertices[Vertex],0)),1,1,"")</f>
        <v>8</v>
      </c>
      <c r="P1115" s="83" t="str">
        <f>REPLACE(INDEX(GroupVertices[Group], MATCH(Edges[[#This Row],[Vertex 2]],GroupVertices[Vertex],0)),1,1,"")</f>
        <v>8</v>
      </c>
    </row>
    <row r="1116" spans="1:16" ht="14.25" customHeight="1" thickTop="1" thickBot="1" x14ac:dyDescent="0.3">
      <c r="A1116" s="66" t="s">
        <v>846</v>
      </c>
      <c r="B1116" s="66" t="s">
        <v>370</v>
      </c>
      <c r="C1116" s="67"/>
      <c r="D1116" s="68">
        <v>1</v>
      </c>
      <c r="E1116" s="69"/>
      <c r="F1116" s="70"/>
      <c r="G1116" s="67"/>
      <c r="H1116" s="71"/>
      <c r="I1116" s="72"/>
      <c r="J1116" s="72"/>
      <c r="K1116" s="51"/>
      <c r="L1116" s="73">
        <v>1116</v>
      </c>
      <c r="M1116" s="73"/>
      <c r="N1116" s="74">
        <v>1</v>
      </c>
      <c r="O1116" s="83" t="str">
        <f>REPLACE(INDEX(GroupVertices[Group], MATCH(Edges[[#This Row],[Vertex 1]],GroupVertices[Vertex],0)),1,1,"")</f>
        <v>1</v>
      </c>
      <c r="P1116" s="83" t="str">
        <f>REPLACE(INDEX(GroupVertices[Group], MATCH(Edges[[#This Row],[Vertex 2]],GroupVertices[Vertex],0)),1,1,"")</f>
        <v>1</v>
      </c>
    </row>
    <row r="1117" spans="1:16" ht="14.25" customHeight="1" thickTop="1" thickBot="1" x14ac:dyDescent="0.3">
      <c r="A1117" s="66" t="s">
        <v>846</v>
      </c>
      <c r="B1117" s="66" t="s">
        <v>577</v>
      </c>
      <c r="C1117" s="67"/>
      <c r="D1117" s="68">
        <v>1</v>
      </c>
      <c r="E1117" s="69"/>
      <c r="F1117" s="70"/>
      <c r="G1117" s="67"/>
      <c r="H1117" s="71"/>
      <c r="I1117" s="72"/>
      <c r="J1117" s="72"/>
      <c r="K1117" s="51"/>
      <c r="L1117" s="73">
        <v>1117</v>
      </c>
      <c r="M1117" s="73"/>
      <c r="N1117" s="74">
        <v>1</v>
      </c>
      <c r="O1117" s="83" t="str">
        <f>REPLACE(INDEX(GroupVertices[Group], MATCH(Edges[[#This Row],[Vertex 1]],GroupVertices[Vertex],0)),1,1,"")</f>
        <v>1</v>
      </c>
      <c r="P1117" s="83" t="str">
        <f>REPLACE(INDEX(GroupVertices[Group], MATCH(Edges[[#This Row],[Vertex 2]],GroupVertices[Vertex],0)),1,1,"")</f>
        <v>1</v>
      </c>
    </row>
    <row r="1118" spans="1:16" ht="14.25" customHeight="1" thickTop="1" thickBot="1" x14ac:dyDescent="0.3">
      <c r="A1118" s="66" t="s">
        <v>834</v>
      </c>
      <c r="B1118" s="66" t="s">
        <v>603</v>
      </c>
      <c r="C1118" s="67"/>
      <c r="D1118" s="68">
        <v>1</v>
      </c>
      <c r="E1118" s="69"/>
      <c r="F1118" s="70"/>
      <c r="G1118" s="67"/>
      <c r="H1118" s="71"/>
      <c r="I1118" s="72"/>
      <c r="J1118" s="72"/>
      <c r="K1118" s="51"/>
      <c r="L1118" s="73">
        <v>1118</v>
      </c>
      <c r="M1118" s="73"/>
      <c r="N1118" s="74">
        <v>1</v>
      </c>
      <c r="O1118" s="83" t="str">
        <f>REPLACE(INDEX(GroupVertices[Group], MATCH(Edges[[#This Row],[Vertex 1]],GroupVertices[Vertex],0)),1,1,"")</f>
        <v>1</v>
      </c>
      <c r="P1118" s="83" t="str">
        <f>REPLACE(INDEX(GroupVertices[Group], MATCH(Edges[[#This Row],[Vertex 2]],GroupVertices[Vertex],0)),1,1,"")</f>
        <v>1</v>
      </c>
    </row>
    <row r="1119" spans="1:16" ht="14.25" customHeight="1" thickTop="1" thickBot="1" x14ac:dyDescent="0.3">
      <c r="A1119" s="66" t="s">
        <v>602</v>
      </c>
      <c r="B1119" s="66" t="s">
        <v>603</v>
      </c>
      <c r="C1119" s="67"/>
      <c r="D1119" s="68">
        <v>1.1428571428571428</v>
      </c>
      <c r="E1119" s="69"/>
      <c r="F1119" s="70"/>
      <c r="G1119" s="67"/>
      <c r="H1119" s="71"/>
      <c r="I1119" s="72"/>
      <c r="J1119" s="72"/>
      <c r="K1119" s="51"/>
      <c r="L1119" s="73">
        <v>1119</v>
      </c>
      <c r="M1119" s="73"/>
      <c r="N1119" s="74">
        <v>2</v>
      </c>
      <c r="O1119" s="83" t="str">
        <f>REPLACE(INDEX(GroupVertices[Group], MATCH(Edges[[#This Row],[Vertex 1]],GroupVertices[Vertex],0)),1,1,"")</f>
        <v>1</v>
      </c>
      <c r="P1119" s="83" t="str">
        <f>REPLACE(INDEX(GroupVertices[Group], MATCH(Edges[[#This Row],[Vertex 2]],GroupVertices[Vertex],0)),1,1,"")</f>
        <v>1</v>
      </c>
    </row>
    <row r="1120" spans="1:16" ht="14.25" customHeight="1" thickTop="1" thickBot="1" x14ac:dyDescent="0.3">
      <c r="A1120" s="66" t="s">
        <v>602</v>
      </c>
      <c r="B1120" s="66" t="s">
        <v>408</v>
      </c>
      <c r="C1120" s="67"/>
      <c r="D1120" s="68">
        <v>1</v>
      </c>
      <c r="E1120" s="69"/>
      <c r="F1120" s="70"/>
      <c r="G1120" s="67"/>
      <c r="H1120" s="71"/>
      <c r="I1120" s="72"/>
      <c r="J1120" s="72"/>
      <c r="K1120" s="51"/>
      <c r="L1120" s="73">
        <v>1120</v>
      </c>
      <c r="M1120" s="73"/>
      <c r="N1120" s="74">
        <v>1</v>
      </c>
      <c r="O1120" s="83" t="str">
        <f>REPLACE(INDEX(GroupVertices[Group], MATCH(Edges[[#This Row],[Vertex 1]],GroupVertices[Vertex],0)),1,1,"")</f>
        <v>1</v>
      </c>
      <c r="P1120" s="83" t="str">
        <f>REPLACE(INDEX(GroupVertices[Group], MATCH(Edges[[#This Row],[Vertex 2]],GroupVertices[Vertex],0)),1,1,"")</f>
        <v>1</v>
      </c>
    </row>
    <row r="1121" spans="1:16" ht="14.25" customHeight="1" thickTop="1" thickBot="1" x14ac:dyDescent="0.3">
      <c r="A1121" s="66" t="s">
        <v>478</v>
      </c>
      <c r="B1121" s="66" t="s">
        <v>499</v>
      </c>
      <c r="C1121" s="67"/>
      <c r="D1121" s="68">
        <v>1</v>
      </c>
      <c r="E1121" s="69"/>
      <c r="F1121" s="70"/>
      <c r="G1121" s="67"/>
      <c r="H1121" s="71"/>
      <c r="I1121" s="72"/>
      <c r="J1121" s="72"/>
      <c r="K1121" s="51"/>
      <c r="L1121" s="73">
        <v>1121</v>
      </c>
      <c r="M1121" s="73"/>
      <c r="N1121" s="74">
        <v>1</v>
      </c>
      <c r="O1121" s="83" t="str">
        <f>REPLACE(INDEX(GroupVertices[Group], MATCH(Edges[[#This Row],[Vertex 1]],GroupVertices[Vertex],0)),1,1,"")</f>
        <v>1</v>
      </c>
      <c r="P1121" s="83" t="str">
        <f>REPLACE(INDEX(GroupVertices[Group], MATCH(Edges[[#This Row],[Vertex 2]],GroupVertices[Vertex],0)),1,1,"")</f>
        <v>1</v>
      </c>
    </row>
    <row r="1122" spans="1:16" ht="14.25" customHeight="1" thickTop="1" thickBot="1" x14ac:dyDescent="0.3">
      <c r="A1122" s="66" t="s">
        <v>478</v>
      </c>
      <c r="B1122" s="66" t="s">
        <v>343</v>
      </c>
      <c r="C1122" s="67"/>
      <c r="D1122" s="68">
        <v>1.4285714285714286</v>
      </c>
      <c r="E1122" s="69"/>
      <c r="F1122" s="70"/>
      <c r="G1122" s="67"/>
      <c r="H1122" s="71"/>
      <c r="I1122" s="72"/>
      <c r="J1122" s="72"/>
      <c r="K1122" s="51"/>
      <c r="L1122" s="73">
        <v>1122</v>
      </c>
      <c r="M1122" s="73"/>
      <c r="N1122" s="74">
        <v>4</v>
      </c>
      <c r="O1122" s="83" t="str">
        <f>REPLACE(INDEX(GroupVertices[Group], MATCH(Edges[[#This Row],[Vertex 1]],GroupVertices[Vertex],0)),1,1,"")</f>
        <v>1</v>
      </c>
      <c r="P1122" s="83" t="str">
        <f>REPLACE(INDEX(GroupVertices[Group], MATCH(Edges[[#This Row],[Vertex 2]],GroupVertices[Vertex],0)),1,1,"")</f>
        <v>1</v>
      </c>
    </row>
    <row r="1123" spans="1:16" ht="14.25" customHeight="1" thickTop="1" thickBot="1" x14ac:dyDescent="0.3">
      <c r="A1123" s="66" t="s">
        <v>459</v>
      </c>
      <c r="B1123" s="66" t="s">
        <v>847</v>
      </c>
      <c r="C1123" s="67"/>
      <c r="D1123" s="68">
        <v>1</v>
      </c>
      <c r="E1123" s="69"/>
      <c r="F1123" s="70"/>
      <c r="G1123" s="67"/>
      <c r="H1123" s="71"/>
      <c r="I1123" s="72"/>
      <c r="J1123" s="72"/>
      <c r="K1123" s="51"/>
      <c r="L1123" s="73">
        <v>1123</v>
      </c>
      <c r="M1123" s="73"/>
      <c r="N1123" s="74">
        <v>1</v>
      </c>
      <c r="O1123" s="83" t="str">
        <f>REPLACE(INDEX(GroupVertices[Group], MATCH(Edges[[#This Row],[Vertex 1]],GroupVertices[Vertex],0)),1,1,"")</f>
        <v>1</v>
      </c>
      <c r="P1123" s="83" t="str">
        <f>REPLACE(INDEX(GroupVertices[Group], MATCH(Edges[[#This Row],[Vertex 2]],GroupVertices[Vertex],0)),1,1,"")</f>
        <v>1</v>
      </c>
    </row>
    <row r="1124" spans="1:16" ht="14.25" customHeight="1" thickTop="1" thickBot="1" x14ac:dyDescent="0.3">
      <c r="A1124" s="66" t="s">
        <v>459</v>
      </c>
      <c r="B1124" s="66" t="s">
        <v>689</v>
      </c>
      <c r="C1124" s="67"/>
      <c r="D1124" s="68">
        <v>1</v>
      </c>
      <c r="E1124" s="69"/>
      <c r="F1124" s="70"/>
      <c r="G1124" s="67"/>
      <c r="H1124" s="71"/>
      <c r="I1124" s="72"/>
      <c r="J1124" s="72"/>
      <c r="K1124" s="51"/>
      <c r="L1124" s="73">
        <v>1124</v>
      </c>
      <c r="M1124" s="73"/>
      <c r="N1124" s="74">
        <v>1</v>
      </c>
      <c r="O1124" s="83" t="str">
        <f>REPLACE(INDEX(GroupVertices[Group], MATCH(Edges[[#This Row],[Vertex 1]],GroupVertices[Vertex],0)),1,1,"")</f>
        <v>1</v>
      </c>
      <c r="P1124" s="83" t="str">
        <f>REPLACE(INDEX(GroupVertices[Group], MATCH(Edges[[#This Row],[Vertex 2]],GroupVertices[Vertex],0)),1,1,"")</f>
        <v>1</v>
      </c>
    </row>
    <row r="1125" spans="1:16" ht="14.25" customHeight="1" thickTop="1" thickBot="1" x14ac:dyDescent="0.3">
      <c r="A1125" s="66" t="s">
        <v>459</v>
      </c>
      <c r="B1125" s="66" t="s">
        <v>690</v>
      </c>
      <c r="C1125" s="67"/>
      <c r="D1125" s="68">
        <v>1</v>
      </c>
      <c r="E1125" s="69"/>
      <c r="F1125" s="70"/>
      <c r="G1125" s="67"/>
      <c r="H1125" s="71"/>
      <c r="I1125" s="72"/>
      <c r="J1125" s="72"/>
      <c r="K1125" s="51"/>
      <c r="L1125" s="73">
        <v>1125</v>
      </c>
      <c r="M1125" s="73"/>
      <c r="N1125" s="74">
        <v>1</v>
      </c>
      <c r="O1125" s="83" t="str">
        <f>REPLACE(INDEX(GroupVertices[Group], MATCH(Edges[[#This Row],[Vertex 1]],GroupVertices[Vertex],0)),1,1,"")</f>
        <v>1</v>
      </c>
      <c r="P1125" s="83" t="str">
        <f>REPLACE(INDEX(GroupVertices[Group], MATCH(Edges[[#This Row],[Vertex 2]],GroupVertices[Vertex],0)),1,1,"")</f>
        <v>1</v>
      </c>
    </row>
    <row r="1126" spans="1:16" ht="14.25" customHeight="1" thickTop="1" thickBot="1" x14ac:dyDescent="0.3">
      <c r="A1126" s="66" t="s">
        <v>459</v>
      </c>
      <c r="B1126" s="66" t="s">
        <v>691</v>
      </c>
      <c r="C1126" s="67"/>
      <c r="D1126" s="68">
        <v>1</v>
      </c>
      <c r="E1126" s="69"/>
      <c r="F1126" s="70"/>
      <c r="G1126" s="67"/>
      <c r="H1126" s="71"/>
      <c r="I1126" s="72"/>
      <c r="J1126" s="72"/>
      <c r="K1126" s="51"/>
      <c r="L1126" s="73">
        <v>1126</v>
      </c>
      <c r="M1126" s="73"/>
      <c r="N1126" s="74">
        <v>1</v>
      </c>
      <c r="O1126" s="83" t="str">
        <f>REPLACE(INDEX(GroupVertices[Group], MATCH(Edges[[#This Row],[Vertex 1]],GroupVertices[Vertex],0)),1,1,"")</f>
        <v>1</v>
      </c>
      <c r="P1126" s="83" t="str">
        <f>REPLACE(INDEX(GroupVertices[Group], MATCH(Edges[[#This Row],[Vertex 2]],GroupVertices[Vertex],0)),1,1,"")</f>
        <v>1</v>
      </c>
    </row>
    <row r="1127" spans="1:16" ht="14.25" customHeight="1" thickTop="1" thickBot="1" x14ac:dyDescent="0.3">
      <c r="A1127" s="66" t="s">
        <v>459</v>
      </c>
      <c r="B1127" s="66" t="s">
        <v>460</v>
      </c>
      <c r="C1127" s="67"/>
      <c r="D1127" s="68">
        <v>1</v>
      </c>
      <c r="E1127" s="69"/>
      <c r="F1127" s="70"/>
      <c r="G1127" s="67"/>
      <c r="H1127" s="71"/>
      <c r="I1127" s="72"/>
      <c r="J1127" s="72"/>
      <c r="K1127" s="51"/>
      <c r="L1127" s="73">
        <v>1127</v>
      </c>
      <c r="M1127" s="73"/>
      <c r="N1127" s="74">
        <v>1</v>
      </c>
      <c r="O1127" s="83" t="str">
        <f>REPLACE(INDEX(GroupVertices[Group], MATCH(Edges[[#This Row],[Vertex 1]],GroupVertices[Vertex],0)),1,1,"")</f>
        <v>1</v>
      </c>
      <c r="P1127" s="83" t="str">
        <f>REPLACE(INDEX(GroupVertices[Group], MATCH(Edges[[#This Row],[Vertex 2]],GroupVertices[Vertex],0)),1,1,"")</f>
        <v>1</v>
      </c>
    </row>
    <row r="1128" spans="1:16" ht="14.25" customHeight="1" thickTop="1" thickBot="1" x14ac:dyDescent="0.3">
      <c r="A1128" s="66" t="s">
        <v>459</v>
      </c>
      <c r="B1128" s="66" t="s">
        <v>692</v>
      </c>
      <c r="C1128" s="67"/>
      <c r="D1128" s="68">
        <v>1</v>
      </c>
      <c r="E1128" s="69"/>
      <c r="F1128" s="70"/>
      <c r="G1128" s="67"/>
      <c r="H1128" s="71"/>
      <c r="I1128" s="72"/>
      <c r="J1128" s="72"/>
      <c r="K1128" s="51"/>
      <c r="L1128" s="73">
        <v>1128</v>
      </c>
      <c r="M1128" s="73"/>
      <c r="N1128" s="74">
        <v>1</v>
      </c>
      <c r="O1128" s="83" t="str">
        <f>REPLACE(INDEX(GroupVertices[Group], MATCH(Edges[[#This Row],[Vertex 1]],GroupVertices[Vertex],0)),1,1,"")</f>
        <v>1</v>
      </c>
      <c r="P1128" s="83" t="str">
        <f>REPLACE(INDEX(GroupVertices[Group], MATCH(Edges[[#This Row],[Vertex 2]],GroupVertices[Vertex],0)),1,1,"")</f>
        <v>1</v>
      </c>
    </row>
    <row r="1129" spans="1:16" ht="14.25" customHeight="1" thickTop="1" thickBot="1" x14ac:dyDescent="0.3">
      <c r="A1129" s="66" t="s">
        <v>459</v>
      </c>
      <c r="B1129" s="66" t="s">
        <v>420</v>
      </c>
      <c r="C1129" s="67"/>
      <c r="D1129" s="68">
        <v>1.1428571428571428</v>
      </c>
      <c r="E1129" s="69"/>
      <c r="F1129" s="70"/>
      <c r="G1129" s="67"/>
      <c r="H1129" s="71"/>
      <c r="I1129" s="72"/>
      <c r="J1129" s="72"/>
      <c r="K1129" s="51"/>
      <c r="L1129" s="73">
        <v>1129</v>
      </c>
      <c r="M1129" s="73"/>
      <c r="N1129" s="74">
        <v>2</v>
      </c>
      <c r="O1129" s="83" t="str">
        <f>REPLACE(INDEX(GroupVertices[Group], MATCH(Edges[[#This Row],[Vertex 1]],GroupVertices[Vertex],0)),1,1,"")</f>
        <v>1</v>
      </c>
      <c r="P1129" s="83" t="str">
        <f>REPLACE(INDEX(GroupVertices[Group], MATCH(Edges[[#This Row],[Vertex 2]],GroupVertices[Vertex],0)),1,1,"")</f>
        <v>1</v>
      </c>
    </row>
    <row r="1130" spans="1:16" ht="14.25" customHeight="1" thickTop="1" thickBot="1" x14ac:dyDescent="0.3">
      <c r="A1130" s="66" t="s">
        <v>375</v>
      </c>
      <c r="B1130" s="66" t="s">
        <v>562</v>
      </c>
      <c r="C1130" s="67"/>
      <c r="D1130" s="68">
        <v>1.1428571428571428</v>
      </c>
      <c r="E1130" s="69"/>
      <c r="F1130" s="70"/>
      <c r="G1130" s="67"/>
      <c r="H1130" s="71"/>
      <c r="I1130" s="72"/>
      <c r="J1130" s="72"/>
      <c r="K1130" s="51"/>
      <c r="L1130" s="73">
        <v>1130</v>
      </c>
      <c r="M1130" s="73"/>
      <c r="N1130" s="74">
        <v>2</v>
      </c>
      <c r="O1130" s="83" t="str">
        <f>REPLACE(INDEX(GroupVertices[Group], MATCH(Edges[[#This Row],[Vertex 1]],GroupVertices[Vertex],0)),1,1,"")</f>
        <v>1</v>
      </c>
      <c r="P1130" s="83" t="str">
        <f>REPLACE(INDEX(GroupVertices[Group], MATCH(Edges[[#This Row],[Vertex 2]],GroupVertices[Vertex],0)),1,1,"")</f>
        <v>1</v>
      </c>
    </row>
    <row r="1131" spans="1:16" ht="14.25" customHeight="1" thickTop="1" thickBot="1" x14ac:dyDescent="0.3">
      <c r="A1131" s="66" t="s">
        <v>375</v>
      </c>
      <c r="B1131" s="66" t="s">
        <v>242</v>
      </c>
      <c r="C1131" s="67"/>
      <c r="D1131" s="68">
        <v>1</v>
      </c>
      <c r="E1131" s="69"/>
      <c r="F1131" s="70"/>
      <c r="G1131" s="67"/>
      <c r="H1131" s="71"/>
      <c r="I1131" s="72"/>
      <c r="J1131" s="72"/>
      <c r="K1131" s="51"/>
      <c r="L1131" s="73">
        <v>1131</v>
      </c>
      <c r="M1131" s="73"/>
      <c r="N1131" s="74">
        <v>1</v>
      </c>
      <c r="O1131" s="83" t="str">
        <f>REPLACE(INDEX(GroupVertices[Group], MATCH(Edges[[#This Row],[Vertex 1]],GroupVertices[Vertex],0)),1,1,"")</f>
        <v>1</v>
      </c>
      <c r="P1131" s="83" t="str">
        <f>REPLACE(INDEX(GroupVertices[Group], MATCH(Edges[[#This Row],[Vertex 2]],GroupVertices[Vertex],0)),1,1,"")</f>
        <v>1</v>
      </c>
    </row>
    <row r="1132" spans="1:16" ht="14.25" customHeight="1" thickTop="1" thickBot="1" x14ac:dyDescent="0.3">
      <c r="A1132" s="66" t="s">
        <v>375</v>
      </c>
      <c r="B1132" s="66" t="s">
        <v>243</v>
      </c>
      <c r="C1132" s="67"/>
      <c r="D1132" s="68">
        <v>1.1428571428571428</v>
      </c>
      <c r="E1132" s="69"/>
      <c r="F1132" s="70"/>
      <c r="G1132" s="67"/>
      <c r="H1132" s="71"/>
      <c r="I1132" s="72"/>
      <c r="J1132" s="72"/>
      <c r="K1132" s="51"/>
      <c r="L1132" s="73">
        <v>1132</v>
      </c>
      <c r="M1132" s="73"/>
      <c r="N1132" s="74">
        <v>2</v>
      </c>
      <c r="O1132" s="83" t="str">
        <f>REPLACE(INDEX(GroupVertices[Group], MATCH(Edges[[#This Row],[Vertex 1]],GroupVertices[Vertex],0)),1,1,"")</f>
        <v>1</v>
      </c>
      <c r="P1132" s="83" t="str">
        <f>REPLACE(INDEX(GroupVertices[Group], MATCH(Edges[[#This Row],[Vertex 2]],GroupVertices[Vertex],0)),1,1,"")</f>
        <v>1</v>
      </c>
    </row>
    <row r="1133" spans="1:16" ht="14.25" customHeight="1" thickTop="1" thickBot="1" x14ac:dyDescent="0.3">
      <c r="A1133" s="66" t="s">
        <v>375</v>
      </c>
      <c r="B1133" s="66" t="s">
        <v>762</v>
      </c>
      <c r="C1133" s="67"/>
      <c r="D1133" s="68">
        <v>1.7142857142857144</v>
      </c>
      <c r="E1133" s="69"/>
      <c r="F1133" s="70"/>
      <c r="G1133" s="67"/>
      <c r="H1133" s="71"/>
      <c r="I1133" s="72"/>
      <c r="J1133" s="72"/>
      <c r="K1133" s="51"/>
      <c r="L1133" s="73">
        <v>1133</v>
      </c>
      <c r="M1133" s="73"/>
      <c r="N1133" s="74">
        <v>6</v>
      </c>
      <c r="O1133" s="83" t="str">
        <f>REPLACE(INDEX(GroupVertices[Group], MATCH(Edges[[#This Row],[Vertex 1]],GroupVertices[Vertex],0)),1,1,"")</f>
        <v>1</v>
      </c>
      <c r="P1133" s="83" t="str">
        <f>REPLACE(INDEX(GroupVertices[Group], MATCH(Edges[[#This Row],[Vertex 2]],GroupVertices[Vertex],0)),1,1,"")</f>
        <v>1</v>
      </c>
    </row>
    <row r="1134" spans="1:16" ht="14.25" customHeight="1" thickTop="1" thickBot="1" x14ac:dyDescent="0.3">
      <c r="A1134" s="66" t="s">
        <v>375</v>
      </c>
      <c r="B1134" s="66" t="s">
        <v>291</v>
      </c>
      <c r="C1134" s="67"/>
      <c r="D1134" s="68">
        <v>1.5714285714285714</v>
      </c>
      <c r="E1134" s="69"/>
      <c r="F1134" s="70"/>
      <c r="G1134" s="67"/>
      <c r="H1134" s="71"/>
      <c r="I1134" s="72"/>
      <c r="J1134" s="72"/>
      <c r="K1134" s="51"/>
      <c r="L1134" s="73">
        <v>1134</v>
      </c>
      <c r="M1134" s="73"/>
      <c r="N1134" s="74">
        <v>5</v>
      </c>
      <c r="O1134" s="83" t="str">
        <f>REPLACE(INDEX(GroupVertices[Group], MATCH(Edges[[#This Row],[Vertex 1]],GroupVertices[Vertex],0)),1,1,"")</f>
        <v>1</v>
      </c>
      <c r="P1134" s="83" t="str">
        <f>REPLACE(INDEX(GroupVertices[Group], MATCH(Edges[[#This Row],[Vertex 2]],GroupVertices[Vertex],0)),1,1,"")</f>
        <v>1</v>
      </c>
    </row>
    <row r="1135" spans="1:16" ht="14.25" customHeight="1" thickTop="1" thickBot="1" x14ac:dyDescent="0.3">
      <c r="A1135" s="66" t="s">
        <v>375</v>
      </c>
      <c r="B1135" s="66" t="s">
        <v>244</v>
      </c>
      <c r="C1135" s="67"/>
      <c r="D1135" s="68">
        <v>1.1428571428571428</v>
      </c>
      <c r="E1135" s="69"/>
      <c r="F1135" s="70"/>
      <c r="G1135" s="67"/>
      <c r="H1135" s="71"/>
      <c r="I1135" s="72"/>
      <c r="J1135" s="72"/>
      <c r="K1135" s="51"/>
      <c r="L1135" s="73">
        <v>1135</v>
      </c>
      <c r="M1135" s="73"/>
      <c r="N1135" s="74">
        <v>2</v>
      </c>
      <c r="O1135" s="83" t="str">
        <f>REPLACE(INDEX(GroupVertices[Group], MATCH(Edges[[#This Row],[Vertex 1]],GroupVertices[Vertex],0)),1,1,"")</f>
        <v>1</v>
      </c>
      <c r="P1135" s="83" t="str">
        <f>REPLACE(INDEX(GroupVertices[Group], MATCH(Edges[[#This Row],[Vertex 2]],GroupVertices[Vertex],0)),1,1,"")</f>
        <v>1</v>
      </c>
    </row>
    <row r="1136" spans="1:16" ht="14.25" customHeight="1" thickTop="1" thickBot="1" x14ac:dyDescent="0.3">
      <c r="A1136" s="66" t="s">
        <v>375</v>
      </c>
      <c r="B1136" s="66" t="s">
        <v>848</v>
      </c>
      <c r="C1136" s="67"/>
      <c r="D1136" s="68">
        <v>1.1428571428571428</v>
      </c>
      <c r="E1136" s="69"/>
      <c r="F1136" s="70"/>
      <c r="G1136" s="67"/>
      <c r="H1136" s="71"/>
      <c r="I1136" s="72"/>
      <c r="J1136" s="72"/>
      <c r="K1136" s="51"/>
      <c r="L1136" s="73">
        <v>1136</v>
      </c>
      <c r="M1136" s="73"/>
      <c r="N1136" s="74">
        <v>2</v>
      </c>
      <c r="O1136" s="83" t="str">
        <f>REPLACE(INDEX(GroupVertices[Group], MATCH(Edges[[#This Row],[Vertex 1]],GroupVertices[Vertex],0)),1,1,"")</f>
        <v>1</v>
      </c>
      <c r="P1136" s="83" t="str">
        <f>REPLACE(INDEX(GroupVertices[Group], MATCH(Edges[[#This Row],[Vertex 2]],GroupVertices[Vertex],0)),1,1,"")</f>
        <v>1</v>
      </c>
    </row>
    <row r="1137" spans="1:16" ht="14.25" customHeight="1" thickTop="1" thickBot="1" x14ac:dyDescent="0.3">
      <c r="A1137" s="66" t="s">
        <v>375</v>
      </c>
      <c r="B1137" s="66" t="s">
        <v>849</v>
      </c>
      <c r="C1137" s="67"/>
      <c r="D1137" s="68">
        <v>1</v>
      </c>
      <c r="E1137" s="69"/>
      <c r="F1137" s="70"/>
      <c r="G1137" s="67"/>
      <c r="H1137" s="71"/>
      <c r="I1137" s="72"/>
      <c r="J1137" s="72"/>
      <c r="K1137" s="51"/>
      <c r="L1137" s="73">
        <v>1137</v>
      </c>
      <c r="M1137" s="73"/>
      <c r="N1137" s="74">
        <v>1</v>
      </c>
      <c r="O1137" s="83" t="str">
        <f>REPLACE(INDEX(GroupVertices[Group], MATCH(Edges[[#This Row],[Vertex 1]],GroupVertices[Vertex],0)),1,1,"")</f>
        <v>1</v>
      </c>
      <c r="P1137" s="83" t="str">
        <f>REPLACE(INDEX(GroupVertices[Group], MATCH(Edges[[#This Row],[Vertex 2]],GroupVertices[Vertex],0)),1,1,"")</f>
        <v>1</v>
      </c>
    </row>
    <row r="1138" spans="1:16" ht="14.25" customHeight="1" thickTop="1" thickBot="1" x14ac:dyDescent="0.3">
      <c r="A1138" s="66" t="s">
        <v>375</v>
      </c>
      <c r="B1138" s="66" t="s">
        <v>406</v>
      </c>
      <c r="C1138" s="67"/>
      <c r="D1138" s="68">
        <v>2.2857142857142856</v>
      </c>
      <c r="E1138" s="69"/>
      <c r="F1138" s="70"/>
      <c r="G1138" s="67"/>
      <c r="H1138" s="71"/>
      <c r="I1138" s="72"/>
      <c r="J1138" s="72"/>
      <c r="K1138" s="51"/>
      <c r="L1138" s="73">
        <v>1138</v>
      </c>
      <c r="M1138" s="73"/>
      <c r="N1138" s="74">
        <v>10</v>
      </c>
      <c r="O1138" s="83" t="str">
        <f>REPLACE(INDEX(GroupVertices[Group], MATCH(Edges[[#This Row],[Vertex 1]],GroupVertices[Vertex],0)),1,1,"")</f>
        <v>1</v>
      </c>
      <c r="P1138" s="83" t="str">
        <f>REPLACE(INDEX(GroupVertices[Group], MATCH(Edges[[#This Row],[Vertex 2]],GroupVertices[Vertex],0)),1,1,"")</f>
        <v>1</v>
      </c>
    </row>
    <row r="1139" spans="1:16" ht="14.25" customHeight="1" thickTop="1" thickBot="1" x14ac:dyDescent="0.3">
      <c r="A1139" s="66" t="s">
        <v>375</v>
      </c>
      <c r="B1139" s="66" t="s">
        <v>409</v>
      </c>
      <c r="C1139" s="67"/>
      <c r="D1139" s="68">
        <v>5.1428571428571432</v>
      </c>
      <c r="E1139" s="69"/>
      <c r="F1139" s="70"/>
      <c r="G1139" s="67"/>
      <c r="H1139" s="71"/>
      <c r="I1139" s="72"/>
      <c r="J1139" s="72"/>
      <c r="K1139" s="51"/>
      <c r="L1139" s="73">
        <v>1139</v>
      </c>
      <c r="M1139" s="73"/>
      <c r="N1139" s="74">
        <v>30</v>
      </c>
      <c r="O1139" s="83" t="str">
        <f>REPLACE(INDEX(GroupVertices[Group], MATCH(Edges[[#This Row],[Vertex 1]],GroupVertices[Vertex],0)),1,1,"")</f>
        <v>1</v>
      </c>
      <c r="P1139" s="83" t="str">
        <f>REPLACE(INDEX(GroupVertices[Group], MATCH(Edges[[#This Row],[Vertex 2]],GroupVertices[Vertex],0)),1,1,"")</f>
        <v>1</v>
      </c>
    </row>
    <row r="1140" spans="1:16" ht="14.25" customHeight="1" thickTop="1" thickBot="1" x14ac:dyDescent="0.3">
      <c r="A1140" s="66" t="s">
        <v>375</v>
      </c>
      <c r="B1140" s="66" t="s">
        <v>850</v>
      </c>
      <c r="C1140" s="67"/>
      <c r="D1140" s="68">
        <v>1</v>
      </c>
      <c r="E1140" s="69"/>
      <c r="F1140" s="70"/>
      <c r="G1140" s="67"/>
      <c r="H1140" s="71"/>
      <c r="I1140" s="72"/>
      <c r="J1140" s="72"/>
      <c r="K1140" s="51"/>
      <c r="L1140" s="73">
        <v>1140</v>
      </c>
      <c r="M1140" s="73"/>
      <c r="N1140" s="74">
        <v>1</v>
      </c>
      <c r="O1140" s="83" t="str">
        <f>REPLACE(INDEX(GroupVertices[Group], MATCH(Edges[[#This Row],[Vertex 1]],GroupVertices[Vertex],0)),1,1,"")</f>
        <v>1</v>
      </c>
      <c r="P1140" s="83" t="str">
        <f>REPLACE(INDEX(GroupVertices[Group], MATCH(Edges[[#This Row],[Vertex 2]],GroupVertices[Vertex],0)),1,1,"")</f>
        <v>1</v>
      </c>
    </row>
    <row r="1141" spans="1:16" ht="14.25" customHeight="1" thickTop="1" thickBot="1" x14ac:dyDescent="0.3">
      <c r="A1141" s="66" t="s">
        <v>851</v>
      </c>
      <c r="B1141" s="66" t="s">
        <v>852</v>
      </c>
      <c r="C1141" s="67"/>
      <c r="D1141" s="68">
        <v>1</v>
      </c>
      <c r="E1141" s="69"/>
      <c r="F1141" s="70"/>
      <c r="G1141" s="67"/>
      <c r="H1141" s="71"/>
      <c r="I1141" s="72"/>
      <c r="J1141" s="72"/>
      <c r="K1141" s="51"/>
      <c r="L1141" s="73">
        <v>1141</v>
      </c>
      <c r="M1141" s="73"/>
      <c r="N1141" s="74">
        <v>1</v>
      </c>
      <c r="O1141" s="83" t="str">
        <f>REPLACE(INDEX(GroupVertices[Group], MATCH(Edges[[#This Row],[Vertex 1]],GroupVertices[Vertex],0)),1,1,"")</f>
        <v>1</v>
      </c>
      <c r="P1141" s="83" t="str">
        <f>REPLACE(INDEX(GroupVertices[Group], MATCH(Edges[[#This Row],[Vertex 2]],GroupVertices[Vertex],0)),1,1,"")</f>
        <v>1</v>
      </c>
    </row>
    <row r="1142" spans="1:16" ht="14.25" customHeight="1" thickTop="1" thickBot="1" x14ac:dyDescent="0.3">
      <c r="A1142" s="66" t="s">
        <v>853</v>
      </c>
      <c r="B1142" s="66" t="s">
        <v>291</v>
      </c>
      <c r="C1142" s="67"/>
      <c r="D1142" s="68">
        <v>1.1428571428571428</v>
      </c>
      <c r="E1142" s="69"/>
      <c r="F1142" s="70"/>
      <c r="G1142" s="67"/>
      <c r="H1142" s="71"/>
      <c r="I1142" s="72"/>
      <c r="J1142" s="72"/>
      <c r="K1142" s="51"/>
      <c r="L1142" s="73">
        <v>1142</v>
      </c>
      <c r="M1142" s="73"/>
      <c r="N1142" s="74">
        <v>2</v>
      </c>
      <c r="O1142" s="83" t="str">
        <f>REPLACE(INDEX(GroupVertices[Group], MATCH(Edges[[#This Row],[Vertex 1]],GroupVertices[Vertex],0)),1,1,"")</f>
        <v>1</v>
      </c>
      <c r="P1142" s="83" t="str">
        <f>REPLACE(INDEX(GroupVertices[Group], MATCH(Edges[[#This Row],[Vertex 2]],GroupVertices[Vertex],0)),1,1,"")</f>
        <v>1</v>
      </c>
    </row>
    <row r="1143" spans="1:16" ht="14.25" customHeight="1" thickTop="1" thickBot="1" x14ac:dyDescent="0.3">
      <c r="A1143" s="66" t="s">
        <v>241</v>
      </c>
      <c r="B1143" s="66" t="s">
        <v>244</v>
      </c>
      <c r="C1143" s="67"/>
      <c r="D1143" s="68">
        <v>1.1428571428571428</v>
      </c>
      <c r="E1143" s="69"/>
      <c r="F1143" s="70"/>
      <c r="G1143" s="67"/>
      <c r="H1143" s="71"/>
      <c r="I1143" s="72"/>
      <c r="J1143" s="72"/>
      <c r="K1143" s="51"/>
      <c r="L1143" s="73">
        <v>1143</v>
      </c>
      <c r="M1143" s="73"/>
      <c r="N1143" s="74">
        <v>2</v>
      </c>
      <c r="O1143" s="83" t="str">
        <f>REPLACE(INDEX(GroupVertices[Group], MATCH(Edges[[#This Row],[Vertex 1]],GroupVertices[Vertex],0)),1,1,"")</f>
        <v>1</v>
      </c>
      <c r="P1143" s="83" t="str">
        <f>REPLACE(INDEX(GroupVertices[Group], MATCH(Edges[[#This Row],[Vertex 2]],GroupVertices[Vertex],0)),1,1,"")</f>
        <v>1</v>
      </c>
    </row>
    <row r="1144" spans="1:16" ht="14.25" customHeight="1" thickTop="1" thickBot="1" x14ac:dyDescent="0.3">
      <c r="A1144" s="66" t="s">
        <v>854</v>
      </c>
      <c r="B1144" s="66" t="s">
        <v>188</v>
      </c>
      <c r="C1144" s="67"/>
      <c r="D1144" s="68">
        <v>1.1428571428571428</v>
      </c>
      <c r="E1144" s="69"/>
      <c r="F1144" s="70"/>
      <c r="G1144" s="67"/>
      <c r="H1144" s="71"/>
      <c r="I1144" s="72"/>
      <c r="J1144" s="72"/>
      <c r="K1144" s="51"/>
      <c r="L1144" s="73">
        <v>1144</v>
      </c>
      <c r="M1144" s="73"/>
      <c r="N1144" s="74">
        <v>2</v>
      </c>
      <c r="O1144" s="83" t="str">
        <f>REPLACE(INDEX(GroupVertices[Group], MATCH(Edges[[#This Row],[Vertex 1]],GroupVertices[Vertex],0)),1,1,"")</f>
        <v>1</v>
      </c>
      <c r="P1144" s="83" t="str">
        <f>REPLACE(INDEX(GroupVertices[Group], MATCH(Edges[[#This Row],[Vertex 2]],GroupVertices[Vertex],0)),1,1,"")</f>
        <v>1</v>
      </c>
    </row>
    <row r="1145" spans="1:16" ht="14.25" customHeight="1" thickTop="1" thickBot="1" x14ac:dyDescent="0.3">
      <c r="A1145" s="66" t="s">
        <v>714</v>
      </c>
      <c r="B1145" s="66" t="s">
        <v>716</v>
      </c>
      <c r="C1145" s="67"/>
      <c r="D1145" s="68">
        <v>1.1428571428571428</v>
      </c>
      <c r="E1145" s="69"/>
      <c r="F1145" s="70"/>
      <c r="G1145" s="67"/>
      <c r="H1145" s="71"/>
      <c r="I1145" s="72"/>
      <c r="J1145" s="72"/>
      <c r="K1145" s="51"/>
      <c r="L1145" s="73">
        <v>1145</v>
      </c>
      <c r="M1145" s="73"/>
      <c r="N1145" s="74">
        <v>2</v>
      </c>
      <c r="O1145" s="83" t="str">
        <f>REPLACE(INDEX(GroupVertices[Group], MATCH(Edges[[#This Row],[Vertex 1]],GroupVertices[Vertex],0)),1,1,"")</f>
        <v>1</v>
      </c>
      <c r="P1145" s="83" t="str">
        <f>REPLACE(INDEX(GroupVertices[Group], MATCH(Edges[[#This Row],[Vertex 2]],GroupVertices[Vertex],0)),1,1,"")</f>
        <v>1</v>
      </c>
    </row>
    <row r="1146" spans="1:16" ht="14.25" customHeight="1" thickTop="1" thickBot="1" x14ac:dyDescent="0.3">
      <c r="A1146" s="66" t="s">
        <v>855</v>
      </c>
      <c r="B1146" s="66" t="s">
        <v>856</v>
      </c>
      <c r="C1146" s="67"/>
      <c r="D1146" s="68">
        <v>1.1428571428571428</v>
      </c>
      <c r="E1146" s="69"/>
      <c r="F1146" s="70"/>
      <c r="G1146" s="67"/>
      <c r="H1146" s="71"/>
      <c r="I1146" s="72"/>
      <c r="J1146" s="72"/>
      <c r="K1146" s="51"/>
      <c r="L1146" s="73">
        <v>1146</v>
      </c>
      <c r="M1146" s="73"/>
      <c r="N1146" s="74">
        <v>2</v>
      </c>
      <c r="O1146" s="83" t="str">
        <f>REPLACE(INDEX(GroupVertices[Group], MATCH(Edges[[#This Row],[Vertex 1]],GroupVertices[Vertex],0)),1,1,"")</f>
        <v>5</v>
      </c>
      <c r="P1146" s="83" t="str">
        <f>REPLACE(INDEX(GroupVertices[Group], MATCH(Edges[[#This Row],[Vertex 2]],GroupVertices[Vertex],0)),1,1,"")</f>
        <v>5</v>
      </c>
    </row>
    <row r="1147" spans="1:16" ht="14.25" customHeight="1" thickTop="1" thickBot="1" x14ac:dyDescent="0.3">
      <c r="A1147" s="66" t="s">
        <v>855</v>
      </c>
      <c r="B1147" s="66" t="s">
        <v>721</v>
      </c>
      <c r="C1147" s="67"/>
      <c r="D1147" s="68">
        <v>1</v>
      </c>
      <c r="E1147" s="69"/>
      <c r="F1147" s="70"/>
      <c r="G1147" s="67"/>
      <c r="H1147" s="71"/>
      <c r="I1147" s="72"/>
      <c r="J1147" s="72"/>
      <c r="K1147" s="51"/>
      <c r="L1147" s="73">
        <v>1147</v>
      </c>
      <c r="M1147" s="73"/>
      <c r="N1147" s="74">
        <v>1</v>
      </c>
      <c r="O1147" s="83" t="str">
        <f>REPLACE(INDEX(GroupVertices[Group], MATCH(Edges[[#This Row],[Vertex 1]],GroupVertices[Vertex],0)),1,1,"")</f>
        <v>5</v>
      </c>
      <c r="P1147" s="83" t="str">
        <f>REPLACE(INDEX(GroupVertices[Group], MATCH(Edges[[#This Row],[Vertex 2]],GroupVertices[Vertex],0)),1,1,"")</f>
        <v>5</v>
      </c>
    </row>
    <row r="1148" spans="1:16" ht="14.25" customHeight="1" thickTop="1" thickBot="1" x14ac:dyDescent="0.3">
      <c r="A1148" s="66" t="s">
        <v>382</v>
      </c>
      <c r="B1148" s="66" t="s">
        <v>383</v>
      </c>
      <c r="C1148" s="67"/>
      <c r="D1148" s="68">
        <v>1</v>
      </c>
      <c r="E1148" s="69"/>
      <c r="F1148" s="70"/>
      <c r="G1148" s="67"/>
      <c r="H1148" s="71"/>
      <c r="I1148" s="72"/>
      <c r="J1148" s="72"/>
      <c r="K1148" s="51"/>
      <c r="L1148" s="73">
        <v>1148</v>
      </c>
      <c r="M1148" s="73"/>
      <c r="N1148" s="74">
        <v>1</v>
      </c>
      <c r="O1148" s="83" t="str">
        <f>REPLACE(INDEX(GroupVertices[Group], MATCH(Edges[[#This Row],[Vertex 1]],GroupVertices[Vertex],0)),1,1,"")</f>
        <v>1</v>
      </c>
      <c r="P1148" s="83" t="str">
        <f>REPLACE(INDEX(GroupVertices[Group], MATCH(Edges[[#This Row],[Vertex 2]],GroupVertices[Vertex],0)),1,1,"")</f>
        <v>1</v>
      </c>
    </row>
    <row r="1149" spans="1:16" ht="14.25" customHeight="1" thickTop="1" thickBot="1" x14ac:dyDescent="0.3">
      <c r="A1149" s="66" t="s">
        <v>382</v>
      </c>
      <c r="B1149" s="66" t="s">
        <v>857</v>
      </c>
      <c r="C1149" s="67"/>
      <c r="D1149" s="68">
        <v>1</v>
      </c>
      <c r="E1149" s="69"/>
      <c r="F1149" s="70"/>
      <c r="G1149" s="67"/>
      <c r="H1149" s="71"/>
      <c r="I1149" s="72"/>
      <c r="J1149" s="72"/>
      <c r="K1149" s="51"/>
      <c r="L1149" s="73">
        <v>1149</v>
      </c>
      <c r="M1149" s="73"/>
      <c r="N1149" s="74">
        <v>1</v>
      </c>
      <c r="O1149" s="83" t="str">
        <f>REPLACE(INDEX(GroupVertices[Group], MATCH(Edges[[#This Row],[Vertex 1]],GroupVertices[Vertex],0)),1,1,"")</f>
        <v>1</v>
      </c>
      <c r="P1149" s="83" t="str">
        <f>REPLACE(INDEX(GroupVertices[Group], MATCH(Edges[[#This Row],[Vertex 2]],GroupVertices[Vertex],0)),1,1,"")</f>
        <v>1</v>
      </c>
    </row>
    <row r="1150" spans="1:16" ht="14.25" customHeight="1" thickTop="1" thickBot="1" x14ac:dyDescent="0.3">
      <c r="A1150" s="66" t="s">
        <v>382</v>
      </c>
      <c r="B1150" s="66" t="s">
        <v>295</v>
      </c>
      <c r="C1150" s="67"/>
      <c r="D1150" s="68">
        <v>1.1428571428571428</v>
      </c>
      <c r="E1150" s="69"/>
      <c r="F1150" s="70"/>
      <c r="G1150" s="67"/>
      <c r="H1150" s="71"/>
      <c r="I1150" s="72"/>
      <c r="J1150" s="72"/>
      <c r="K1150" s="51"/>
      <c r="L1150" s="73">
        <v>1150</v>
      </c>
      <c r="M1150" s="73"/>
      <c r="N1150" s="74">
        <v>2</v>
      </c>
      <c r="O1150" s="83" t="str">
        <f>REPLACE(INDEX(GroupVertices[Group], MATCH(Edges[[#This Row],[Vertex 1]],GroupVertices[Vertex],0)),1,1,"")</f>
        <v>1</v>
      </c>
      <c r="P1150" s="83" t="str">
        <f>REPLACE(INDEX(GroupVertices[Group], MATCH(Edges[[#This Row],[Vertex 2]],GroupVertices[Vertex],0)),1,1,"")</f>
        <v>1</v>
      </c>
    </row>
    <row r="1151" spans="1:16" ht="14.25" customHeight="1" thickTop="1" thickBot="1" x14ac:dyDescent="0.3">
      <c r="A1151" s="66" t="s">
        <v>543</v>
      </c>
      <c r="B1151" s="66" t="s">
        <v>544</v>
      </c>
      <c r="C1151" s="67"/>
      <c r="D1151" s="68">
        <v>1</v>
      </c>
      <c r="E1151" s="69"/>
      <c r="F1151" s="70"/>
      <c r="G1151" s="67"/>
      <c r="H1151" s="71"/>
      <c r="I1151" s="72"/>
      <c r="J1151" s="72"/>
      <c r="K1151" s="51"/>
      <c r="L1151" s="73">
        <v>1151</v>
      </c>
      <c r="M1151" s="73"/>
      <c r="N1151" s="74">
        <v>1</v>
      </c>
      <c r="O1151" s="83" t="str">
        <f>REPLACE(INDEX(GroupVertices[Group], MATCH(Edges[[#This Row],[Vertex 1]],GroupVertices[Vertex],0)),1,1,"")</f>
        <v>1</v>
      </c>
      <c r="P1151" s="83" t="str">
        <f>REPLACE(INDEX(GroupVertices[Group], MATCH(Edges[[#This Row],[Vertex 2]],GroupVertices[Vertex],0)),1,1,"")</f>
        <v>1</v>
      </c>
    </row>
    <row r="1152" spans="1:16" ht="14.25" customHeight="1" thickTop="1" thickBot="1" x14ac:dyDescent="0.3">
      <c r="A1152" s="66" t="s">
        <v>543</v>
      </c>
      <c r="B1152" s="66" t="s">
        <v>545</v>
      </c>
      <c r="C1152" s="67"/>
      <c r="D1152" s="68">
        <v>1.1428571428571428</v>
      </c>
      <c r="E1152" s="69"/>
      <c r="F1152" s="70"/>
      <c r="G1152" s="67"/>
      <c r="H1152" s="71"/>
      <c r="I1152" s="72"/>
      <c r="J1152" s="72"/>
      <c r="K1152" s="51"/>
      <c r="L1152" s="73">
        <v>1152</v>
      </c>
      <c r="M1152" s="73"/>
      <c r="N1152" s="74">
        <v>2</v>
      </c>
      <c r="O1152" s="83" t="str">
        <f>REPLACE(INDEX(GroupVertices[Group], MATCH(Edges[[#This Row],[Vertex 1]],GroupVertices[Vertex],0)),1,1,"")</f>
        <v>1</v>
      </c>
      <c r="P1152" s="83" t="str">
        <f>REPLACE(INDEX(GroupVertices[Group], MATCH(Edges[[#This Row],[Vertex 2]],GroupVertices[Vertex],0)),1,1,"")</f>
        <v>1</v>
      </c>
    </row>
    <row r="1153" spans="1:16" ht="14.25" customHeight="1" thickTop="1" thickBot="1" x14ac:dyDescent="0.3">
      <c r="A1153" s="66" t="s">
        <v>858</v>
      </c>
      <c r="B1153" s="66" t="s">
        <v>291</v>
      </c>
      <c r="C1153" s="67"/>
      <c r="D1153" s="68">
        <v>2.1428571428571428</v>
      </c>
      <c r="E1153" s="69"/>
      <c r="F1153" s="70"/>
      <c r="G1153" s="67"/>
      <c r="H1153" s="71"/>
      <c r="I1153" s="72"/>
      <c r="J1153" s="72"/>
      <c r="K1153" s="51"/>
      <c r="L1153" s="73">
        <v>1153</v>
      </c>
      <c r="M1153" s="73"/>
      <c r="N1153" s="74">
        <v>9</v>
      </c>
      <c r="O1153" s="83" t="str">
        <f>REPLACE(INDEX(GroupVertices[Group], MATCH(Edges[[#This Row],[Vertex 1]],GroupVertices[Vertex],0)),1,1,"")</f>
        <v>1</v>
      </c>
      <c r="P1153" s="83" t="str">
        <f>REPLACE(INDEX(GroupVertices[Group], MATCH(Edges[[#This Row],[Vertex 2]],GroupVertices[Vertex],0)),1,1,"")</f>
        <v>1</v>
      </c>
    </row>
    <row r="1154" spans="1:16" ht="14.25" customHeight="1" thickTop="1" thickBot="1" x14ac:dyDescent="0.3">
      <c r="A1154" s="66" t="s">
        <v>858</v>
      </c>
      <c r="B1154" s="66" t="s">
        <v>859</v>
      </c>
      <c r="C1154" s="67"/>
      <c r="D1154" s="68">
        <v>1</v>
      </c>
      <c r="E1154" s="69"/>
      <c r="F1154" s="70"/>
      <c r="G1154" s="67"/>
      <c r="H1154" s="71"/>
      <c r="I1154" s="72"/>
      <c r="J1154" s="72"/>
      <c r="K1154" s="51"/>
      <c r="L1154" s="73">
        <v>1154</v>
      </c>
      <c r="M1154" s="73"/>
      <c r="N1154" s="74">
        <v>1</v>
      </c>
      <c r="O1154" s="83" t="str">
        <f>REPLACE(INDEX(GroupVertices[Group], MATCH(Edges[[#This Row],[Vertex 1]],GroupVertices[Vertex],0)),1,1,"")</f>
        <v>1</v>
      </c>
      <c r="P1154" s="83" t="str">
        <f>REPLACE(INDEX(GroupVertices[Group], MATCH(Edges[[#This Row],[Vertex 2]],GroupVertices[Vertex],0)),1,1,"")</f>
        <v>1</v>
      </c>
    </row>
    <row r="1155" spans="1:16" ht="14.25" customHeight="1" thickTop="1" thickBot="1" x14ac:dyDescent="0.3">
      <c r="A1155" s="66" t="s">
        <v>847</v>
      </c>
      <c r="B1155" s="66" t="s">
        <v>420</v>
      </c>
      <c r="C1155" s="67"/>
      <c r="D1155" s="68">
        <v>1</v>
      </c>
      <c r="E1155" s="69"/>
      <c r="F1155" s="70"/>
      <c r="G1155" s="67"/>
      <c r="H1155" s="71"/>
      <c r="I1155" s="72"/>
      <c r="J1155" s="72"/>
      <c r="K1155" s="51"/>
      <c r="L1155" s="73">
        <v>1155</v>
      </c>
      <c r="M1155" s="73"/>
      <c r="N1155" s="74">
        <v>1</v>
      </c>
      <c r="O1155" s="83" t="str">
        <f>REPLACE(INDEX(GroupVertices[Group], MATCH(Edges[[#This Row],[Vertex 1]],GroupVertices[Vertex],0)),1,1,"")</f>
        <v>1</v>
      </c>
      <c r="P1155" s="83" t="str">
        <f>REPLACE(INDEX(GroupVertices[Group], MATCH(Edges[[#This Row],[Vertex 2]],GroupVertices[Vertex],0)),1,1,"")</f>
        <v>1</v>
      </c>
    </row>
    <row r="1156" spans="1:16" ht="14.25" customHeight="1" thickTop="1" thickBot="1" x14ac:dyDescent="0.3">
      <c r="A1156" s="66" t="s">
        <v>860</v>
      </c>
      <c r="B1156" s="66" t="s">
        <v>465</v>
      </c>
      <c r="C1156" s="67"/>
      <c r="D1156" s="68">
        <v>1.2857142857142856</v>
      </c>
      <c r="E1156" s="69"/>
      <c r="F1156" s="70"/>
      <c r="G1156" s="67"/>
      <c r="H1156" s="71"/>
      <c r="I1156" s="72"/>
      <c r="J1156" s="72"/>
      <c r="K1156" s="51"/>
      <c r="L1156" s="73">
        <v>1156</v>
      </c>
      <c r="M1156" s="73"/>
      <c r="N1156" s="74">
        <v>3</v>
      </c>
      <c r="O1156" s="83" t="str">
        <f>REPLACE(INDEX(GroupVertices[Group], MATCH(Edges[[#This Row],[Vertex 1]],GroupVertices[Vertex],0)),1,1,"")</f>
        <v>1</v>
      </c>
      <c r="P1156" s="83" t="str">
        <f>REPLACE(INDEX(GroupVertices[Group], MATCH(Edges[[#This Row],[Vertex 2]],GroupVertices[Vertex],0)),1,1,"")</f>
        <v>1</v>
      </c>
    </row>
    <row r="1157" spans="1:16" ht="14.25" customHeight="1" thickTop="1" thickBot="1" x14ac:dyDescent="0.3">
      <c r="A1157" s="66" t="s">
        <v>821</v>
      </c>
      <c r="B1157" s="66" t="s">
        <v>822</v>
      </c>
      <c r="C1157" s="67"/>
      <c r="D1157" s="68">
        <v>1</v>
      </c>
      <c r="E1157" s="69"/>
      <c r="F1157" s="70"/>
      <c r="G1157" s="67"/>
      <c r="H1157" s="71"/>
      <c r="I1157" s="72"/>
      <c r="J1157" s="72"/>
      <c r="K1157" s="51"/>
      <c r="L1157" s="73">
        <v>1157</v>
      </c>
      <c r="M1157" s="73"/>
      <c r="N1157" s="74">
        <v>1</v>
      </c>
      <c r="O1157" s="83" t="str">
        <f>REPLACE(INDEX(GroupVertices[Group], MATCH(Edges[[#This Row],[Vertex 1]],GroupVertices[Vertex],0)),1,1,"")</f>
        <v>13</v>
      </c>
      <c r="P1157" s="83" t="str">
        <f>REPLACE(INDEX(GroupVertices[Group], MATCH(Edges[[#This Row],[Vertex 2]],GroupVertices[Vertex],0)),1,1,"")</f>
        <v>13</v>
      </c>
    </row>
    <row r="1158" spans="1:16" ht="14.25" customHeight="1" thickTop="1" thickBot="1" x14ac:dyDescent="0.3">
      <c r="A1158" s="66" t="s">
        <v>861</v>
      </c>
      <c r="B1158" s="66" t="s">
        <v>408</v>
      </c>
      <c r="C1158" s="67"/>
      <c r="D1158" s="68">
        <v>1.2857142857142856</v>
      </c>
      <c r="E1158" s="69"/>
      <c r="F1158" s="70"/>
      <c r="G1158" s="67"/>
      <c r="H1158" s="71"/>
      <c r="I1158" s="72"/>
      <c r="J1158" s="72"/>
      <c r="K1158" s="51"/>
      <c r="L1158" s="73">
        <v>1158</v>
      </c>
      <c r="M1158" s="73"/>
      <c r="N1158" s="74">
        <v>3</v>
      </c>
      <c r="O1158" s="83" t="str">
        <f>REPLACE(INDEX(GroupVertices[Group], MATCH(Edges[[#This Row],[Vertex 1]],GroupVertices[Vertex],0)),1,1,"")</f>
        <v>1</v>
      </c>
      <c r="P1158" s="83" t="str">
        <f>REPLACE(INDEX(GroupVertices[Group], MATCH(Edges[[#This Row],[Vertex 2]],GroupVertices[Vertex],0)),1,1,"")</f>
        <v>1</v>
      </c>
    </row>
    <row r="1159" spans="1:16" ht="14.25" customHeight="1" thickTop="1" thickBot="1" x14ac:dyDescent="0.3">
      <c r="A1159" s="66" t="s">
        <v>324</v>
      </c>
      <c r="B1159" s="66" t="s">
        <v>325</v>
      </c>
      <c r="C1159" s="67"/>
      <c r="D1159" s="68">
        <v>1</v>
      </c>
      <c r="E1159" s="69"/>
      <c r="F1159" s="70"/>
      <c r="G1159" s="67"/>
      <c r="H1159" s="71"/>
      <c r="I1159" s="72"/>
      <c r="J1159" s="72"/>
      <c r="K1159" s="51"/>
      <c r="L1159" s="73">
        <v>1159</v>
      </c>
      <c r="M1159" s="73"/>
      <c r="N1159" s="74">
        <v>1</v>
      </c>
      <c r="O1159" s="83" t="str">
        <f>REPLACE(INDEX(GroupVertices[Group], MATCH(Edges[[#This Row],[Vertex 1]],GroupVertices[Vertex],0)),1,1,"")</f>
        <v>1</v>
      </c>
      <c r="P1159" s="83" t="str">
        <f>REPLACE(INDEX(GroupVertices[Group], MATCH(Edges[[#This Row],[Vertex 2]],GroupVertices[Vertex],0)),1,1,"")</f>
        <v>1</v>
      </c>
    </row>
    <row r="1160" spans="1:16" ht="14.25" customHeight="1" thickTop="1" thickBot="1" x14ac:dyDescent="0.3">
      <c r="A1160" s="66" t="s">
        <v>324</v>
      </c>
      <c r="B1160" s="66" t="s">
        <v>326</v>
      </c>
      <c r="C1160" s="67"/>
      <c r="D1160" s="68">
        <v>1.5714285714285714</v>
      </c>
      <c r="E1160" s="69"/>
      <c r="F1160" s="70"/>
      <c r="G1160" s="67"/>
      <c r="H1160" s="71"/>
      <c r="I1160" s="72"/>
      <c r="J1160" s="72"/>
      <c r="K1160" s="51"/>
      <c r="L1160" s="73">
        <v>1160</v>
      </c>
      <c r="M1160" s="73"/>
      <c r="N1160" s="74">
        <v>5</v>
      </c>
      <c r="O1160" s="83" t="str">
        <f>REPLACE(INDEX(GroupVertices[Group], MATCH(Edges[[#This Row],[Vertex 1]],GroupVertices[Vertex],0)),1,1,"")</f>
        <v>1</v>
      </c>
      <c r="P1160" s="83" t="str">
        <f>REPLACE(INDEX(GroupVertices[Group], MATCH(Edges[[#This Row],[Vertex 2]],GroupVertices[Vertex],0)),1,1,"")</f>
        <v>1</v>
      </c>
    </row>
    <row r="1161" spans="1:16" ht="14.25" customHeight="1" thickTop="1" thickBot="1" x14ac:dyDescent="0.3">
      <c r="A1161" s="66" t="s">
        <v>324</v>
      </c>
      <c r="B1161" s="66" t="s">
        <v>327</v>
      </c>
      <c r="C1161" s="67"/>
      <c r="D1161" s="68">
        <v>1.1428571428571428</v>
      </c>
      <c r="E1161" s="69"/>
      <c r="F1161" s="70"/>
      <c r="G1161" s="67"/>
      <c r="H1161" s="71"/>
      <c r="I1161" s="72"/>
      <c r="J1161" s="72"/>
      <c r="K1161" s="51"/>
      <c r="L1161" s="73">
        <v>1161</v>
      </c>
      <c r="M1161" s="73"/>
      <c r="N1161" s="74">
        <v>2</v>
      </c>
      <c r="O1161" s="83" t="str">
        <f>REPLACE(INDEX(GroupVertices[Group], MATCH(Edges[[#This Row],[Vertex 1]],GroupVertices[Vertex],0)),1,1,"")</f>
        <v>1</v>
      </c>
      <c r="P1161" s="83" t="str">
        <f>REPLACE(INDEX(GroupVertices[Group], MATCH(Edges[[#This Row],[Vertex 2]],GroupVertices[Vertex],0)),1,1,"")</f>
        <v>1</v>
      </c>
    </row>
    <row r="1162" spans="1:16" ht="14.25" customHeight="1" thickTop="1" thickBot="1" x14ac:dyDescent="0.3">
      <c r="A1162" s="66" t="s">
        <v>324</v>
      </c>
      <c r="B1162" s="66" t="s">
        <v>180</v>
      </c>
      <c r="C1162" s="67"/>
      <c r="D1162" s="68">
        <v>1</v>
      </c>
      <c r="E1162" s="69"/>
      <c r="F1162" s="70"/>
      <c r="G1162" s="67"/>
      <c r="H1162" s="71"/>
      <c r="I1162" s="72"/>
      <c r="J1162" s="72"/>
      <c r="K1162" s="51"/>
      <c r="L1162" s="73">
        <v>1162</v>
      </c>
      <c r="M1162" s="73"/>
      <c r="N1162" s="74">
        <v>1</v>
      </c>
      <c r="O1162" s="83" t="str">
        <f>REPLACE(INDEX(GroupVertices[Group], MATCH(Edges[[#This Row],[Vertex 1]],GroupVertices[Vertex],0)),1,1,"")</f>
        <v>1</v>
      </c>
      <c r="P1162" s="83" t="str">
        <f>REPLACE(INDEX(GroupVertices[Group], MATCH(Edges[[#This Row],[Vertex 2]],GroupVertices[Vertex],0)),1,1,"")</f>
        <v>1</v>
      </c>
    </row>
    <row r="1163" spans="1:16" ht="14.25" customHeight="1" thickTop="1" thickBot="1" x14ac:dyDescent="0.3">
      <c r="A1163" s="66" t="s">
        <v>862</v>
      </c>
      <c r="B1163" s="66" t="s">
        <v>863</v>
      </c>
      <c r="C1163" s="67"/>
      <c r="D1163" s="68">
        <v>1.1428571428571428</v>
      </c>
      <c r="E1163" s="69"/>
      <c r="F1163" s="70"/>
      <c r="G1163" s="67"/>
      <c r="H1163" s="71"/>
      <c r="I1163" s="72"/>
      <c r="J1163" s="72"/>
      <c r="K1163" s="51"/>
      <c r="L1163" s="73">
        <v>1163</v>
      </c>
      <c r="M1163" s="73"/>
      <c r="N1163" s="74">
        <v>2</v>
      </c>
      <c r="O1163" s="83" t="str">
        <f>REPLACE(INDEX(GroupVertices[Group], MATCH(Edges[[#This Row],[Vertex 1]],GroupVertices[Vertex],0)),1,1,"")</f>
        <v>1</v>
      </c>
      <c r="P1163" s="83" t="str">
        <f>REPLACE(INDEX(GroupVertices[Group], MATCH(Edges[[#This Row],[Vertex 2]],GroupVertices[Vertex],0)),1,1,"")</f>
        <v>1</v>
      </c>
    </row>
    <row r="1164" spans="1:16" ht="14.25" customHeight="1" thickTop="1" thickBot="1" x14ac:dyDescent="0.3">
      <c r="A1164" s="66" t="s">
        <v>864</v>
      </c>
      <c r="B1164" s="66" t="s">
        <v>271</v>
      </c>
      <c r="C1164" s="67"/>
      <c r="D1164" s="68">
        <v>1.1428571428571428</v>
      </c>
      <c r="E1164" s="69"/>
      <c r="F1164" s="70"/>
      <c r="G1164" s="67"/>
      <c r="H1164" s="71"/>
      <c r="I1164" s="72"/>
      <c r="J1164" s="72"/>
      <c r="K1164" s="51"/>
      <c r="L1164" s="73">
        <v>1164</v>
      </c>
      <c r="M1164" s="73"/>
      <c r="N1164" s="74">
        <v>2</v>
      </c>
      <c r="O1164" s="83" t="str">
        <f>REPLACE(INDEX(GroupVertices[Group], MATCH(Edges[[#This Row],[Vertex 1]],GroupVertices[Vertex],0)),1,1,"")</f>
        <v>1</v>
      </c>
      <c r="P1164" s="83" t="str">
        <f>REPLACE(INDEX(GroupVertices[Group], MATCH(Edges[[#This Row],[Vertex 2]],GroupVertices[Vertex],0)),1,1,"")</f>
        <v>1</v>
      </c>
    </row>
    <row r="1165" spans="1:16" ht="14.25" customHeight="1" thickTop="1" thickBot="1" x14ac:dyDescent="0.3">
      <c r="A1165" s="66" t="s">
        <v>864</v>
      </c>
      <c r="B1165" s="66" t="s">
        <v>865</v>
      </c>
      <c r="C1165" s="67"/>
      <c r="D1165" s="68">
        <v>1</v>
      </c>
      <c r="E1165" s="69"/>
      <c r="F1165" s="70"/>
      <c r="G1165" s="67"/>
      <c r="H1165" s="71"/>
      <c r="I1165" s="72"/>
      <c r="J1165" s="72"/>
      <c r="K1165" s="51"/>
      <c r="L1165" s="73">
        <v>1165</v>
      </c>
      <c r="M1165" s="73"/>
      <c r="N1165" s="74">
        <v>1</v>
      </c>
      <c r="O1165" s="83" t="str">
        <f>REPLACE(INDEX(GroupVertices[Group], MATCH(Edges[[#This Row],[Vertex 1]],GroupVertices[Vertex],0)),1,1,"")</f>
        <v>1</v>
      </c>
      <c r="P1165" s="83" t="str">
        <f>REPLACE(INDEX(GroupVertices[Group], MATCH(Edges[[#This Row],[Vertex 2]],GroupVertices[Vertex],0)),1,1,"")</f>
        <v>1</v>
      </c>
    </row>
    <row r="1166" spans="1:16" ht="14.25" customHeight="1" thickTop="1" thickBot="1" x14ac:dyDescent="0.3">
      <c r="A1166" s="66" t="s">
        <v>610</v>
      </c>
      <c r="B1166" s="66" t="s">
        <v>611</v>
      </c>
      <c r="C1166" s="67"/>
      <c r="D1166" s="68">
        <v>1</v>
      </c>
      <c r="E1166" s="69"/>
      <c r="F1166" s="70"/>
      <c r="G1166" s="67"/>
      <c r="H1166" s="71"/>
      <c r="I1166" s="72"/>
      <c r="J1166" s="72"/>
      <c r="K1166" s="51"/>
      <c r="L1166" s="73">
        <v>1166</v>
      </c>
      <c r="M1166" s="73"/>
      <c r="N1166" s="74">
        <v>1</v>
      </c>
      <c r="O1166" s="83" t="str">
        <f>REPLACE(INDEX(GroupVertices[Group], MATCH(Edges[[#This Row],[Vertex 1]],GroupVertices[Vertex],0)),1,1,"")</f>
        <v>1</v>
      </c>
      <c r="P1166" s="83" t="str">
        <f>REPLACE(INDEX(GroupVertices[Group], MATCH(Edges[[#This Row],[Vertex 2]],GroupVertices[Vertex],0)),1,1,"")</f>
        <v>1</v>
      </c>
    </row>
    <row r="1167" spans="1:16" ht="14.25" customHeight="1" thickTop="1" thickBot="1" x14ac:dyDescent="0.3">
      <c r="A1167" s="66" t="s">
        <v>610</v>
      </c>
      <c r="B1167" s="66" t="s">
        <v>612</v>
      </c>
      <c r="C1167" s="67"/>
      <c r="D1167" s="68">
        <v>1.1428571428571428</v>
      </c>
      <c r="E1167" s="69"/>
      <c r="F1167" s="70"/>
      <c r="G1167" s="67"/>
      <c r="H1167" s="71"/>
      <c r="I1167" s="72"/>
      <c r="J1167" s="72"/>
      <c r="K1167" s="51"/>
      <c r="L1167" s="73">
        <v>1167</v>
      </c>
      <c r="M1167" s="73"/>
      <c r="N1167" s="74">
        <v>2</v>
      </c>
      <c r="O1167" s="83" t="str">
        <f>REPLACE(INDEX(GroupVertices[Group], MATCH(Edges[[#This Row],[Vertex 1]],GroupVertices[Vertex],0)),1,1,"")</f>
        <v>1</v>
      </c>
      <c r="P1167" s="83" t="str">
        <f>REPLACE(INDEX(GroupVertices[Group], MATCH(Edges[[#This Row],[Vertex 2]],GroupVertices[Vertex],0)),1,1,"")</f>
        <v>1</v>
      </c>
    </row>
    <row r="1168" spans="1:16" ht="14.25" customHeight="1" thickTop="1" thickBot="1" x14ac:dyDescent="0.3">
      <c r="A1168" s="66" t="s">
        <v>610</v>
      </c>
      <c r="B1168" s="66" t="s">
        <v>613</v>
      </c>
      <c r="C1168" s="67"/>
      <c r="D1168" s="68">
        <v>1</v>
      </c>
      <c r="E1168" s="69"/>
      <c r="F1168" s="70"/>
      <c r="G1168" s="67"/>
      <c r="H1168" s="71"/>
      <c r="I1168" s="72"/>
      <c r="J1168" s="72"/>
      <c r="K1168" s="51"/>
      <c r="L1168" s="73">
        <v>1168</v>
      </c>
      <c r="M1168" s="73"/>
      <c r="N1168" s="74">
        <v>1</v>
      </c>
      <c r="O1168" s="83" t="str">
        <f>REPLACE(INDEX(GroupVertices[Group], MATCH(Edges[[#This Row],[Vertex 1]],GroupVertices[Vertex],0)),1,1,"")</f>
        <v>1</v>
      </c>
      <c r="P1168" s="83" t="str">
        <f>REPLACE(INDEX(GroupVertices[Group], MATCH(Edges[[#This Row],[Vertex 2]],GroupVertices[Vertex],0)),1,1,"")</f>
        <v>1</v>
      </c>
    </row>
    <row r="1169" spans="1:16" ht="14.25" customHeight="1" thickTop="1" thickBot="1" x14ac:dyDescent="0.3">
      <c r="A1169" s="66" t="s">
        <v>544</v>
      </c>
      <c r="B1169" s="66" t="s">
        <v>866</v>
      </c>
      <c r="C1169" s="67"/>
      <c r="D1169" s="68">
        <v>2.2857142857142856</v>
      </c>
      <c r="E1169" s="69"/>
      <c r="F1169" s="70"/>
      <c r="G1169" s="67"/>
      <c r="H1169" s="71"/>
      <c r="I1169" s="72"/>
      <c r="J1169" s="72"/>
      <c r="K1169" s="51"/>
      <c r="L1169" s="73">
        <v>1169</v>
      </c>
      <c r="M1169" s="73"/>
      <c r="N1169" s="74">
        <v>10</v>
      </c>
      <c r="O1169" s="83" t="str">
        <f>REPLACE(INDEX(GroupVertices[Group], MATCH(Edges[[#This Row],[Vertex 1]],GroupVertices[Vertex],0)),1,1,"")</f>
        <v>1</v>
      </c>
      <c r="P1169" s="83" t="str">
        <f>REPLACE(INDEX(GroupVertices[Group], MATCH(Edges[[#This Row],[Vertex 2]],GroupVertices[Vertex],0)),1,1,"")</f>
        <v>1</v>
      </c>
    </row>
    <row r="1170" spans="1:16" ht="14.25" customHeight="1" thickTop="1" thickBot="1" x14ac:dyDescent="0.3">
      <c r="A1170" s="66" t="s">
        <v>544</v>
      </c>
      <c r="B1170" s="66" t="s">
        <v>545</v>
      </c>
      <c r="C1170" s="67"/>
      <c r="D1170" s="68">
        <v>1.1428571428571428</v>
      </c>
      <c r="E1170" s="69"/>
      <c r="F1170" s="70"/>
      <c r="G1170" s="67"/>
      <c r="H1170" s="71"/>
      <c r="I1170" s="72"/>
      <c r="J1170" s="72"/>
      <c r="K1170" s="51"/>
      <c r="L1170" s="73">
        <v>1170</v>
      </c>
      <c r="M1170" s="73"/>
      <c r="N1170" s="74">
        <v>2</v>
      </c>
      <c r="O1170" s="83" t="str">
        <f>REPLACE(INDEX(GroupVertices[Group], MATCH(Edges[[#This Row],[Vertex 1]],GroupVertices[Vertex],0)),1,1,"")</f>
        <v>1</v>
      </c>
      <c r="P1170" s="83" t="str">
        <f>REPLACE(INDEX(GroupVertices[Group], MATCH(Edges[[#This Row],[Vertex 2]],GroupVertices[Vertex],0)),1,1,"")</f>
        <v>1</v>
      </c>
    </row>
    <row r="1171" spans="1:16" ht="14.25" customHeight="1" thickTop="1" thickBot="1" x14ac:dyDescent="0.3">
      <c r="A1171" s="66" t="s">
        <v>653</v>
      </c>
      <c r="B1171" s="66" t="s">
        <v>242</v>
      </c>
      <c r="C1171" s="67"/>
      <c r="D1171" s="68">
        <v>1.5714285714285714</v>
      </c>
      <c r="E1171" s="69"/>
      <c r="F1171" s="70"/>
      <c r="G1171" s="67"/>
      <c r="H1171" s="71"/>
      <c r="I1171" s="72"/>
      <c r="J1171" s="72"/>
      <c r="K1171" s="51"/>
      <c r="L1171" s="73">
        <v>1171</v>
      </c>
      <c r="M1171" s="73"/>
      <c r="N1171" s="74">
        <v>5</v>
      </c>
      <c r="O1171" s="83" t="str">
        <f>REPLACE(INDEX(GroupVertices[Group], MATCH(Edges[[#This Row],[Vertex 1]],GroupVertices[Vertex],0)),1,1,"")</f>
        <v>1</v>
      </c>
      <c r="P1171" s="83" t="str">
        <f>REPLACE(INDEX(GroupVertices[Group], MATCH(Edges[[#This Row],[Vertex 2]],GroupVertices[Vertex],0)),1,1,"")</f>
        <v>1</v>
      </c>
    </row>
    <row r="1172" spans="1:16" ht="14.25" customHeight="1" thickTop="1" thickBot="1" x14ac:dyDescent="0.3">
      <c r="A1172" s="66" t="s">
        <v>653</v>
      </c>
      <c r="B1172" s="66" t="s">
        <v>244</v>
      </c>
      <c r="C1172" s="67"/>
      <c r="D1172" s="68">
        <v>1</v>
      </c>
      <c r="E1172" s="69"/>
      <c r="F1172" s="70"/>
      <c r="G1172" s="67"/>
      <c r="H1172" s="71"/>
      <c r="I1172" s="72"/>
      <c r="J1172" s="72"/>
      <c r="K1172" s="51"/>
      <c r="L1172" s="73">
        <v>1172</v>
      </c>
      <c r="M1172" s="73"/>
      <c r="N1172" s="74">
        <v>1</v>
      </c>
      <c r="O1172" s="83" t="str">
        <f>REPLACE(INDEX(GroupVertices[Group], MATCH(Edges[[#This Row],[Vertex 1]],GroupVertices[Vertex],0)),1,1,"")</f>
        <v>1</v>
      </c>
      <c r="P1172" s="83" t="str">
        <f>REPLACE(INDEX(GroupVertices[Group], MATCH(Edges[[#This Row],[Vertex 2]],GroupVertices[Vertex],0)),1,1,"")</f>
        <v>1</v>
      </c>
    </row>
    <row r="1173" spans="1:16" ht="14.25" customHeight="1" thickTop="1" thickBot="1" x14ac:dyDescent="0.3">
      <c r="A1173" s="66" t="s">
        <v>503</v>
      </c>
      <c r="B1173" s="66" t="s">
        <v>387</v>
      </c>
      <c r="C1173" s="67"/>
      <c r="D1173" s="68">
        <v>1</v>
      </c>
      <c r="E1173" s="69"/>
      <c r="F1173" s="70"/>
      <c r="G1173" s="67"/>
      <c r="H1173" s="71"/>
      <c r="I1173" s="72"/>
      <c r="J1173" s="72"/>
      <c r="K1173" s="51"/>
      <c r="L1173" s="73">
        <v>1173</v>
      </c>
      <c r="M1173" s="73"/>
      <c r="N1173" s="74">
        <v>1</v>
      </c>
      <c r="O1173" s="83" t="str">
        <f>REPLACE(INDEX(GroupVertices[Group], MATCH(Edges[[#This Row],[Vertex 1]],GroupVertices[Vertex],0)),1,1,"")</f>
        <v>1</v>
      </c>
      <c r="P1173" s="83" t="str">
        <f>REPLACE(INDEX(GroupVertices[Group], MATCH(Edges[[#This Row],[Vertex 2]],GroupVertices[Vertex],0)),1,1,"")</f>
        <v>1</v>
      </c>
    </row>
    <row r="1174" spans="1:16" ht="14.25" customHeight="1" thickTop="1" thickBot="1" x14ac:dyDescent="0.3">
      <c r="A1174" s="66" t="s">
        <v>503</v>
      </c>
      <c r="B1174" s="66" t="s">
        <v>217</v>
      </c>
      <c r="C1174" s="67"/>
      <c r="D1174" s="68">
        <v>1.1428571428571428</v>
      </c>
      <c r="E1174" s="69"/>
      <c r="F1174" s="70"/>
      <c r="G1174" s="67"/>
      <c r="H1174" s="71"/>
      <c r="I1174" s="72"/>
      <c r="J1174" s="72"/>
      <c r="K1174" s="51"/>
      <c r="L1174" s="73">
        <v>1174</v>
      </c>
      <c r="M1174" s="73"/>
      <c r="N1174" s="74">
        <v>2</v>
      </c>
      <c r="O1174" s="83" t="str">
        <f>REPLACE(INDEX(GroupVertices[Group], MATCH(Edges[[#This Row],[Vertex 1]],GroupVertices[Vertex],0)),1,1,"")</f>
        <v>1</v>
      </c>
      <c r="P1174" s="83" t="str">
        <f>REPLACE(INDEX(GroupVertices[Group], MATCH(Edges[[#This Row],[Vertex 2]],GroupVertices[Vertex],0)),1,1,"")</f>
        <v>1</v>
      </c>
    </row>
    <row r="1175" spans="1:16" ht="14.25" customHeight="1" thickTop="1" thickBot="1" x14ac:dyDescent="0.3">
      <c r="A1175" s="66" t="s">
        <v>503</v>
      </c>
      <c r="B1175" s="66" t="s">
        <v>867</v>
      </c>
      <c r="C1175" s="67"/>
      <c r="D1175" s="68">
        <v>1</v>
      </c>
      <c r="E1175" s="69"/>
      <c r="F1175" s="70"/>
      <c r="G1175" s="67"/>
      <c r="H1175" s="71"/>
      <c r="I1175" s="72"/>
      <c r="J1175" s="72"/>
      <c r="K1175" s="51"/>
      <c r="L1175" s="73">
        <v>1175</v>
      </c>
      <c r="M1175" s="73"/>
      <c r="N1175" s="74">
        <v>1</v>
      </c>
      <c r="O1175" s="83" t="str">
        <f>REPLACE(INDEX(GroupVertices[Group], MATCH(Edges[[#This Row],[Vertex 1]],GroupVertices[Vertex],0)),1,1,"")</f>
        <v>1</v>
      </c>
      <c r="P1175" s="83" t="str">
        <f>REPLACE(INDEX(GroupVertices[Group], MATCH(Edges[[#This Row],[Vertex 2]],GroupVertices[Vertex],0)),1,1,"")</f>
        <v>1</v>
      </c>
    </row>
    <row r="1176" spans="1:16" ht="14.25" customHeight="1" thickTop="1" thickBot="1" x14ac:dyDescent="0.3">
      <c r="A1176" s="66" t="s">
        <v>503</v>
      </c>
      <c r="B1176" s="66" t="s">
        <v>578</v>
      </c>
      <c r="C1176" s="67"/>
      <c r="D1176" s="68">
        <v>1.1428571428571428</v>
      </c>
      <c r="E1176" s="69"/>
      <c r="F1176" s="70"/>
      <c r="G1176" s="67"/>
      <c r="H1176" s="71"/>
      <c r="I1176" s="72"/>
      <c r="J1176" s="72"/>
      <c r="K1176" s="51"/>
      <c r="L1176" s="73">
        <v>1176</v>
      </c>
      <c r="M1176" s="73"/>
      <c r="N1176" s="74">
        <v>2</v>
      </c>
      <c r="O1176" s="83" t="str">
        <f>REPLACE(INDEX(GroupVertices[Group], MATCH(Edges[[#This Row],[Vertex 1]],GroupVertices[Vertex],0)),1,1,"")</f>
        <v>1</v>
      </c>
      <c r="P1176" s="83" t="str">
        <f>REPLACE(INDEX(GroupVertices[Group], MATCH(Edges[[#This Row],[Vertex 2]],GroupVertices[Vertex],0)),1,1,"")</f>
        <v>1</v>
      </c>
    </row>
    <row r="1177" spans="1:16" ht="14.25" customHeight="1" thickTop="1" thickBot="1" x14ac:dyDescent="0.3">
      <c r="A1177" s="66" t="s">
        <v>503</v>
      </c>
      <c r="B1177" s="66" t="s">
        <v>420</v>
      </c>
      <c r="C1177" s="67"/>
      <c r="D1177" s="68">
        <v>1</v>
      </c>
      <c r="E1177" s="69"/>
      <c r="F1177" s="70"/>
      <c r="G1177" s="67"/>
      <c r="H1177" s="71"/>
      <c r="I1177" s="72"/>
      <c r="J1177" s="72"/>
      <c r="K1177" s="51"/>
      <c r="L1177" s="73">
        <v>1177</v>
      </c>
      <c r="M1177" s="73"/>
      <c r="N1177" s="74">
        <v>1</v>
      </c>
      <c r="O1177" s="83" t="str">
        <f>REPLACE(INDEX(GroupVertices[Group], MATCH(Edges[[#This Row],[Vertex 1]],GroupVertices[Vertex],0)),1,1,"")</f>
        <v>1</v>
      </c>
      <c r="P1177" s="83" t="str">
        <f>REPLACE(INDEX(GroupVertices[Group], MATCH(Edges[[#This Row],[Vertex 2]],GroupVertices[Vertex],0)),1,1,"")</f>
        <v>1</v>
      </c>
    </row>
    <row r="1178" spans="1:16" ht="14.25" customHeight="1" thickTop="1" thickBot="1" x14ac:dyDescent="0.3">
      <c r="A1178" s="66" t="s">
        <v>503</v>
      </c>
      <c r="B1178" s="66" t="s">
        <v>580</v>
      </c>
      <c r="C1178" s="67"/>
      <c r="D1178" s="68">
        <v>1</v>
      </c>
      <c r="E1178" s="69"/>
      <c r="F1178" s="70"/>
      <c r="G1178" s="67"/>
      <c r="H1178" s="71"/>
      <c r="I1178" s="72"/>
      <c r="J1178" s="72"/>
      <c r="K1178" s="51"/>
      <c r="L1178" s="73">
        <v>1178</v>
      </c>
      <c r="M1178" s="73"/>
      <c r="N1178" s="74">
        <v>1</v>
      </c>
      <c r="O1178" s="83" t="str">
        <f>REPLACE(INDEX(GroupVertices[Group], MATCH(Edges[[#This Row],[Vertex 1]],GroupVertices[Vertex],0)),1,1,"")</f>
        <v>1</v>
      </c>
      <c r="P1178" s="83" t="str">
        <f>REPLACE(INDEX(GroupVertices[Group], MATCH(Edges[[#This Row],[Vertex 2]],GroupVertices[Vertex],0)),1,1,"")</f>
        <v>1</v>
      </c>
    </row>
    <row r="1179" spans="1:16" ht="14.25" customHeight="1" thickTop="1" thickBot="1" x14ac:dyDescent="0.3">
      <c r="A1179" s="66" t="s">
        <v>503</v>
      </c>
      <c r="B1179" s="66" t="s">
        <v>591</v>
      </c>
      <c r="C1179" s="67"/>
      <c r="D1179" s="68">
        <v>1.1428571428571428</v>
      </c>
      <c r="E1179" s="69"/>
      <c r="F1179" s="70"/>
      <c r="G1179" s="67"/>
      <c r="H1179" s="71"/>
      <c r="I1179" s="72"/>
      <c r="J1179" s="72"/>
      <c r="K1179" s="51"/>
      <c r="L1179" s="73">
        <v>1179</v>
      </c>
      <c r="M1179" s="73"/>
      <c r="N1179" s="74">
        <v>2</v>
      </c>
      <c r="O1179" s="83" t="str">
        <f>REPLACE(INDEX(GroupVertices[Group], MATCH(Edges[[#This Row],[Vertex 1]],GroupVertices[Vertex],0)),1,1,"")</f>
        <v>1</v>
      </c>
      <c r="P1179" s="83" t="str">
        <f>REPLACE(INDEX(GroupVertices[Group], MATCH(Edges[[#This Row],[Vertex 2]],GroupVertices[Vertex],0)),1,1,"")</f>
        <v>1</v>
      </c>
    </row>
    <row r="1180" spans="1:16" ht="14.25" customHeight="1" thickTop="1" thickBot="1" x14ac:dyDescent="0.3">
      <c r="A1180" s="66" t="s">
        <v>868</v>
      </c>
      <c r="B1180" s="66" t="s">
        <v>869</v>
      </c>
      <c r="C1180" s="67"/>
      <c r="D1180" s="68">
        <v>1.4285714285714286</v>
      </c>
      <c r="E1180" s="69"/>
      <c r="F1180" s="70"/>
      <c r="G1180" s="67"/>
      <c r="H1180" s="71"/>
      <c r="I1180" s="72"/>
      <c r="J1180" s="72"/>
      <c r="K1180" s="51"/>
      <c r="L1180" s="73">
        <v>1180</v>
      </c>
      <c r="M1180" s="73"/>
      <c r="N1180" s="74">
        <v>4</v>
      </c>
      <c r="O1180" s="83" t="str">
        <f>REPLACE(INDEX(GroupVertices[Group], MATCH(Edges[[#This Row],[Vertex 1]],GroupVertices[Vertex],0)),1,1,"")</f>
        <v>1</v>
      </c>
      <c r="P1180" s="83" t="str">
        <f>REPLACE(INDEX(GroupVertices[Group], MATCH(Edges[[#This Row],[Vertex 2]],GroupVertices[Vertex],0)),1,1,"")</f>
        <v>1</v>
      </c>
    </row>
    <row r="1181" spans="1:16" ht="14.25" customHeight="1" thickTop="1" thickBot="1" x14ac:dyDescent="0.3">
      <c r="A1181" s="66" t="s">
        <v>197</v>
      </c>
      <c r="B1181" s="66" t="s">
        <v>647</v>
      </c>
      <c r="C1181" s="67"/>
      <c r="D1181" s="68">
        <v>1</v>
      </c>
      <c r="E1181" s="69"/>
      <c r="F1181" s="70"/>
      <c r="G1181" s="67"/>
      <c r="H1181" s="71"/>
      <c r="I1181" s="72"/>
      <c r="J1181" s="72"/>
      <c r="K1181" s="51"/>
      <c r="L1181" s="73">
        <v>1181</v>
      </c>
      <c r="M1181" s="73"/>
      <c r="N1181" s="74">
        <v>1</v>
      </c>
      <c r="O1181" s="83" t="str">
        <f>REPLACE(INDEX(GroupVertices[Group], MATCH(Edges[[#This Row],[Vertex 1]],GroupVertices[Vertex],0)),1,1,"")</f>
        <v>1</v>
      </c>
      <c r="P1181" s="83" t="str">
        <f>REPLACE(INDEX(GroupVertices[Group], MATCH(Edges[[#This Row],[Vertex 2]],GroupVertices[Vertex],0)),1,1,"")</f>
        <v>1</v>
      </c>
    </row>
    <row r="1182" spans="1:16" ht="14.25" customHeight="1" thickTop="1" thickBot="1" x14ac:dyDescent="0.3">
      <c r="A1182" s="66" t="s">
        <v>197</v>
      </c>
      <c r="B1182" s="66" t="s">
        <v>198</v>
      </c>
      <c r="C1182" s="67"/>
      <c r="D1182" s="68">
        <v>1</v>
      </c>
      <c r="E1182" s="69"/>
      <c r="F1182" s="70"/>
      <c r="G1182" s="67"/>
      <c r="H1182" s="71"/>
      <c r="I1182" s="72"/>
      <c r="J1182" s="72"/>
      <c r="K1182" s="51"/>
      <c r="L1182" s="73">
        <v>1182</v>
      </c>
      <c r="M1182" s="73"/>
      <c r="N1182" s="74">
        <v>1</v>
      </c>
      <c r="O1182" s="83" t="str">
        <f>REPLACE(INDEX(GroupVertices[Group], MATCH(Edges[[#This Row],[Vertex 1]],GroupVertices[Vertex],0)),1,1,"")</f>
        <v>1</v>
      </c>
      <c r="P1182" s="83" t="str">
        <f>REPLACE(INDEX(GroupVertices[Group], MATCH(Edges[[#This Row],[Vertex 2]],GroupVertices[Vertex],0)),1,1,"")</f>
        <v>1</v>
      </c>
    </row>
    <row r="1183" spans="1:16" ht="14.25" customHeight="1" thickTop="1" thickBot="1" x14ac:dyDescent="0.3">
      <c r="A1183" s="66" t="s">
        <v>197</v>
      </c>
      <c r="B1183" s="66" t="s">
        <v>746</v>
      </c>
      <c r="C1183" s="67"/>
      <c r="D1183" s="68">
        <v>1</v>
      </c>
      <c r="E1183" s="69"/>
      <c r="F1183" s="70"/>
      <c r="G1183" s="67"/>
      <c r="H1183" s="71"/>
      <c r="I1183" s="72"/>
      <c r="J1183" s="72"/>
      <c r="K1183" s="51"/>
      <c r="L1183" s="73">
        <v>1183</v>
      </c>
      <c r="M1183" s="73"/>
      <c r="N1183" s="74">
        <v>1</v>
      </c>
      <c r="O1183" s="83" t="str">
        <f>REPLACE(INDEX(GroupVertices[Group], MATCH(Edges[[#This Row],[Vertex 1]],GroupVertices[Vertex],0)),1,1,"")</f>
        <v>1</v>
      </c>
      <c r="P1183" s="83" t="str">
        <f>REPLACE(INDEX(GroupVertices[Group], MATCH(Edges[[#This Row],[Vertex 2]],GroupVertices[Vertex],0)),1,1,"")</f>
        <v>1</v>
      </c>
    </row>
    <row r="1184" spans="1:16" ht="14.25" customHeight="1" thickTop="1" thickBot="1" x14ac:dyDescent="0.3">
      <c r="A1184" s="66" t="s">
        <v>870</v>
      </c>
      <c r="B1184" s="66" t="s">
        <v>647</v>
      </c>
      <c r="C1184" s="67"/>
      <c r="D1184" s="68">
        <v>1.1428571428571428</v>
      </c>
      <c r="E1184" s="69"/>
      <c r="F1184" s="70"/>
      <c r="G1184" s="67"/>
      <c r="H1184" s="71"/>
      <c r="I1184" s="72"/>
      <c r="J1184" s="72"/>
      <c r="K1184" s="51"/>
      <c r="L1184" s="73">
        <v>1184</v>
      </c>
      <c r="M1184" s="73"/>
      <c r="N1184" s="74">
        <v>2</v>
      </c>
      <c r="O1184" s="83" t="str">
        <f>REPLACE(INDEX(GroupVertices[Group], MATCH(Edges[[#This Row],[Vertex 1]],GroupVertices[Vertex],0)),1,1,"")</f>
        <v>1</v>
      </c>
      <c r="P1184" s="83" t="str">
        <f>REPLACE(INDEX(GroupVertices[Group], MATCH(Edges[[#This Row],[Vertex 2]],GroupVertices[Vertex],0)),1,1,"")</f>
        <v>1</v>
      </c>
    </row>
    <row r="1185" spans="1:16" ht="14.25" customHeight="1" thickTop="1" thickBot="1" x14ac:dyDescent="0.3">
      <c r="A1185" s="66" t="s">
        <v>870</v>
      </c>
      <c r="B1185" s="66" t="s">
        <v>871</v>
      </c>
      <c r="C1185" s="67"/>
      <c r="D1185" s="68">
        <v>1.1428571428571428</v>
      </c>
      <c r="E1185" s="69"/>
      <c r="F1185" s="70"/>
      <c r="G1185" s="67"/>
      <c r="H1185" s="71"/>
      <c r="I1185" s="72"/>
      <c r="J1185" s="72"/>
      <c r="K1185" s="51"/>
      <c r="L1185" s="73">
        <v>1185</v>
      </c>
      <c r="M1185" s="73"/>
      <c r="N1185" s="74">
        <v>2</v>
      </c>
      <c r="O1185" s="83" t="str">
        <f>REPLACE(INDEX(GroupVertices[Group], MATCH(Edges[[#This Row],[Vertex 1]],GroupVertices[Vertex],0)),1,1,"")</f>
        <v>1</v>
      </c>
      <c r="P1185" s="83" t="str">
        <f>REPLACE(INDEX(GroupVertices[Group], MATCH(Edges[[#This Row],[Vertex 2]],GroupVertices[Vertex],0)),1,1,"")</f>
        <v>1</v>
      </c>
    </row>
    <row r="1186" spans="1:16" ht="14.25" customHeight="1" thickTop="1" thickBot="1" x14ac:dyDescent="0.3">
      <c r="A1186" s="66" t="s">
        <v>397</v>
      </c>
      <c r="B1186" s="66" t="s">
        <v>402</v>
      </c>
      <c r="C1186" s="67"/>
      <c r="D1186" s="68">
        <v>1</v>
      </c>
      <c r="E1186" s="69"/>
      <c r="F1186" s="70"/>
      <c r="G1186" s="67"/>
      <c r="H1186" s="71"/>
      <c r="I1186" s="72"/>
      <c r="J1186" s="72"/>
      <c r="K1186" s="51"/>
      <c r="L1186" s="73">
        <v>1186</v>
      </c>
      <c r="M1186" s="73"/>
      <c r="N1186" s="74">
        <v>1</v>
      </c>
      <c r="O1186" s="83" t="str">
        <f>REPLACE(INDEX(GroupVertices[Group], MATCH(Edges[[#This Row],[Vertex 1]],GroupVertices[Vertex],0)),1,1,"")</f>
        <v>1</v>
      </c>
      <c r="P1186" s="83" t="str">
        <f>REPLACE(INDEX(GroupVertices[Group], MATCH(Edges[[#This Row],[Vertex 2]],GroupVertices[Vertex],0)),1,1,"")</f>
        <v>1</v>
      </c>
    </row>
    <row r="1187" spans="1:16" ht="14.25" customHeight="1" thickTop="1" thickBot="1" x14ac:dyDescent="0.3">
      <c r="A1187" s="66" t="s">
        <v>647</v>
      </c>
      <c r="B1187" s="66" t="s">
        <v>872</v>
      </c>
      <c r="C1187" s="67"/>
      <c r="D1187" s="68">
        <v>1</v>
      </c>
      <c r="E1187" s="69"/>
      <c r="F1187" s="70"/>
      <c r="G1187" s="67"/>
      <c r="H1187" s="71"/>
      <c r="I1187" s="72"/>
      <c r="J1187" s="72"/>
      <c r="K1187" s="51"/>
      <c r="L1187" s="73">
        <v>1187</v>
      </c>
      <c r="M1187" s="73"/>
      <c r="N1187" s="74">
        <v>1</v>
      </c>
      <c r="O1187" s="83" t="str">
        <f>REPLACE(INDEX(GroupVertices[Group], MATCH(Edges[[#This Row],[Vertex 1]],GroupVertices[Vertex],0)),1,1,"")</f>
        <v>1</v>
      </c>
      <c r="P1187" s="83" t="str">
        <f>REPLACE(INDEX(GroupVertices[Group], MATCH(Edges[[#This Row],[Vertex 2]],GroupVertices[Vertex],0)),1,1,"")</f>
        <v>1</v>
      </c>
    </row>
    <row r="1188" spans="1:16" ht="14.25" customHeight="1" thickTop="1" thickBot="1" x14ac:dyDescent="0.3">
      <c r="A1188" s="66" t="s">
        <v>647</v>
      </c>
      <c r="B1188" s="66" t="s">
        <v>873</v>
      </c>
      <c r="C1188" s="67"/>
      <c r="D1188" s="68">
        <v>1</v>
      </c>
      <c r="E1188" s="69"/>
      <c r="F1188" s="70"/>
      <c r="G1188" s="67"/>
      <c r="H1188" s="71"/>
      <c r="I1188" s="72"/>
      <c r="J1188" s="72"/>
      <c r="K1188" s="51"/>
      <c r="L1188" s="73">
        <v>1188</v>
      </c>
      <c r="M1188" s="73"/>
      <c r="N1188" s="74">
        <v>1</v>
      </c>
      <c r="O1188" s="83" t="str">
        <f>REPLACE(INDEX(GroupVertices[Group], MATCH(Edges[[#This Row],[Vertex 1]],GroupVertices[Vertex],0)),1,1,"")</f>
        <v>1</v>
      </c>
      <c r="P1188" s="83" t="str">
        <f>REPLACE(INDEX(GroupVertices[Group], MATCH(Edges[[#This Row],[Vertex 2]],GroupVertices[Vertex],0)),1,1,"")</f>
        <v>1</v>
      </c>
    </row>
    <row r="1189" spans="1:16" ht="14.25" customHeight="1" thickTop="1" thickBot="1" x14ac:dyDescent="0.3">
      <c r="A1189" s="66" t="s">
        <v>647</v>
      </c>
      <c r="B1189" s="66" t="s">
        <v>408</v>
      </c>
      <c r="C1189" s="67"/>
      <c r="D1189" s="68">
        <v>1.1428571428571428</v>
      </c>
      <c r="E1189" s="69"/>
      <c r="F1189" s="70"/>
      <c r="G1189" s="67"/>
      <c r="H1189" s="71"/>
      <c r="I1189" s="72"/>
      <c r="J1189" s="72"/>
      <c r="K1189" s="51"/>
      <c r="L1189" s="73">
        <v>1189</v>
      </c>
      <c r="M1189" s="73"/>
      <c r="N1189" s="74">
        <v>2</v>
      </c>
      <c r="O1189" s="83" t="str">
        <f>REPLACE(INDEX(GroupVertices[Group], MATCH(Edges[[#This Row],[Vertex 1]],GroupVertices[Vertex],0)),1,1,"")</f>
        <v>1</v>
      </c>
      <c r="P1189" s="83" t="str">
        <f>REPLACE(INDEX(GroupVertices[Group], MATCH(Edges[[#This Row],[Vertex 2]],GroupVertices[Vertex],0)),1,1,"")</f>
        <v>1</v>
      </c>
    </row>
    <row r="1190" spans="1:16" ht="14.25" customHeight="1" thickTop="1" thickBot="1" x14ac:dyDescent="0.3">
      <c r="A1190" s="66" t="s">
        <v>874</v>
      </c>
      <c r="B1190" s="66" t="s">
        <v>206</v>
      </c>
      <c r="C1190" s="67"/>
      <c r="D1190" s="68">
        <v>1.1428571428571428</v>
      </c>
      <c r="E1190" s="69"/>
      <c r="F1190" s="70"/>
      <c r="G1190" s="67"/>
      <c r="H1190" s="71"/>
      <c r="I1190" s="72"/>
      <c r="J1190" s="72"/>
      <c r="K1190" s="51"/>
      <c r="L1190" s="73">
        <v>1190</v>
      </c>
      <c r="M1190" s="73"/>
      <c r="N1190" s="74">
        <v>2</v>
      </c>
      <c r="O1190" s="83" t="str">
        <f>REPLACE(INDEX(GroupVertices[Group], MATCH(Edges[[#This Row],[Vertex 1]],GroupVertices[Vertex],0)),1,1,"")</f>
        <v>1</v>
      </c>
      <c r="P1190" s="83" t="str">
        <f>REPLACE(INDEX(GroupVertices[Group], MATCH(Edges[[#This Row],[Vertex 2]],GroupVertices[Vertex],0)),1,1,"")</f>
        <v>1</v>
      </c>
    </row>
    <row r="1191" spans="1:16" ht="14.25" customHeight="1" thickTop="1" thickBot="1" x14ac:dyDescent="0.3">
      <c r="A1191" s="66" t="s">
        <v>841</v>
      </c>
      <c r="B1191" s="66" t="s">
        <v>244</v>
      </c>
      <c r="C1191" s="67"/>
      <c r="D1191" s="68">
        <v>1</v>
      </c>
      <c r="E1191" s="69"/>
      <c r="F1191" s="70"/>
      <c r="G1191" s="67"/>
      <c r="H1191" s="71"/>
      <c r="I1191" s="72"/>
      <c r="J1191" s="72"/>
      <c r="K1191" s="51"/>
      <c r="L1191" s="73">
        <v>1191</v>
      </c>
      <c r="M1191" s="73"/>
      <c r="N1191" s="74">
        <v>1</v>
      </c>
      <c r="O1191" s="83" t="str">
        <f>REPLACE(INDEX(GroupVertices[Group], MATCH(Edges[[#This Row],[Vertex 1]],GroupVertices[Vertex],0)),1,1,"")</f>
        <v>1</v>
      </c>
      <c r="P1191" s="83" t="str">
        <f>REPLACE(INDEX(GroupVertices[Group], MATCH(Edges[[#This Row],[Vertex 2]],GroupVertices[Vertex],0)),1,1,"")</f>
        <v>1</v>
      </c>
    </row>
    <row r="1192" spans="1:16" ht="14.25" customHeight="1" thickTop="1" thickBot="1" x14ac:dyDescent="0.3">
      <c r="A1192" s="66" t="s">
        <v>841</v>
      </c>
      <c r="B1192" s="66" t="s">
        <v>580</v>
      </c>
      <c r="C1192" s="67"/>
      <c r="D1192" s="68">
        <v>1.1428571428571428</v>
      </c>
      <c r="E1192" s="69"/>
      <c r="F1192" s="70"/>
      <c r="G1192" s="67"/>
      <c r="H1192" s="71"/>
      <c r="I1192" s="72"/>
      <c r="J1192" s="72"/>
      <c r="K1192" s="51"/>
      <c r="L1192" s="73">
        <v>1192</v>
      </c>
      <c r="M1192" s="73"/>
      <c r="N1192" s="74">
        <v>2</v>
      </c>
      <c r="O1192" s="83" t="str">
        <f>REPLACE(INDEX(GroupVertices[Group], MATCH(Edges[[#This Row],[Vertex 1]],GroupVertices[Vertex],0)),1,1,"")</f>
        <v>1</v>
      </c>
      <c r="P1192" s="83" t="str">
        <f>REPLACE(INDEX(GroupVertices[Group], MATCH(Edges[[#This Row],[Vertex 2]],GroupVertices[Vertex],0)),1,1,"")</f>
        <v>1</v>
      </c>
    </row>
    <row r="1193" spans="1:16" ht="14.25" customHeight="1" thickTop="1" thickBot="1" x14ac:dyDescent="0.3">
      <c r="A1193" s="66" t="s">
        <v>809</v>
      </c>
      <c r="B1193" s="66" t="s">
        <v>810</v>
      </c>
      <c r="C1193" s="67"/>
      <c r="D1193" s="68">
        <v>1</v>
      </c>
      <c r="E1193" s="69"/>
      <c r="F1193" s="70"/>
      <c r="G1193" s="67"/>
      <c r="H1193" s="71"/>
      <c r="I1193" s="72"/>
      <c r="J1193" s="72"/>
      <c r="K1193" s="51"/>
      <c r="L1193" s="73">
        <v>1193</v>
      </c>
      <c r="M1193" s="73"/>
      <c r="N1193" s="74">
        <v>1</v>
      </c>
      <c r="O1193" s="83" t="str">
        <f>REPLACE(INDEX(GroupVertices[Group], MATCH(Edges[[#This Row],[Vertex 1]],GroupVertices[Vertex],0)),1,1,"")</f>
        <v>11</v>
      </c>
      <c r="P1193" s="83" t="str">
        <f>REPLACE(INDEX(GroupVertices[Group], MATCH(Edges[[#This Row],[Vertex 2]],GroupVertices[Vertex],0)),1,1,"")</f>
        <v>11</v>
      </c>
    </row>
    <row r="1194" spans="1:16" ht="14.25" customHeight="1" thickTop="1" thickBot="1" x14ac:dyDescent="0.3">
      <c r="A1194" s="66" t="s">
        <v>464</v>
      </c>
      <c r="B1194" s="66" t="s">
        <v>465</v>
      </c>
      <c r="C1194" s="67"/>
      <c r="D1194" s="68">
        <v>1</v>
      </c>
      <c r="E1194" s="69"/>
      <c r="F1194" s="70"/>
      <c r="G1194" s="67"/>
      <c r="H1194" s="71"/>
      <c r="I1194" s="72"/>
      <c r="J1194" s="72"/>
      <c r="K1194" s="51"/>
      <c r="L1194" s="73">
        <v>1194</v>
      </c>
      <c r="M1194" s="73"/>
      <c r="N1194" s="74">
        <v>1</v>
      </c>
      <c r="O1194" s="83" t="str">
        <f>REPLACE(INDEX(GroupVertices[Group], MATCH(Edges[[#This Row],[Vertex 1]],GroupVertices[Vertex],0)),1,1,"")</f>
        <v>1</v>
      </c>
      <c r="P1194" s="83" t="str">
        <f>REPLACE(INDEX(GroupVertices[Group], MATCH(Edges[[#This Row],[Vertex 2]],GroupVertices[Vertex],0)),1,1,"")</f>
        <v>1</v>
      </c>
    </row>
    <row r="1195" spans="1:16" ht="14.25" customHeight="1" thickTop="1" thickBot="1" x14ac:dyDescent="0.3">
      <c r="A1195" s="66" t="s">
        <v>464</v>
      </c>
      <c r="B1195" s="66" t="s">
        <v>466</v>
      </c>
      <c r="C1195" s="67"/>
      <c r="D1195" s="68">
        <v>1</v>
      </c>
      <c r="E1195" s="69"/>
      <c r="F1195" s="70"/>
      <c r="G1195" s="67"/>
      <c r="H1195" s="71"/>
      <c r="I1195" s="72"/>
      <c r="J1195" s="72"/>
      <c r="K1195" s="51"/>
      <c r="L1195" s="73">
        <v>1195</v>
      </c>
      <c r="M1195" s="73"/>
      <c r="N1195" s="74">
        <v>1</v>
      </c>
      <c r="O1195" s="83" t="str">
        <f>REPLACE(INDEX(GroupVertices[Group], MATCH(Edges[[#This Row],[Vertex 1]],GroupVertices[Vertex],0)),1,1,"")</f>
        <v>1</v>
      </c>
      <c r="P1195" s="83" t="str">
        <f>REPLACE(INDEX(GroupVertices[Group], MATCH(Edges[[#This Row],[Vertex 2]],GroupVertices[Vertex],0)),1,1,"")</f>
        <v>1</v>
      </c>
    </row>
    <row r="1196" spans="1:16" ht="14.25" customHeight="1" thickTop="1" thickBot="1" x14ac:dyDescent="0.3">
      <c r="A1196" s="66" t="s">
        <v>875</v>
      </c>
      <c r="B1196" s="66" t="s">
        <v>876</v>
      </c>
      <c r="C1196" s="67"/>
      <c r="D1196" s="68">
        <v>1</v>
      </c>
      <c r="E1196" s="69"/>
      <c r="F1196" s="70"/>
      <c r="G1196" s="67"/>
      <c r="H1196" s="71"/>
      <c r="I1196" s="72"/>
      <c r="J1196" s="72"/>
      <c r="K1196" s="51"/>
      <c r="L1196" s="73">
        <v>1196</v>
      </c>
      <c r="M1196" s="73"/>
      <c r="N1196" s="74">
        <v>1</v>
      </c>
      <c r="O1196" s="83" t="str">
        <f>REPLACE(INDEX(GroupVertices[Group], MATCH(Edges[[#This Row],[Vertex 1]],GroupVertices[Vertex],0)),1,1,"")</f>
        <v>63</v>
      </c>
      <c r="P1196" s="83" t="str">
        <f>REPLACE(INDEX(GroupVertices[Group], MATCH(Edges[[#This Row],[Vertex 2]],GroupVertices[Vertex],0)),1,1,"")</f>
        <v>63</v>
      </c>
    </row>
    <row r="1197" spans="1:16" ht="14.25" customHeight="1" thickTop="1" thickBot="1" x14ac:dyDescent="0.3">
      <c r="A1197" s="66" t="s">
        <v>877</v>
      </c>
      <c r="B1197" s="66" t="s">
        <v>878</v>
      </c>
      <c r="C1197" s="67"/>
      <c r="D1197" s="68">
        <v>1.1428571428571428</v>
      </c>
      <c r="E1197" s="69"/>
      <c r="F1197" s="70"/>
      <c r="G1197" s="67"/>
      <c r="H1197" s="71"/>
      <c r="I1197" s="72"/>
      <c r="J1197" s="72"/>
      <c r="K1197" s="51"/>
      <c r="L1197" s="73">
        <v>1197</v>
      </c>
      <c r="M1197" s="73"/>
      <c r="N1197" s="74">
        <v>2</v>
      </c>
      <c r="O1197" s="83" t="str">
        <f>REPLACE(INDEX(GroupVertices[Group], MATCH(Edges[[#This Row],[Vertex 1]],GroupVertices[Vertex],0)),1,1,"")</f>
        <v>59</v>
      </c>
      <c r="P1197" s="83" t="str">
        <f>REPLACE(INDEX(GroupVertices[Group], MATCH(Edges[[#This Row],[Vertex 2]],GroupVertices[Vertex],0)),1,1,"")</f>
        <v>59</v>
      </c>
    </row>
    <row r="1198" spans="1:16" ht="14.25" customHeight="1" thickTop="1" thickBot="1" x14ac:dyDescent="0.3">
      <c r="A1198" s="66" t="s">
        <v>258</v>
      </c>
      <c r="B1198" s="66" t="s">
        <v>259</v>
      </c>
      <c r="C1198" s="67"/>
      <c r="D1198" s="68">
        <v>1.4285714285714286</v>
      </c>
      <c r="E1198" s="69"/>
      <c r="F1198" s="70"/>
      <c r="G1198" s="67"/>
      <c r="H1198" s="71"/>
      <c r="I1198" s="72"/>
      <c r="J1198" s="72"/>
      <c r="K1198" s="51"/>
      <c r="L1198" s="73">
        <v>1198</v>
      </c>
      <c r="M1198" s="73"/>
      <c r="N1198" s="74">
        <v>4</v>
      </c>
      <c r="O1198" s="83" t="str">
        <f>REPLACE(INDEX(GroupVertices[Group], MATCH(Edges[[#This Row],[Vertex 1]],GroupVertices[Vertex],0)),1,1,"")</f>
        <v>1</v>
      </c>
      <c r="P1198" s="83" t="str">
        <f>REPLACE(INDEX(GroupVertices[Group], MATCH(Edges[[#This Row],[Vertex 2]],GroupVertices[Vertex],0)),1,1,"")</f>
        <v>1</v>
      </c>
    </row>
    <row r="1199" spans="1:16" ht="14.25" customHeight="1" thickTop="1" thickBot="1" x14ac:dyDescent="0.3">
      <c r="A1199" s="66" t="s">
        <v>258</v>
      </c>
      <c r="B1199" s="66" t="s">
        <v>260</v>
      </c>
      <c r="C1199" s="67"/>
      <c r="D1199" s="68">
        <v>1</v>
      </c>
      <c r="E1199" s="69"/>
      <c r="F1199" s="70"/>
      <c r="G1199" s="67"/>
      <c r="H1199" s="71"/>
      <c r="I1199" s="72"/>
      <c r="J1199" s="72"/>
      <c r="K1199" s="51"/>
      <c r="L1199" s="73">
        <v>1199</v>
      </c>
      <c r="M1199" s="73"/>
      <c r="N1199" s="74">
        <v>1</v>
      </c>
      <c r="O1199" s="83" t="str">
        <f>REPLACE(INDEX(GroupVertices[Group], MATCH(Edges[[#This Row],[Vertex 1]],GroupVertices[Vertex],0)),1,1,"")</f>
        <v>1</v>
      </c>
      <c r="P1199" s="83" t="str">
        <f>REPLACE(INDEX(GroupVertices[Group], MATCH(Edges[[#This Row],[Vertex 2]],GroupVertices[Vertex],0)),1,1,"")</f>
        <v>1</v>
      </c>
    </row>
    <row r="1200" spans="1:16" ht="14.25" customHeight="1" thickTop="1" thickBot="1" x14ac:dyDescent="0.3">
      <c r="A1200" s="66" t="s">
        <v>258</v>
      </c>
      <c r="B1200" s="66" t="s">
        <v>261</v>
      </c>
      <c r="C1200" s="67"/>
      <c r="D1200" s="68">
        <v>1</v>
      </c>
      <c r="E1200" s="69"/>
      <c r="F1200" s="70"/>
      <c r="G1200" s="67"/>
      <c r="H1200" s="71"/>
      <c r="I1200" s="72"/>
      <c r="J1200" s="72"/>
      <c r="K1200" s="51"/>
      <c r="L1200" s="73">
        <v>1200</v>
      </c>
      <c r="M1200" s="73"/>
      <c r="N1200" s="74">
        <v>1</v>
      </c>
      <c r="O1200" s="83" t="str">
        <f>REPLACE(INDEX(GroupVertices[Group], MATCH(Edges[[#This Row],[Vertex 1]],GroupVertices[Vertex],0)),1,1,"")</f>
        <v>1</v>
      </c>
      <c r="P1200" s="83" t="str">
        <f>REPLACE(INDEX(GroupVertices[Group], MATCH(Edges[[#This Row],[Vertex 2]],GroupVertices[Vertex],0)),1,1,"")</f>
        <v>1</v>
      </c>
    </row>
    <row r="1201" spans="1:16" ht="14.25" customHeight="1" thickTop="1" thickBot="1" x14ac:dyDescent="0.3">
      <c r="A1201" s="66" t="s">
        <v>258</v>
      </c>
      <c r="B1201" s="66" t="s">
        <v>262</v>
      </c>
      <c r="C1201" s="67"/>
      <c r="D1201" s="68">
        <v>1</v>
      </c>
      <c r="E1201" s="69"/>
      <c r="F1201" s="70"/>
      <c r="G1201" s="67"/>
      <c r="H1201" s="71"/>
      <c r="I1201" s="72"/>
      <c r="J1201" s="72"/>
      <c r="K1201" s="51"/>
      <c r="L1201" s="73">
        <v>1201</v>
      </c>
      <c r="M1201" s="73"/>
      <c r="N1201" s="74">
        <v>1</v>
      </c>
      <c r="O1201" s="83" t="str">
        <f>REPLACE(INDEX(GroupVertices[Group], MATCH(Edges[[#This Row],[Vertex 1]],GroupVertices[Vertex],0)),1,1,"")</f>
        <v>1</v>
      </c>
      <c r="P1201" s="83" t="str">
        <f>REPLACE(INDEX(GroupVertices[Group], MATCH(Edges[[#This Row],[Vertex 2]],GroupVertices[Vertex],0)),1,1,"")</f>
        <v>1</v>
      </c>
    </row>
    <row r="1202" spans="1:16" ht="14.25" customHeight="1" thickTop="1" thickBot="1" x14ac:dyDescent="0.3">
      <c r="A1202" s="66" t="s">
        <v>258</v>
      </c>
      <c r="B1202" s="66" t="s">
        <v>180</v>
      </c>
      <c r="C1202" s="67"/>
      <c r="D1202" s="68">
        <v>1</v>
      </c>
      <c r="E1202" s="69"/>
      <c r="F1202" s="70"/>
      <c r="G1202" s="67"/>
      <c r="H1202" s="71"/>
      <c r="I1202" s="72"/>
      <c r="J1202" s="72"/>
      <c r="K1202" s="51"/>
      <c r="L1202" s="73">
        <v>1202</v>
      </c>
      <c r="M1202" s="73"/>
      <c r="N1202" s="74">
        <v>1</v>
      </c>
      <c r="O1202" s="83" t="str">
        <f>REPLACE(INDEX(GroupVertices[Group], MATCH(Edges[[#This Row],[Vertex 1]],GroupVertices[Vertex],0)),1,1,"")</f>
        <v>1</v>
      </c>
      <c r="P1202" s="83" t="str">
        <f>REPLACE(INDEX(GroupVertices[Group], MATCH(Edges[[#This Row],[Vertex 2]],GroupVertices[Vertex],0)),1,1,"")</f>
        <v>1</v>
      </c>
    </row>
    <row r="1203" spans="1:16" ht="14.25" customHeight="1" thickTop="1" thickBot="1" x14ac:dyDescent="0.3">
      <c r="A1203" s="91" t="s">
        <v>879</v>
      </c>
      <c r="B1203" s="91" t="s">
        <v>465</v>
      </c>
      <c r="C1203" s="92"/>
      <c r="D1203" s="93">
        <v>1.1428571428571428</v>
      </c>
      <c r="E1203" s="94"/>
      <c r="F1203" s="95"/>
      <c r="G1203" s="92"/>
      <c r="H1203" s="96"/>
      <c r="I1203" s="97"/>
      <c r="J1203" s="97"/>
      <c r="K1203" s="98"/>
      <c r="L1203" s="90">
        <v>1203</v>
      </c>
      <c r="M1203" s="90"/>
      <c r="N1203" s="99">
        <v>2</v>
      </c>
      <c r="O1203" s="83" t="str">
        <f>REPLACE(INDEX(GroupVertices[Group], MATCH(Edges[[#This Row],[Vertex 1]],GroupVertices[Vertex],0)),1,1,"")</f>
        <v>1</v>
      </c>
      <c r="P1203" s="83" t="str">
        <f>REPLACE(INDEX(GroupVertices[Group], MATCH(Edges[[#This Row],[Vertex 2]],GroupVertices[Vertex],0)),1,1,"")</f>
        <v>1</v>
      </c>
    </row>
    <row r="1204" spans="1:16" ht="14.25" customHeight="1" thickTop="1" thickBot="1" x14ac:dyDescent="0.3">
      <c r="A1204" s="91" t="s">
        <v>880</v>
      </c>
      <c r="B1204" s="91" t="s">
        <v>605</v>
      </c>
      <c r="C1204" s="92"/>
      <c r="D1204" s="93">
        <v>1.1428571428571428</v>
      </c>
      <c r="E1204" s="94"/>
      <c r="F1204" s="95"/>
      <c r="G1204" s="92"/>
      <c r="H1204" s="96"/>
      <c r="I1204" s="97"/>
      <c r="J1204" s="97"/>
      <c r="K1204" s="98"/>
      <c r="L1204" s="90">
        <v>1204</v>
      </c>
      <c r="M1204" s="90"/>
      <c r="N1204" s="99">
        <v>2</v>
      </c>
      <c r="O1204" s="83" t="str">
        <f>REPLACE(INDEX(GroupVertices[Group], MATCH(Edges[[#This Row],[Vertex 1]],GroupVertices[Vertex],0)),1,1,"")</f>
        <v>1</v>
      </c>
      <c r="P1204" s="83" t="str">
        <f>REPLACE(INDEX(GroupVertices[Group], MATCH(Edges[[#This Row],[Vertex 2]],GroupVertices[Vertex],0)),1,1,"")</f>
        <v>1</v>
      </c>
    </row>
    <row r="1205" spans="1:16" ht="14.25" customHeight="1" thickTop="1" thickBot="1" x14ac:dyDescent="0.3">
      <c r="A1205" s="91" t="s">
        <v>880</v>
      </c>
      <c r="B1205" s="91" t="s">
        <v>409</v>
      </c>
      <c r="C1205" s="92"/>
      <c r="D1205" s="93">
        <v>1.1428571428571428</v>
      </c>
      <c r="E1205" s="94"/>
      <c r="F1205" s="95"/>
      <c r="G1205" s="92"/>
      <c r="H1205" s="96"/>
      <c r="I1205" s="97"/>
      <c r="J1205" s="97"/>
      <c r="K1205" s="98"/>
      <c r="L1205" s="90">
        <v>1205</v>
      </c>
      <c r="M1205" s="90"/>
      <c r="N1205" s="99">
        <v>2</v>
      </c>
      <c r="O1205" s="83" t="str">
        <f>REPLACE(INDEX(GroupVertices[Group], MATCH(Edges[[#This Row],[Vertex 1]],GroupVertices[Vertex],0)),1,1,"")</f>
        <v>1</v>
      </c>
      <c r="P1205" s="83" t="str">
        <f>REPLACE(INDEX(GroupVertices[Group], MATCH(Edges[[#This Row],[Vertex 2]],GroupVertices[Vertex],0)),1,1,"")</f>
        <v>1</v>
      </c>
    </row>
    <row r="1206" spans="1:16" ht="14.25" customHeight="1" thickTop="1" thickBot="1" x14ac:dyDescent="0.3">
      <c r="A1206" s="91" t="s">
        <v>574</v>
      </c>
      <c r="B1206" s="91" t="s">
        <v>578</v>
      </c>
      <c r="C1206" s="92"/>
      <c r="D1206" s="93">
        <v>1.1428571428571428</v>
      </c>
      <c r="E1206" s="94"/>
      <c r="F1206" s="95"/>
      <c r="G1206" s="92"/>
      <c r="H1206" s="96"/>
      <c r="I1206" s="97"/>
      <c r="J1206" s="97"/>
      <c r="K1206" s="98"/>
      <c r="L1206" s="90">
        <v>1206</v>
      </c>
      <c r="M1206" s="90"/>
      <c r="N1206" s="99">
        <v>2</v>
      </c>
      <c r="O1206" s="83" t="str">
        <f>REPLACE(INDEX(GroupVertices[Group], MATCH(Edges[[#This Row],[Vertex 1]],GroupVertices[Vertex],0)),1,1,"")</f>
        <v>1</v>
      </c>
      <c r="P1206" s="83" t="str">
        <f>REPLACE(INDEX(GroupVertices[Group], MATCH(Edges[[#This Row],[Vertex 2]],GroupVertices[Vertex],0)),1,1,"")</f>
        <v>1</v>
      </c>
    </row>
    <row r="1207" spans="1:16" ht="14.25" customHeight="1" thickTop="1" thickBot="1" x14ac:dyDescent="0.3">
      <c r="A1207" s="91" t="s">
        <v>574</v>
      </c>
      <c r="B1207" s="91" t="s">
        <v>579</v>
      </c>
      <c r="C1207" s="92"/>
      <c r="D1207" s="93">
        <v>1</v>
      </c>
      <c r="E1207" s="94"/>
      <c r="F1207" s="95"/>
      <c r="G1207" s="92"/>
      <c r="H1207" s="96"/>
      <c r="I1207" s="97"/>
      <c r="J1207" s="97"/>
      <c r="K1207" s="98"/>
      <c r="L1207" s="90">
        <v>1207</v>
      </c>
      <c r="M1207" s="90"/>
      <c r="N1207" s="99">
        <v>1</v>
      </c>
      <c r="O1207" s="83" t="str">
        <f>REPLACE(INDEX(GroupVertices[Group], MATCH(Edges[[#This Row],[Vertex 1]],GroupVertices[Vertex],0)),1,1,"")</f>
        <v>1</v>
      </c>
      <c r="P1207" s="83" t="str">
        <f>REPLACE(INDEX(GroupVertices[Group], MATCH(Edges[[#This Row],[Vertex 2]],GroupVertices[Vertex],0)),1,1,"")</f>
        <v>1</v>
      </c>
    </row>
    <row r="1208" spans="1:16" ht="14.25" customHeight="1" thickTop="1" thickBot="1" x14ac:dyDescent="0.3">
      <c r="A1208" s="91" t="s">
        <v>574</v>
      </c>
      <c r="B1208" s="91" t="s">
        <v>580</v>
      </c>
      <c r="C1208" s="92"/>
      <c r="D1208" s="93">
        <v>1</v>
      </c>
      <c r="E1208" s="94"/>
      <c r="F1208" s="95"/>
      <c r="G1208" s="92"/>
      <c r="H1208" s="96"/>
      <c r="I1208" s="97"/>
      <c r="J1208" s="97"/>
      <c r="K1208" s="98"/>
      <c r="L1208" s="90">
        <v>1208</v>
      </c>
      <c r="M1208" s="90"/>
      <c r="N1208" s="99">
        <v>1</v>
      </c>
      <c r="O1208" s="83" t="str">
        <f>REPLACE(INDEX(GroupVertices[Group], MATCH(Edges[[#This Row],[Vertex 1]],GroupVertices[Vertex],0)),1,1,"")</f>
        <v>1</v>
      </c>
      <c r="P1208" s="83" t="str">
        <f>REPLACE(INDEX(GroupVertices[Group], MATCH(Edges[[#This Row],[Vertex 2]],GroupVertices[Vertex],0)),1,1,"")</f>
        <v>1</v>
      </c>
    </row>
    <row r="1209" spans="1:16" ht="14.25" customHeight="1" thickTop="1" thickBot="1" x14ac:dyDescent="0.3">
      <c r="A1209" s="91" t="s">
        <v>574</v>
      </c>
      <c r="B1209" s="91" t="s">
        <v>188</v>
      </c>
      <c r="C1209" s="92"/>
      <c r="D1209" s="93">
        <v>1.1428571428571428</v>
      </c>
      <c r="E1209" s="94"/>
      <c r="F1209" s="95"/>
      <c r="G1209" s="92"/>
      <c r="H1209" s="96"/>
      <c r="I1209" s="97"/>
      <c r="J1209" s="97"/>
      <c r="K1209" s="98"/>
      <c r="L1209" s="90">
        <v>1209</v>
      </c>
      <c r="M1209" s="90"/>
      <c r="N1209" s="99">
        <v>2</v>
      </c>
      <c r="O1209" s="83" t="str">
        <f>REPLACE(INDEX(GroupVertices[Group], MATCH(Edges[[#This Row],[Vertex 1]],GroupVertices[Vertex],0)),1,1,"")</f>
        <v>1</v>
      </c>
      <c r="P1209" s="83" t="str">
        <f>REPLACE(INDEX(GroupVertices[Group], MATCH(Edges[[#This Row],[Vertex 2]],GroupVertices[Vertex],0)),1,1,"")</f>
        <v>1</v>
      </c>
    </row>
    <row r="1210" spans="1:16" ht="14.25" customHeight="1" thickTop="1" thickBot="1" x14ac:dyDescent="0.3">
      <c r="A1210" s="91" t="s">
        <v>562</v>
      </c>
      <c r="B1210" s="91" t="s">
        <v>243</v>
      </c>
      <c r="C1210" s="92"/>
      <c r="D1210" s="93">
        <v>1</v>
      </c>
      <c r="E1210" s="94"/>
      <c r="F1210" s="95"/>
      <c r="G1210" s="92"/>
      <c r="H1210" s="96"/>
      <c r="I1210" s="97"/>
      <c r="J1210" s="97"/>
      <c r="K1210" s="98"/>
      <c r="L1210" s="90">
        <v>1210</v>
      </c>
      <c r="M1210" s="90"/>
      <c r="N1210" s="99">
        <v>1</v>
      </c>
      <c r="O1210" s="83" t="str">
        <f>REPLACE(INDEX(GroupVertices[Group], MATCH(Edges[[#This Row],[Vertex 1]],GroupVertices[Vertex],0)),1,1,"")</f>
        <v>1</v>
      </c>
      <c r="P1210" s="83" t="str">
        <f>REPLACE(INDEX(GroupVertices[Group], MATCH(Edges[[#This Row],[Vertex 2]],GroupVertices[Vertex],0)),1,1,"")</f>
        <v>1</v>
      </c>
    </row>
    <row r="1211" spans="1:16" ht="14.25" customHeight="1" thickTop="1" thickBot="1" x14ac:dyDescent="0.3">
      <c r="A1211" s="91" t="s">
        <v>562</v>
      </c>
      <c r="B1211" s="91" t="s">
        <v>244</v>
      </c>
      <c r="C1211" s="92"/>
      <c r="D1211" s="93">
        <v>1</v>
      </c>
      <c r="E1211" s="94"/>
      <c r="F1211" s="95"/>
      <c r="G1211" s="92"/>
      <c r="H1211" s="96"/>
      <c r="I1211" s="97"/>
      <c r="J1211" s="97"/>
      <c r="K1211" s="98"/>
      <c r="L1211" s="90">
        <v>1211</v>
      </c>
      <c r="M1211" s="90"/>
      <c r="N1211" s="99">
        <v>1</v>
      </c>
      <c r="O1211" s="83" t="str">
        <f>REPLACE(INDEX(GroupVertices[Group], MATCH(Edges[[#This Row],[Vertex 1]],GroupVertices[Vertex],0)),1,1,"")</f>
        <v>1</v>
      </c>
      <c r="P1211" s="83" t="str">
        <f>REPLACE(INDEX(GroupVertices[Group], MATCH(Edges[[#This Row],[Vertex 2]],GroupVertices[Vertex],0)),1,1,"")</f>
        <v>1</v>
      </c>
    </row>
    <row r="1212" spans="1:16" ht="14.25" customHeight="1" thickTop="1" thickBot="1" x14ac:dyDescent="0.3">
      <c r="A1212" s="91" t="s">
        <v>562</v>
      </c>
      <c r="B1212" s="91" t="s">
        <v>406</v>
      </c>
      <c r="C1212" s="92"/>
      <c r="D1212" s="93">
        <v>1.2857142857142856</v>
      </c>
      <c r="E1212" s="94"/>
      <c r="F1212" s="95"/>
      <c r="G1212" s="92"/>
      <c r="H1212" s="96"/>
      <c r="I1212" s="97"/>
      <c r="J1212" s="97"/>
      <c r="K1212" s="98"/>
      <c r="L1212" s="90">
        <v>1212</v>
      </c>
      <c r="M1212" s="90"/>
      <c r="N1212" s="99">
        <v>3</v>
      </c>
      <c r="O1212" s="83" t="str">
        <f>REPLACE(INDEX(GroupVertices[Group], MATCH(Edges[[#This Row],[Vertex 1]],GroupVertices[Vertex],0)),1,1,"")</f>
        <v>1</v>
      </c>
      <c r="P1212" s="83" t="str">
        <f>REPLACE(INDEX(GroupVertices[Group], MATCH(Edges[[#This Row],[Vertex 2]],GroupVertices[Vertex],0)),1,1,"")</f>
        <v>1</v>
      </c>
    </row>
    <row r="1213" spans="1:16" ht="14.25" customHeight="1" thickTop="1" thickBot="1" x14ac:dyDescent="0.3">
      <c r="A1213" s="91" t="s">
        <v>881</v>
      </c>
      <c r="B1213" s="91" t="s">
        <v>911</v>
      </c>
      <c r="C1213" s="92"/>
      <c r="D1213" s="93">
        <v>1</v>
      </c>
      <c r="E1213" s="94"/>
      <c r="F1213" s="95"/>
      <c r="G1213" s="92"/>
      <c r="H1213" s="96"/>
      <c r="I1213" s="97"/>
      <c r="J1213" s="97"/>
      <c r="K1213" s="98"/>
      <c r="L1213" s="90">
        <v>1213</v>
      </c>
      <c r="M1213" s="90"/>
      <c r="N1213" s="99">
        <v>1</v>
      </c>
      <c r="O1213" s="83" t="str">
        <f>REPLACE(INDEX(GroupVertices[Group], MATCH(Edges[[#This Row],[Vertex 1]],GroupVertices[Vertex],0)),1,1,"")</f>
        <v>1</v>
      </c>
      <c r="P1213" s="83" t="str">
        <f>REPLACE(INDEX(GroupVertices[Group], MATCH(Edges[[#This Row],[Vertex 2]],GroupVertices[Vertex],0)),1,1,"")</f>
        <v>1</v>
      </c>
    </row>
    <row r="1214" spans="1:16" ht="14.25" customHeight="1" thickTop="1" thickBot="1" x14ac:dyDescent="0.3">
      <c r="A1214" s="91" t="s">
        <v>881</v>
      </c>
      <c r="B1214" s="91" t="s">
        <v>465</v>
      </c>
      <c r="C1214" s="92"/>
      <c r="D1214" s="93">
        <v>1</v>
      </c>
      <c r="E1214" s="94"/>
      <c r="F1214" s="95"/>
      <c r="G1214" s="92"/>
      <c r="H1214" s="96"/>
      <c r="I1214" s="97"/>
      <c r="J1214" s="97"/>
      <c r="K1214" s="98"/>
      <c r="L1214" s="90">
        <v>1214</v>
      </c>
      <c r="M1214" s="90"/>
      <c r="N1214" s="99">
        <v>1</v>
      </c>
      <c r="O1214" s="83" t="str">
        <f>REPLACE(INDEX(GroupVertices[Group], MATCH(Edges[[#This Row],[Vertex 1]],GroupVertices[Vertex],0)),1,1,"")</f>
        <v>1</v>
      </c>
      <c r="P1214" s="83" t="str">
        <f>REPLACE(INDEX(GroupVertices[Group], MATCH(Edges[[#This Row],[Vertex 2]],GroupVertices[Vertex],0)),1,1,"")</f>
        <v>1</v>
      </c>
    </row>
    <row r="1215" spans="1:16" ht="14.25" customHeight="1" thickTop="1" thickBot="1" x14ac:dyDescent="0.3">
      <c r="A1215" s="91" t="s">
        <v>513</v>
      </c>
      <c r="B1215" s="91" t="s">
        <v>336</v>
      </c>
      <c r="C1215" s="92"/>
      <c r="D1215" s="93">
        <v>1</v>
      </c>
      <c r="E1215" s="94"/>
      <c r="F1215" s="95"/>
      <c r="G1215" s="92"/>
      <c r="H1215" s="96"/>
      <c r="I1215" s="97"/>
      <c r="J1215" s="97"/>
      <c r="K1215" s="98"/>
      <c r="L1215" s="90">
        <v>1215</v>
      </c>
      <c r="M1215" s="90"/>
      <c r="N1215" s="99">
        <v>1</v>
      </c>
      <c r="O1215" s="83" t="str">
        <f>REPLACE(INDEX(GroupVertices[Group], MATCH(Edges[[#This Row],[Vertex 1]],GroupVertices[Vertex],0)),1,1,"")</f>
        <v>1</v>
      </c>
      <c r="P1215" s="83" t="str">
        <f>REPLACE(INDEX(GroupVertices[Group], MATCH(Edges[[#This Row],[Vertex 2]],GroupVertices[Vertex],0)),1,1,"")</f>
        <v>1</v>
      </c>
    </row>
    <row r="1216" spans="1:16" ht="14.25" customHeight="1" thickTop="1" thickBot="1" x14ac:dyDescent="0.3">
      <c r="A1216" s="91" t="s">
        <v>513</v>
      </c>
      <c r="B1216" s="91" t="s">
        <v>343</v>
      </c>
      <c r="C1216" s="92"/>
      <c r="D1216" s="93">
        <v>1</v>
      </c>
      <c r="E1216" s="94"/>
      <c r="F1216" s="95"/>
      <c r="G1216" s="92"/>
      <c r="H1216" s="96"/>
      <c r="I1216" s="97"/>
      <c r="J1216" s="97"/>
      <c r="K1216" s="98"/>
      <c r="L1216" s="90">
        <v>1216</v>
      </c>
      <c r="M1216" s="90"/>
      <c r="N1216" s="99">
        <v>1</v>
      </c>
      <c r="O1216" s="83" t="str">
        <f>REPLACE(INDEX(GroupVertices[Group], MATCH(Edges[[#This Row],[Vertex 1]],GroupVertices[Vertex],0)),1,1,"")</f>
        <v>1</v>
      </c>
      <c r="P1216" s="83" t="str">
        <f>REPLACE(INDEX(GroupVertices[Group], MATCH(Edges[[#This Row],[Vertex 2]],GroupVertices[Vertex],0)),1,1,"")</f>
        <v>1</v>
      </c>
    </row>
    <row r="1217" spans="1:16" ht="14.25" customHeight="1" thickTop="1" thickBot="1" x14ac:dyDescent="0.3">
      <c r="A1217" s="91" t="s">
        <v>513</v>
      </c>
      <c r="B1217" s="91" t="s">
        <v>882</v>
      </c>
      <c r="C1217" s="92"/>
      <c r="D1217" s="93">
        <v>1</v>
      </c>
      <c r="E1217" s="94"/>
      <c r="F1217" s="95"/>
      <c r="G1217" s="92"/>
      <c r="H1217" s="96"/>
      <c r="I1217" s="97"/>
      <c r="J1217" s="97"/>
      <c r="K1217" s="98"/>
      <c r="L1217" s="90">
        <v>1217</v>
      </c>
      <c r="M1217" s="90"/>
      <c r="N1217" s="99">
        <v>1</v>
      </c>
      <c r="O1217" s="83" t="str">
        <f>REPLACE(INDEX(GroupVertices[Group], MATCH(Edges[[#This Row],[Vertex 1]],GroupVertices[Vertex],0)),1,1,"")</f>
        <v>1</v>
      </c>
      <c r="P1217" s="83" t="str">
        <f>REPLACE(INDEX(GroupVertices[Group], MATCH(Edges[[#This Row],[Vertex 2]],GroupVertices[Vertex],0)),1,1,"")</f>
        <v>1</v>
      </c>
    </row>
    <row r="1218" spans="1:16" ht="14.25" customHeight="1" thickTop="1" thickBot="1" x14ac:dyDescent="0.3">
      <c r="A1218" s="91" t="s">
        <v>513</v>
      </c>
      <c r="B1218" s="91" t="s">
        <v>514</v>
      </c>
      <c r="C1218" s="92"/>
      <c r="D1218" s="93">
        <v>1</v>
      </c>
      <c r="E1218" s="94"/>
      <c r="F1218" s="95"/>
      <c r="G1218" s="92"/>
      <c r="H1218" s="96"/>
      <c r="I1218" s="97"/>
      <c r="J1218" s="97"/>
      <c r="K1218" s="98"/>
      <c r="L1218" s="90">
        <v>1218</v>
      </c>
      <c r="M1218" s="90"/>
      <c r="N1218" s="99">
        <v>1</v>
      </c>
      <c r="O1218" s="83" t="str">
        <f>REPLACE(INDEX(GroupVertices[Group], MATCH(Edges[[#This Row],[Vertex 1]],GroupVertices[Vertex],0)),1,1,"")</f>
        <v>1</v>
      </c>
      <c r="P1218" s="83" t="str">
        <f>REPLACE(INDEX(GroupVertices[Group], MATCH(Edges[[#This Row],[Vertex 2]],GroupVertices[Vertex],0)),1,1,"")</f>
        <v>1</v>
      </c>
    </row>
    <row r="1219" spans="1:16" ht="14.25" customHeight="1" thickTop="1" thickBot="1" x14ac:dyDescent="0.3">
      <c r="A1219" s="91" t="s">
        <v>883</v>
      </c>
      <c r="B1219" s="91" t="s">
        <v>884</v>
      </c>
      <c r="C1219" s="92"/>
      <c r="D1219" s="93">
        <v>1</v>
      </c>
      <c r="E1219" s="94"/>
      <c r="F1219" s="95"/>
      <c r="G1219" s="92"/>
      <c r="H1219" s="96"/>
      <c r="I1219" s="97"/>
      <c r="J1219" s="97"/>
      <c r="K1219" s="98"/>
      <c r="L1219" s="90">
        <v>1219</v>
      </c>
      <c r="M1219" s="90"/>
      <c r="N1219" s="99">
        <v>1</v>
      </c>
      <c r="O1219" s="83" t="str">
        <f>REPLACE(INDEX(GroupVertices[Group], MATCH(Edges[[#This Row],[Vertex 1]],GroupVertices[Vertex],0)),1,1,"")</f>
        <v>58</v>
      </c>
      <c r="P1219" s="83" t="str">
        <f>REPLACE(INDEX(GroupVertices[Group], MATCH(Edges[[#This Row],[Vertex 2]],GroupVertices[Vertex],0)),1,1,"")</f>
        <v>58</v>
      </c>
    </row>
    <row r="1220" spans="1:16" ht="14.25" customHeight="1" thickTop="1" thickBot="1" x14ac:dyDescent="0.3">
      <c r="A1220" s="91" t="s">
        <v>885</v>
      </c>
      <c r="B1220" s="91" t="s">
        <v>886</v>
      </c>
      <c r="C1220" s="92"/>
      <c r="D1220" s="93">
        <v>1.7142857142857144</v>
      </c>
      <c r="E1220" s="94"/>
      <c r="F1220" s="95"/>
      <c r="G1220" s="92"/>
      <c r="H1220" s="96"/>
      <c r="I1220" s="97"/>
      <c r="J1220" s="97"/>
      <c r="K1220" s="98"/>
      <c r="L1220" s="90">
        <v>1220</v>
      </c>
      <c r="M1220" s="90"/>
      <c r="N1220" s="99">
        <v>6</v>
      </c>
      <c r="O1220" s="83" t="str">
        <f>REPLACE(INDEX(GroupVertices[Group], MATCH(Edges[[#This Row],[Vertex 1]],GroupVertices[Vertex],0)),1,1,"")</f>
        <v>60</v>
      </c>
      <c r="P1220" s="83" t="str">
        <f>REPLACE(INDEX(GroupVertices[Group], MATCH(Edges[[#This Row],[Vertex 2]],GroupVertices[Vertex],0)),1,1,"")</f>
        <v>60</v>
      </c>
    </row>
    <row r="1221" spans="1:16" ht="14.25" customHeight="1" thickTop="1" thickBot="1" x14ac:dyDescent="0.3">
      <c r="A1221" s="91" t="s">
        <v>563</v>
      </c>
      <c r="B1221" s="91" t="s">
        <v>336</v>
      </c>
      <c r="C1221" s="92"/>
      <c r="D1221" s="93">
        <v>1.5714285714285714</v>
      </c>
      <c r="E1221" s="94"/>
      <c r="F1221" s="95"/>
      <c r="G1221" s="92"/>
      <c r="H1221" s="96"/>
      <c r="I1221" s="97"/>
      <c r="J1221" s="97"/>
      <c r="K1221" s="98"/>
      <c r="L1221" s="90">
        <v>1221</v>
      </c>
      <c r="M1221" s="90"/>
      <c r="N1221" s="99">
        <v>5</v>
      </c>
      <c r="O1221" s="83" t="str">
        <f>REPLACE(INDEX(GroupVertices[Group], MATCH(Edges[[#This Row],[Vertex 1]],GroupVertices[Vertex],0)),1,1,"")</f>
        <v>1</v>
      </c>
      <c r="P1221" s="83" t="str">
        <f>REPLACE(INDEX(GroupVertices[Group], MATCH(Edges[[#This Row],[Vertex 2]],GroupVertices[Vertex],0)),1,1,"")</f>
        <v>1</v>
      </c>
    </row>
    <row r="1222" spans="1:16" ht="14.25" customHeight="1" thickTop="1" thickBot="1" x14ac:dyDescent="0.3">
      <c r="A1222" s="91" t="s">
        <v>563</v>
      </c>
      <c r="B1222" s="91" t="s">
        <v>311</v>
      </c>
      <c r="C1222" s="92"/>
      <c r="D1222" s="93">
        <v>1.1428571428571428</v>
      </c>
      <c r="E1222" s="94"/>
      <c r="F1222" s="95"/>
      <c r="G1222" s="92"/>
      <c r="H1222" s="96"/>
      <c r="I1222" s="97"/>
      <c r="J1222" s="97"/>
      <c r="K1222" s="98"/>
      <c r="L1222" s="90">
        <v>1222</v>
      </c>
      <c r="M1222" s="90"/>
      <c r="N1222" s="99">
        <v>2</v>
      </c>
      <c r="O1222" s="83" t="str">
        <f>REPLACE(INDEX(GroupVertices[Group], MATCH(Edges[[#This Row],[Vertex 1]],GroupVertices[Vertex],0)),1,1,"")</f>
        <v>1</v>
      </c>
      <c r="P1222" s="83" t="str">
        <f>REPLACE(INDEX(GroupVertices[Group], MATCH(Edges[[#This Row],[Vertex 2]],GroupVertices[Vertex],0)),1,1,"")</f>
        <v>1</v>
      </c>
    </row>
    <row r="1223" spans="1:16" ht="14.25" customHeight="1" thickTop="1" thickBot="1" x14ac:dyDescent="0.3">
      <c r="A1223" s="91" t="s">
        <v>563</v>
      </c>
      <c r="B1223" s="91" t="s">
        <v>448</v>
      </c>
      <c r="C1223" s="92"/>
      <c r="D1223" s="93">
        <v>1</v>
      </c>
      <c r="E1223" s="94"/>
      <c r="F1223" s="95"/>
      <c r="G1223" s="92"/>
      <c r="H1223" s="96"/>
      <c r="I1223" s="97"/>
      <c r="J1223" s="97"/>
      <c r="K1223" s="98"/>
      <c r="L1223" s="90">
        <v>1223</v>
      </c>
      <c r="M1223" s="90"/>
      <c r="N1223" s="99">
        <v>1</v>
      </c>
      <c r="O1223" s="83" t="str">
        <f>REPLACE(INDEX(GroupVertices[Group], MATCH(Edges[[#This Row],[Vertex 1]],GroupVertices[Vertex],0)),1,1,"")</f>
        <v>1</v>
      </c>
      <c r="P1223" s="83" t="str">
        <f>REPLACE(INDEX(GroupVertices[Group], MATCH(Edges[[#This Row],[Vertex 2]],GroupVertices[Vertex],0)),1,1,"")</f>
        <v>1</v>
      </c>
    </row>
    <row r="1224" spans="1:16" ht="14.25" customHeight="1" thickTop="1" thickBot="1" x14ac:dyDescent="0.3">
      <c r="A1224" s="91" t="s">
        <v>563</v>
      </c>
      <c r="B1224" s="91" t="s">
        <v>305</v>
      </c>
      <c r="C1224" s="92"/>
      <c r="D1224" s="93">
        <v>1.2857142857142856</v>
      </c>
      <c r="E1224" s="94"/>
      <c r="F1224" s="95"/>
      <c r="G1224" s="92"/>
      <c r="H1224" s="96"/>
      <c r="I1224" s="97"/>
      <c r="J1224" s="97"/>
      <c r="K1224" s="98"/>
      <c r="L1224" s="90">
        <v>1224</v>
      </c>
      <c r="M1224" s="90"/>
      <c r="N1224" s="99">
        <v>3</v>
      </c>
      <c r="O1224" s="83" t="str">
        <f>REPLACE(INDEX(GroupVertices[Group], MATCH(Edges[[#This Row],[Vertex 1]],GroupVertices[Vertex],0)),1,1,"")</f>
        <v>1</v>
      </c>
      <c r="P1224" s="83" t="str">
        <f>REPLACE(INDEX(GroupVertices[Group], MATCH(Edges[[#This Row],[Vertex 2]],GroupVertices[Vertex],0)),1,1,"")</f>
        <v>1</v>
      </c>
    </row>
    <row r="1225" spans="1:16" ht="14.25" customHeight="1" thickTop="1" thickBot="1" x14ac:dyDescent="0.3">
      <c r="A1225" s="91" t="s">
        <v>299</v>
      </c>
      <c r="B1225" s="91" t="s">
        <v>300</v>
      </c>
      <c r="C1225" s="92"/>
      <c r="D1225" s="93">
        <v>1</v>
      </c>
      <c r="E1225" s="94"/>
      <c r="F1225" s="95"/>
      <c r="G1225" s="92"/>
      <c r="H1225" s="96"/>
      <c r="I1225" s="97"/>
      <c r="J1225" s="97"/>
      <c r="K1225" s="98"/>
      <c r="L1225" s="90">
        <v>1225</v>
      </c>
      <c r="M1225" s="90"/>
      <c r="N1225" s="99">
        <v>1</v>
      </c>
      <c r="O1225" s="83" t="str">
        <f>REPLACE(INDEX(GroupVertices[Group], MATCH(Edges[[#This Row],[Vertex 1]],GroupVertices[Vertex],0)),1,1,"")</f>
        <v>1</v>
      </c>
      <c r="P1225" s="83" t="str">
        <f>REPLACE(INDEX(GroupVertices[Group], MATCH(Edges[[#This Row],[Vertex 2]],GroupVertices[Vertex],0)),1,1,"")</f>
        <v>1</v>
      </c>
    </row>
    <row r="1226" spans="1:16" ht="14.25" customHeight="1" thickTop="1" thickBot="1" x14ac:dyDescent="0.3">
      <c r="A1226" s="91" t="s">
        <v>299</v>
      </c>
      <c r="B1226" s="91" t="s">
        <v>301</v>
      </c>
      <c r="C1226" s="92"/>
      <c r="D1226" s="93">
        <v>1</v>
      </c>
      <c r="E1226" s="94"/>
      <c r="F1226" s="95"/>
      <c r="G1226" s="92"/>
      <c r="H1226" s="96"/>
      <c r="I1226" s="97"/>
      <c r="J1226" s="97"/>
      <c r="K1226" s="98"/>
      <c r="L1226" s="90">
        <v>1226</v>
      </c>
      <c r="M1226" s="90"/>
      <c r="N1226" s="99">
        <v>1</v>
      </c>
      <c r="O1226" s="83" t="str">
        <f>REPLACE(INDEX(GroupVertices[Group], MATCH(Edges[[#This Row],[Vertex 1]],GroupVertices[Vertex],0)),1,1,"")</f>
        <v>1</v>
      </c>
      <c r="P1226" s="83" t="str">
        <f>REPLACE(INDEX(GroupVertices[Group], MATCH(Edges[[#This Row],[Vertex 2]],GroupVertices[Vertex],0)),1,1,"")</f>
        <v>1</v>
      </c>
    </row>
    <row r="1227" spans="1:16" ht="14.25" customHeight="1" thickTop="1" thickBot="1" x14ac:dyDescent="0.3">
      <c r="A1227" s="91" t="s">
        <v>887</v>
      </c>
      <c r="B1227" s="91" t="s">
        <v>888</v>
      </c>
      <c r="C1227" s="92"/>
      <c r="D1227" s="93">
        <v>1.1428571428571428</v>
      </c>
      <c r="E1227" s="94"/>
      <c r="F1227" s="95"/>
      <c r="G1227" s="92"/>
      <c r="H1227" s="96"/>
      <c r="I1227" s="97"/>
      <c r="J1227" s="97"/>
      <c r="K1227" s="98"/>
      <c r="L1227" s="90">
        <v>1227</v>
      </c>
      <c r="M1227" s="90"/>
      <c r="N1227" s="99">
        <v>2</v>
      </c>
      <c r="O1227" s="83" t="str">
        <f>REPLACE(INDEX(GroupVertices[Group], MATCH(Edges[[#This Row],[Vertex 1]],GroupVertices[Vertex],0)),1,1,"")</f>
        <v>14</v>
      </c>
      <c r="P1227" s="83" t="str">
        <f>REPLACE(INDEX(GroupVertices[Group], MATCH(Edges[[#This Row],[Vertex 2]],GroupVertices[Vertex],0)),1,1,"")</f>
        <v>14</v>
      </c>
    </row>
    <row r="1228" spans="1:16" ht="14.25" customHeight="1" thickTop="1" thickBot="1" x14ac:dyDescent="0.3">
      <c r="A1228" s="91" t="s">
        <v>887</v>
      </c>
      <c r="B1228" s="91" t="s">
        <v>889</v>
      </c>
      <c r="C1228" s="92"/>
      <c r="D1228" s="93">
        <v>1.1428571428571428</v>
      </c>
      <c r="E1228" s="94"/>
      <c r="F1228" s="95"/>
      <c r="G1228" s="92"/>
      <c r="H1228" s="96"/>
      <c r="I1228" s="97"/>
      <c r="J1228" s="97"/>
      <c r="K1228" s="98"/>
      <c r="L1228" s="90">
        <v>1228</v>
      </c>
      <c r="M1228" s="90"/>
      <c r="N1228" s="99">
        <v>2</v>
      </c>
      <c r="O1228" s="83" t="str">
        <f>REPLACE(INDEX(GroupVertices[Group], MATCH(Edges[[#This Row],[Vertex 1]],GroupVertices[Vertex],0)),1,1,"")</f>
        <v>14</v>
      </c>
      <c r="P1228" s="83" t="str">
        <f>REPLACE(INDEX(GroupVertices[Group], MATCH(Edges[[#This Row],[Vertex 2]],GroupVertices[Vertex],0)),1,1,"")</f>
        <v>14</v>
      </c>
    </row>
    <row r="1229" spans="1:16" ht="14.25" customHeight="1" thickTop="1" thickBot="1" x14ac:dyDescent="0.3">
      <c r="A1229" s="91" t="s">
        <v>890</v>
      </c>
      <c r="B1229" s="91" t="s">
        <v>415</v>
      </c>
      <c r="C1229" s="92"/>
      <c r="D1229" s="93">
        <v>1</v>
      </c>
      <c r="E1229" s="94"/>
      <c r="F1229" s="95"/>
      <c r="G1229" s="92"/>
      <c r="H1229" s="96"/>
      <c r="I1229" s="97"/>
      <c r="J1229" s="97"/>
      <c r="K1229" s="98"/>
      <c r="L1229" s="90">
        <v>1229</v>
      </c>
      <c r="M1229" s="90"/>
      <c r="N1229" s="99">
        <v>1</v>
      </c>
      <c r="O1229" s="83" t="str">
        <f>REPLACE(INDEX(GroupVertices[Group], MATCH(Edges[[#This Row],[Vertex 1]],GroupVertices[Vertex],0)),1,1,"")</f>
        <v>1</v>
      </c>
      <c r="P1229" s="83" t="str">
        <f>REPLACE(INDEX(GroupVertices[Group], MATCH(Edges[[#This Row],[Vertex 2]],GroupVertices[Vertex],0)),1,1,"")</f>
        <v>1</v>
      </c>
    </row>
    <row r="1230" spans="1:16" ht="14.25" customHeight="1" thickTop="1" thickBot="1" x14ac:dyDescent="0.3">
      <c r="A1230" s="91" t="s">
        <v>890</v>
      </c>
      <c r="B1230" s="91" t="s">
        <v>179</v>
      </c>
      <c r="C1230" s="92"/>
      <c r="D1230" s="93">
        <v>1</v>
      </c>
      <c r="E1230" s="94"/>
      <c r="F1230" s="95"/>
      <c r="G1230" s="92"/>
      <c r="H1230" s="96"/>
      <c r="I1230" s="97"/>
      <c r="J1230" s="97"/>
      <c r="K1230" s="98"/>
      <c r="L1230" s="90">
        <v>1230</v>
      </c>
      <c r="M1230" s="90"/>
      <c r="N1230" s="99">
        <v>1</v>
      </c>
      <c r="O1230" s="83" t="str">
        <f>REPLACE(INDEX(GroupVertices[Group], MATCH(Edges[[#This Row],[Vertex 1]],GroupVertices[Vertex],0)),1,1,"")</f>
        <v>1</v>
      </c>
      <c r="P1230" s="83" t="str">
        <f>REPLACE(INDEX(GroupVertices[Group], MATCH(Edges[[#This Row],[Vertex 2]],GroupVertices[Vertex],0)),1,1,"")</f>
        <v>1</v>
      </c>
    </row>
    <row r="1231" spans="1:16" ht="14.25" customHeight="1" thickTop="1" thickBot="1" x14ac:dyDescent="0.3">
      <c r="A1231" s="91" t="s">
        <v>891</v>
      </c>
      <c r="B1231" s="91" t="s">
        <v>892</v>
      </c>
      <c r="C1231" s="92"/>
      <c r="D1231" s="93">
        <v>1</v>
      </c>
      <c r="E1231" s="94"/>
      <c r="F1231" s="95"/>
      <c r="G1231" s="92"/>
      <c r="H1231" s="96"/>
      <c r="I1231" s="97"/>
      <c r="J1231" s="97"/>
      <c r="K1231" s="98"/>
      <c r="L1231" s="90">
        <v>1231</v>
      </c>
      <c r="M1231" s="90"/>
      <c r="N1231" s="99">
        <v>1</v>
      </c>
      <c r="O1231" s="83" t="str">
        <f>REPLACE(INDEX(GroupVertices[Group], MATCH(Edges[[#This Row],[Vertex 1]],GroupVertices[Vertex],0)),1,1,"")</f>
        <v>19</v>
      </c>
      <c r="P1231" s="83" t="str">
        <f>REPLACE(INDEX(GroupVertices[Group], MATCH(Edges[[#This Row],[Vertex 2]],GroupVertices[Vertex],0)),1,1,"")</f>
        <v>19</v>
      </c>
    </row>
    <row r="1232" spans="1:16" ht="14.25" customHeight="1" thickTop="1" thickBot="1" x14ac:dyDescent="0.3">
      <c r="A1232" s="91" t="s">
        <v>891</v>
      </c>
      <c r="B1232" s="91" t="s">
        <v>893</v>
      </c>
      <c r="C1232" s="92"/>
      <c r="D1232" s="93">
        <v>1.1428571428571428</v>
      </c>
      <c r="E1232" s="94"/>
      <c r="F1232" s="95"/>
      <c r="G1232" s="92"/>
      <c r="H1232" s="96"/>
      <c r="I1232" s="97"/>
      <c r="J1232" s="97"/>
      <c r="K1232" s="98"/>
      <c r="L1232" s="90">
        <v>1232</v>
      </c>
      <c r="M1232" s="90"/>
      <c r="N1232" s="99">
        <v>2</v>
      </c>
      <c r="O1232" s="83" t="str">
        <f>REPLACE(INDEX(GroupVertices[Group], MATCH(Edges[[#This Row],[Vertex 1]],GroupVertices[Vertex],0)),1,1,"")</f>
        <v>19</v>
      </c>
      <c r="P1232" s="83" t="str">
        <f>REPLACE(INDEX(GroupVertices[Group], MATCH(Edges[[#This Row],[Vertex 2]],GroupVertices[Vertex],0)),1,1,"")</f>
        <v>19</v>
      </c>
    </row>
    <row r="1233" spans="1:16" ht="14.25" customHeight="1" thickTop="1" thickBot="1" x14ac:dyDescent="0.3">
      <c r="A1233" s="91" t="s">
        <v>782</v>
      </c>
      <c r="B1233" s="91" t="s">
        <v>783</v>
      </c>
      <c r="C1233" s="92"/>
      <c r="D1233" s="93">
        <v>1.1428571428571428</v>
      </c>
      <c r="E1233" s="94"/>
      <c r="F1233" s="95"/>
      <c r="G1233" s="92"/>
      <c r="H1233" s="96"/>
      <c r="I1233" s="97"/>
      <c r="J1233" s="97"/>
      <c r="K1233" s="98"/>
      <c r="L1233" s="90">
        <v>1233</v>
      </c>
      <c r="M1233" s="90"/>
      <c r="N1233" s="99">
        <v>2</v>
      </c>
      <c r="O1233" s="83" t="str">
        <f>REPLACE(INDEX(GroupVertices[Group], MATCH(Edges[[#This Row],[Vertex 1]],GroupVertices[Vertex],0)),1,1,"")</f>
        <v>1</v>
      </c>
      <c r="P1233" s="83" t="str">
        <f>REPLACE(INDEX(GroupVertices[Group], MATCH(Edges[[#This Row],[Vertex 2]],GroupVertices[Vertex],0)),1,1,"")</f>
        <v>1</v>
      </c>
    </row>
    <row r="1234" spans="1:16" ht="14.25" customHeight="1" thickTop="1" thickBot="1" x14ac:dyDescent="0.3">
      <c r="A1234" s="91" t="s">
        <v>369</v>
      </c>
      <c r="B1234" s="91" t="s">
        <v>370</v>
      </c>
      <c r="C1234" s="92"/>
      <c r="D1234" s="93">
        <v>1</v>
      </c>
      <c r="E1234" s="94"/>
      <c r="F1234" s="95"/>
      <c r="G1234" s="92"/>
      <c r="H1234" s="96"/>
      <c r="I1234" s="97"/>
      <c r="J1234" s="97"/>
      <c r="K1234" s="98"/>
      <c r="L1234" s="90">
        <v>1234</v>
      </c>
      <c r="M1234" s="90"/>
      <c r="N1234" s="99">
        <v>1</v>
      </c>
      <c r="O1234" s="83" t="str">
        <f>REPLACE(INDEX(GroupVertices[Group], MATCH(Edges[[#This Row],[Vertex 1]],GroupVertices[Vertex],0)),1,1,"")</f>
        <v>1</v>
      </c>
      <c r="P1234" s="83" t="str">
        <f>REPLACE(INDEX(GroupVertices[Group], MATCH(Edges[[#This Row],[Vertex 2]],GroupVertices[Vertex],0)),1,1,"")</f>
        <v>1</v>
      </c>
    </row>
    <row r="1235" spans="1:16" ht="14.25" customHeight="1" thickTop="1" thickBot="1" x14ac:dyDescent="0.3">
      <c r="A1235" s="91" t="s">
        <v>895</v>
      </c>
      <c r="B1235" s="91" t="s">
        <v>343</v>
      </c>
      <c r="C1235" s="92"/>
      <c r="D1235" s="93">
        <v>1</v>
      </c>
      <c r="E1235" s="94"/>
      <c r="F1235" s="95"/>
      <c r="G1235" s="92"/>
      <c r="H1235" s="96"/>
      <c r="I1235" s="97"/>
      <c r="J1235" s="97"/>
      <c r="K1235" s="98"/>
      <c r="L1235" s="90">
        <v>1235</v>
      </c>
      <c r="M1235" s="90"/>
      <c r="N1235" s="99">
        <v>1</v>
      </c>
      <c r="O1235" s="83" t="str">
        <f>REPLACE(INDEX(GroupVertices[Group], MATCH(Edges[[#This Row],[Vertex 1]],GroupVertices[Vertex],0)),1,1,"")</f>
        <v>1</v>
      </c>
      <c r="P1235" s="83" t="str">
        <f>REPLACE(INDEX(GroupVertices[Group], MATCH(Edges[[#This Row],[Vertex 2]],GroupVertices[Vertex],0)),1,1,"")</f>
        <v>1</v>
      </c>
    </row>
    <row r="1236" spans="1:16" ht="14.25" customHeight="1" thickTop="1" thickBot="1" x14ac:dyDescent="0.3">
      <c r="A1236" s="91" t="s">
        <v>895</v>
      </c>
      <c r="B1236" s="91" t="s">
        <v>896</v>
      </c>
      <c r="C1236" s="92"/>
      <c r="D1236" s="93">
        <v>1</v>
      </c>
      <c r="E1236" s="94"/>
      <c r="F1236" s="95"/>
      <c r="G1236" s="92"/>
      <c r="H1236" s="96"/>
      <c r="I1236" s="97"/>
      <c r="J1236" s="97"/>
      <c r="K1236" s="98"/>
      <c r="L1236" s="90">
        <v>1236</v>
      </c>
      <c r="M1236" s="90"/>
      <c r="N1236" s="99">
        <v>1</v>
      </c>
      <c r="O1236" s="83" t="str">
        <f>REPLACE(INDEX(GroupVertices[Group], MATCH(Edges[[#This Row],[Vertex 1]],GroupVertices[Vertex],0)),1,1,"")</f>
        <v>1</v>
      </c>
      <c r="P1236" s="83" t="str">
        <f>REPLACE(INDEX(GroupVertices[Group], MATCH(Edges[[#This Row],[Vertex 2]],GroupVertices[Vertex],0)),1,1,"")</f>
        <v>1</v>
      </c>
    </row>
    <row r="1237" spans="1:16" ht="14.25" customHeight="1" thickTop="1" thickBot="1" x14ac:dyDescent="0.3">
      <c r="A1237" s="91" t="s">
        <v>497</v>
      </c>
      <c r="B1237" s="91" t="s">
        <v>897</v>
      </c>
      <c r="C1237" s="92"/>
      <c r="D1237" s="93">
        <v>1</v>
      </c>
      <c r="E1237" s="94"/>
      <c r="F1237" s="95"/>
      <c r="G1237" s="92"/>
      <c r="H1237" s="96"/>
      <c r="I1237" s="97"/>
      <c r="J1237" s="97"/>
      <c r="K1237" s="98"/>
      <c r="L1237" s="90">
        <v>1237</v>
      </c>
      <c r="M1237" s="90"/>
      <c r="N1237" s="99">
        <v>1</v>
      </c>
      <c r="O1237" s="83" t="str">
        <f>REPLACE(INDEX(GroupVertices[Group], MATCH(Edges[[#This Row],[Vertex 1]],GroupVertices[Vertex],0)),1,1,"")</f>
        <v>1</v>
      </c>
      <c r="P1237" s="83" t="str">
        <f>REPLACE(INDEX(GroupVertices[Group], MATCH(Edges[[#This Row],[Vertex 2]],GroupVertices[Vertex],0)),1,1,"")</f>
        <v>1</v>
      </c>
    </row>
    <row r="1238" spans="1:16" ht="14.25" customHeight="1" thickTop="1" thickBot="1" x14ac:dyDescent="0.3">
      <c r="A1238" s="91" t="s">
        <v>497</v>
      </c>
      <c r="B1238" s="91" t="s">
        <v>499</v>
      </c>
      <c r="C1238" s="92"/>
      <c r="D1238" s="93">
        <v>1</v>
      </c>
      <c r="E1238" s="94"/>
      <c r="F1238" s="95"/>
      <c r="G1238" s="92"/>
      <c r="H1238" s="96"/>
      <c r="I1238" s="97"/>
      <c r="J1238" s="97"/>
      <c r="K1238" s="98"/>
      <c r="L1238" s="90">
        <v>1238</v>
      </c>
      <c r="M1238" s="90"/>
      <c r="N1238" s="99">
        <v>1</v>
      </c>
      <c r="O1238" s="83" t="str">
        <f>REPLACE(INDEX(GroupVertices[Group], MATCH(Edges[[#This Row],[Vertex 1]],GroupVertices[Vertex],0)),1,1,"")</f>
        <v>1</v>
      </c>
      <c r="P1238" s="83" t="str">
        <f>REPLACE(INDEX(GroupVertices[Group], MATCH(Edges[[#This Row],[Vertex 2]],GroupVertices[Vertex],0)),1,1,"")</f>
        <v>1</v>
      </c>
    </row>
    <row r="1239" spans="1:16" ht="14.25" customHeight="1" thickTop="1" thickBot="1" x14ac:dyDescent="0.3">
      <c r="A1239" s="91" t="s">
        <v>497</v>
      </c>
      <c r="B1239" s="91" t="s">
        <v>898</v>
      </c>
      <c r="C1239" s="92"/>
      <c r="D1239" s="93">
        <v>1</v>
      </c>
      <c r="E1239" s="94"/>
      <c r="F1239" s="95"/>
      <c r="G1239" s="92"/>
      <c r="H1239" s="96"/>
      <c r="I1239" s="97"/>
      <c r="J1239" s="97"/>
      <c r="K1239" s="98"/>
      <c r="L1239" s="90">
        <v>1239</v>
      </c>
      <c r="M1239" s="90"/>
      <c r="N1239" s="99">
        <v>1</v>
      </c>
      <c r="O1239" s="83" t="str">
        <f>REPLACE(INDEX(GroupVertices[Group], MATCH(Edges[[#This Row],[Vertex 1]],GroupVertices[Vertex],0)),1,1,"")</f>
        <v>1</v>
      </c>
      <c r="P1239" s="83" t="str">
        <f>REPLACE(INDEX(GroupVertices[Group], MATCH(Edges[[#This Row],[Vertex 2]],GroupVertices[Vertex],0)),1,1,"")</f>
        <v>1</v>
      </c>
    </row>
    <row r="1240" spans="1:16" ht="14.25" customHeight="1" thickTop="1" thickBot="1" x14ac:dyDescent="0.3">
      <c r="A1240" s="91" t="s">
        <v>899</v>
      </c>
      <c r="B1240" s="91" t="s">
        <v>336</v>
      </c>
      <c r="C1240" s="92"/>
      <c r="D1240" s="93">
        <v>1.4285714285714286</v>
      </c>
      <c r="E1240" s="94"/>
      <c r="F1240" s="95"/>
      <c r="G1240" s="92"/>
      <c r="H1240" s="96"/>
      <c r="I1240" s="97"/>
      <c r="J1240" s="97"/>
      <c r="K1240" s="98"/>
      <c r="L1240" s="90">
        <v>1240</v>
      </c>
      <c r="M1240" s="90"/>
      <c r="N1240" s="99">
        <v>4</v>
      </c>
      <c r="O1240" s="83" t="str">
        <f>REPLACE(INDEX(GroupVertices[Group], MATCH(Edges[[#This Row],[Vertex 1]],GroupVertices[Vertex],0)),1,1,"")</f>
        <v>1</v>
      </c>
      <c r="P1240" s="83" t="str">
        <f>REPLACE(INDEX(GroupVertices[Group], MATCH(Edges[[#This Row],[Vertex 2]],GroupVertices[Vertex],0)),1,1,"")</f>
        <v>1</v>
      </c>
    </row>
    <row r="1241" spans="1:16" ht="14.25" customHeight="1" thickTop="1" thickBot="1" x14ac:dyDescent="0.3">
      <c r="A1241" s="91" t="s">
        <v>899</v>
      </c>
      <c r="B1241" s="91" t="s">
        <v>489</v>
      </c>
      <c r="C1241" s="92"/>
      <c r="D1241" s="93">
        <v>1</v>
      </c>
      <c r="E1241" s="94"/>
      <c r="F1241" s="95"/>
      <c r="G1241" s="92"/>
      <c r="H1241" s="96"/>
      <c r="I1241" s="97"/>
      <c r="J1241" s="97"/>
      <c r="K1241" s="98"/>
      <c r="L1241" s="90">
        <v>1241</v>
      </c>
      <c r="M1241" s="90"/>
      <c r="N1241" s="99">
        <v>1</v>
      </c>
      <c r="O1241" s="83" t="str">
        <f>REPLACE(INDEX(GroupVertices[Group], MATCH(Edges[[#This Row],[Vertex 1]],GroupVertices[Vertex],0)),1,1,"")</f>
        <v>1</v>
      </c>
      <c r="P1241" s="83" t="str">
        <f>REPLACE(INDEX(GroupVertices[Group], MATCH(Edges[[#This Row],[Vertex 2]],GroupVertices[Vertex],0)),1,1,"")</f>
        <v>1</v>
      </c>
    </row>
    <row r="1242" spans="1:16" ht="14.25" customHeight="1" thickTop="1" thickBot="1" x14ac:dyDescent="0.3">
      <c r="A1242" s="91" t="s">
        <v>900</v>
      </c>
      <c r="B1242" s="91" t="s">
        <v>343</v>
      </c>
      <c r="C1242" s="92"/>
      <c r="D1242" s="93">
        <v>1</v>
      </c>
      <c r="E1242" s="94"/>
      <c r="F1242" s="95"/>
      <c r="G1242" s="92"/>
      <c r="H1242" s="96"/>
      <c r="I1242" s="97"/>
      <c r="J1242" s="97"/>
      <c r="K1242" s="98"/>
      <c r="L1242" s="90">
        <v>1242</v>
      </c>
      <c r="M1242" s="90"/>
      <c r="N1242" s="99">
        <v>1</v>
      </c>
      <c r="O1242" s="83" t="str">
        <f>REPLACE(INDEX(GroupVertices[Group], MATCH(Edges[[#This Row],[Vertex 1]],GroupVertices[Vertex],0)),1,1,"")</f>
        <v>1</v>
      </c>
      <c r="P1242" s="83" t="str">
        <f>REPLACE(INDEX(GroupVertices[Group], MATCH(Edges[[#This Row],[Vertex 2]],GroupVertices[Vertex],0)),1,1,"")</f>
        <v>1</v>
      </c>
    </row>
    <row r="1243" spans="1:16" ht="14.25" customHeight="1" thickTop="1" thickBot="1" x14ac:dyDescent="0.3">
      <c r="A1243" s="91" t="s">
        <v>431</v>
      </c>
      <c r="B1243" s="91" t="s">
        <v>901</v>
      </c>
      <c r="C1243" s="92"/>
      <c r="D1243" s="93">
        <v>1.2857142857142856</v>
      </c>
      <c r="E1243" s="94"/>
      <c r="F1243" s="95"/>
      <c r="G1243" s="92"/>
      <c r="H1243" s="96"/>
      <c r="I1243" s="97"/>
      <c r="J1243" s="97"/>
      <c r="K1243" s="98"/>
      <c r="L1243" s="90">
        <v>1243</v>
      </c>
      <c r="M1243" s="90"/>
      <c r="N1243" s="99">
        <v>3</v>
      </c>
      <c r="O1243" s="83" t="str">
        <f>REPLACE(INDEX(GroupVertices[Group], MATCH(Edges[[#This Row],[Vertex 1]],GroupVertices[Vertex],0)),1,1,"")</f>
        <v>1</v>
      </c>
      <c r="P1243" s="83" t="str">
        <f>REPLACE(INDEX(GroupVertices[Group], MATCH(Edges[[#This Row],[Vertex 2]],GroupVertices[Vertex],0)),1,1,"")</f>
        <v>1</v>
      </c>
    </row>
    <row r="1244" spans="1:16" ht="14.25" customHeight="1" thickTop="1" thickBot="1" x14ac:dyDescent="0.3">
      <c r="A1244" s="91" t="s">
        <v>431</v>
      </c>
      <c r="B1244" s="91" t="s">
        <v>432</v>
      </c>
      <c r="C1244" s="92"/>
      <c r="D1244" s="93">
        <v>1.1428571428571428</v>
      </c>
      <c r="E1244" s="94"/>
      <c r="F1244" s="95"/>
      <c r="G1244" s="92"/>
      <c r="H1244" s="96"/>
      <c r="I1244" s="97"/>
      <c r="J1244" s="97"/>
      <c r="K1244" s="98"/>
      <c r="L1244" s="90">
        <v>1244</v>
      </c>
      <c r="M1244" s="90"/>
      <c r="N1244" s="99">
        <v>2</v>
      </c>
      <c r="O1244" s="83" t="str">
        <f>REPLACE(INDEX(GroupVertices[Group], MATCH(Edges[[#This Row],[Vertex 1]],GroupVertices[Vertex],0)),1,1,"")</f>
        <v>1</v>
      </c>
      <c r="P1244" s="83" t="str">
        <f>REPLACE(INDEX(GroupVertices[Group], MATCH(Edges[[#This Row],[Vertex 2]],GroupVertices[Vertex],0)),1,1,"")</f>
        <v>1</v>
      </c>
    </row>
    <row r="1245" spans="1:16" ht="14.25" customHeight="1" thickTop="1" thickBot="1" x14ac:dyDescent="0.3">
      <c r="A1245" s="91" t="s">
        <v>485</v>
      </c>
      <c r="B1245" s="91" t="s">
        <v>242</v>
      </c>
      <c r="C1245" s="92"/>
      <c r="D1245" s="93">
        <v>1.2857142857142856</v>
      </c>
      <c r="E1245" s="94"/>
      <c r="F1245" s="95"/>
      <c r="G1245" s="92"/>
      <c r="H1245" s="96"/>
      <c r="I1245" s="97"/>
      <c r="J1245" s="97"/>
      <c r="K1245" s="98"/>
      <c r="L1245" s="90">
        <v>1245</v>
      </c>
      <c r="M1245" s="90"/>
      <c r="N1245" s="99">
        <v>3</v>
      </c>
      <c r="O1245" s="83" t="str">
        <f>REPLACE(INDEX(GroupVertices[Group], MATCH(Edges[[#This Row],[Vertex 1]],GroupVertices[Vertex],0)),1,1,"")</f>
        <v>1</v>
      </c>
      <c r="P1245" s="83" t="str">
        <f>REPLACE(INDEX(GroupVertices[Group], MATCH(Edges[[#This Row],[Vertex 2]],GroupVertices[Vertex],0)),1,1,"")</f>
        <v>1</v>
      </c>
    </row>
    <row r="1246" spans="1:16" ht="14.25" customHeight="1" thickTop="1" thickBot="1" x14ac:dyDescent="0.3">
      <c r="A1246" s="91" t="s">
        <v>485</v>
      </c>
      <c r="B1246" s="91" t="s">
        <v>897</v>
      </c>
      <c r="C1246" s="92"/>
      <c r="D1246" s="93">
        <v>1</v>
      </c>
      <c r="E1246" s="94"/>
      <c r="F1246" s="95"/>
      <c r="G1246" s="92"/>
      <c r="H1246" s="96"/>
      <c r="I1246" s="97"/>
      <c r="J1246" s="97"/>
      <c r="K1246" s="98"/>
      <c r="L1246" s="90">
        <v>1246</v>
      </c>
      <c r="M1246" s="90"/>
      <c r="N1246" s="99">
        <v>1</v>
      </c>
      <c r="O1246" s="83" t="str">
        <f>REPLACE(INDEX(GroupVertices[Group], MATCH(Edges[[#This Row],[Vertex 1]],GroupVertices[Vertex],0)),1,1,"")</f>
        <v>1</v>
      </c>
      <c r="P1246" s="83" t="str">
        <f>REPLACE(INDEX(GroupVertices[Group], MATCH(Edges[[#This Row],[Vertex 2]],GroupVertices[Vertex],0)),1,1,"")</f>
        <v>1</v>
      </c>
    </row>
    <row r="1247" spans="1:16" ht="14.25" customHeight="1" thickTop="1" thickBot="1" x14ac:dyDescent="0.3">
      <c r="A1247" s="91" t="s">
        <v>485</v>
      </c>
      <c r="B1247" s="91" t="s">
        <v>490</v>
      </c>
      <c r="C1247" s="92"/>
      <c r="D1247" s="93">
        <v>1</v>
      </c>
      <c r="E1247" s="94"/>
      <c r="F1247" s="95"/>
      <c r="G1247" s="92"/>
      <c r="H1247" s="96"/>
      <c r="I1247" s="97"/>
      <c r="J1247" s="97"/>
      <c r="K1247" s="98"/>
      <c r="L1247" s="90">
        <v>1247</v>
      </c>
      <c r="M1247" s="90"/>
      <c r="N1247" s="99">
        <v>1</v>
      </c>
      <c r="O1247" s="83" t="str">
        <f>REPLACE(INDEX(GroupVertices[Group], MATCH(Edges[[#This Row],[Vertex 1]],GroupVertices[Vertex],0)),1,1,"")</f>
        <v>1</v>
      </c>
      <c r="P1247" s="83" t="str">
        <f>REPLACE(INDEX(GroupVertices[Group], MATCH(Edges[[#This Row],[Vertex 2]],GroupVertices[Vertex],0)),1,1,"")</f>
        <v>1</v>
      </c>
    </row>
    <row r="1248" spans="1:16" ht="14.25" customHeight="1" thickTop="1" thickBot="1" x14ac:dyDescent="0.3">
      <c r="A1248" s="91" t="s">
        <v>485</v>
      </c>
      <c r="B1248" s="91" t="s">
        <v>499</v>
      </c>
      <c r="C1248" s="92"/>
      <c r="D1248" s="93">
        <v>1</v>
      </c>
      <c r="E1248" s="94"/>
      <c r="F1248" s="95"/>
      <c r="G1248" s="92"/>
      <c r="H1248" s="96"/>
      <c r="I1248" s="97"/>
      <c r="J1248" s="97"/>
      <c r="K1248" s="98"/>
      <c r="L1248" s="90">
        <v>1248</v>
      </c>
      <c r="M1248" s="90"/>
      <c r="N1248" s="99">
        <v>1</v>
      </c>
      <c r="O1248" s="83" t="str">
        <f>REPLACE(INDEX(GroupVertices[Group], MATCH(Edges[[#This Row],[Vertex 1]],GroupVertices[Vertex],0)),1,1,"")</f>
        <v>1</v>
      </c>
      <c r="P1248" s="83" t="str">
        <f>REPLACE(INDEX(GroupVertices[Group], MATCH(Edges[[#This Row],[Vertex 2]],GroupVertices[Vertex],0)),1,1,"")</f>
        <v>1</v>
      </c>
    </row>
    <row r="1249" spans="1:16" ht="14.25" customHeight="1" thickTop="1" thickBot="1" x14ac:dyDescent="0.3">
      <c r="A1249" s="91" t="s">
        <v>485</v>
      </c>
      <c r="B1249" s="91" t="s">
        <v>343</v>
      </c>
      <c r="C1249" s="92"/>
      <c r="D1249" s="93">
        <v>1.1428571428571428</v>
      </c>
      <c r="E1249" s="94"/>
      <c r="F1249" s="95"/>
      <c r="G1249" s="92"/>
      <c r="H1249" s="96"/>
      <c r="I1249" s="97"/>
      <c r="J1249" s="97"/>
      <c r="K1249" s="98"/>
      <c r="L1249" s="90">
        <v>1249</v>
      </c>
      <c r="M1249" s="90"/>
      <c r="N1249" s="99">
        <v>2</v>
      </c>
      <c r="O1249" s="83" t="str">
        <f>REPLACE(INDEX(GroupVertices[Group], MATCH(Edges[[#This Row],[Vertex 1]],GroupVertices[Vertex],0)),1,1,"")</f>
        <v>1</v>
      </c>
      <c r="P1249" s="83" t="str">
        <f>REPLACE(INDEX(GroupVertices[Group], MATCH(Edges[[#This Row],[Vertex 2]],GroupVertices[Vertex],0)),1,1,"")</f>
        <v>1</v>
      </c>
    </row>
    <row r="1250" spans="1:16" ht="14.25" customHeight="1" thickTop="1" thickBot="1" x14ac:dyDescent="0.3">
      <c r="A1250" s="91" t="s">
        <v>485</v>
      </c>
      <c r="B1250" s="91" t="s">
        <v>898</v>
      </c>
      <c r="C1250" s="92"/>
      <c r="D1250" s="93">
        <v>1</v>
      </c>
      <c r="E1250" s="94"/>
      <c r="F1250" s="95"/>
      <c r="G1250" s="92"/>
      <c r="H1250" s="96"/>
      <c r="I1250" s="97"/>
      <c r="J1250" s="97"/>
      <c r="K1250" s="98"/>
      <c r="L1250" s="90">
        <v>1250</v>
      </c>
      <c r="M1250" s="90"/>
      <c r="N1250" s="99">
        <v>1</v>
      </c>
      <c r="O1250" s="83" t="str">
        <f>REPLACE(INDEX(GroupVertices[Group], MATCH(Edges[[#This Row],[Vertex 1]],GroupVertices[Vertex],0)),1,1,"")</f>
        <v>1</v>
      </c>
      <c r="P1250" s="83" t="str">
        <f>REPLACE(INDEX(GroupVertices[Group], MATCH(Edges[[#This Row],[Vertex 2]],GroupVertices[Vertex],0)),1,1,"")</f>
        <v>1</v>
      </c>
    </row>
    <row r="1251" spans="1:16" ht="14.25" customHeight="1" thickTop="1" thickBot="1" x14ac:dyDescent="0.3">
      <c r="A1251" s="91" t="s">
        <v>485</v>
      </c>
      <c r="B1251" s="91" t="s">
        <v>500</v>
      </c>
      <c r="C1251" s="92"/>
      <c r="D1251" s="93">
        <v>1.2857142857142856</v>
      </c>
      <c r="E1251" s="94"/>
      <c r="F1251" s="95"/>
      <c r="G1251" s="92"/>
      <c r="H1251" s="96"/>
      <c r="I1251" s="97"/>
      <c r="J1251" s="97"/>
      <c r="K1251" s="98"/>
      <c r="L1251" s="90">
        <v>1251</v>
      </c>
      <c r="M1251" s="90"/>
      <c r="N1251" s="99">
        <v>3</v>
      </c>
      <c r="O1251" s="83" t="str">
        <f>REPLACE(INDEX(GroupVertices[Group], MATCH(Edges[[#This Row],[Vertex 1]],GroupVertices[Vertex],0)),1,1,"")</f>
        <v>1</v>
      </c>
      <c r="P1251" s="83" t="str">
        <f>REPLACE(INDEX(GroupVertices[Group], MATCH(Edges[[#This Row],[Vertex 2]],GroupVertices[Vertex],0)),1,1,"")</f>
        <v>1</v>
      </c>
    </row>
    <row r="1252" spans="1:16" ht="14.25" customHeight="1" thickTop="1" thickBot="1" x14ac:dyDescent="0.3">
      <c r="A1252" s="91" t="s">
        <v>902</v>
      </c>
      <c r="B1252" s="91" t="s">
        <v>903</v>
      </c>
      <c r="C1252" s="92"/>
      <c r="D1252" s="93">
        <v>2.5714285714285712</v>
      </c>
      <c r="E1252" s="94"/>
      <c r="F1252" s="95"/>
      <c r="G1252" s="92"/>
      <c r="H1252" s="96"/>
      <c r="I1252" s="97"/>
      <c r="J1252" s="97"/>
      <c r="K1252" s="98"/>
      <c r="L1252" s="90">
        <v>1252</v>
      </c>
      <c r="M1252" s="90"/>
      <c r="N1252" s="99">
        <v>12</v>
      </c>
      <c r="O1252" s="83" t="str">
        <f>REPLACE(INDEX(GroupVertices[Group], MATCH(Edges[[#This Row],[Vertex 1]],GroupVertices[Vertex],0)),1,1,"")</f>
        <v>61</v>
      </c>
      <c r="P1252" s="83" t="str">
        <f>REPLACE(INDEX(GroupVertices[Group], MATCH(Edges[[#This Row],[Vertex 2]],GroupVertices[Vertex],0)),1,1,"")</f>
        <v>61</v>
      </c>
    </row>
    <row r="1253" spans="1:16" ht="14.25" customHeight="1" thickTop="1" thickBot="1" x14ac:dyDescent="0.3">
      <c r="A1253" s="91" t="s">
        <v>242</v>
      </c>
      <c r="B1253" s="91" t="s">
        <v>493</v>
      </c>
      <c r="C1253" s="92"/>
      <c r="D1253" s="93">
        <v>1</v>
      </c>
      <c r="E1253" s="94"/>
      <c r="F1253" s="95"/>
      <c r="G1253" s="92"/>
      <c r="H1253" s="96"/>
      <c r="I1253" s="97"/>
      <c r="J1253" s="97"/>
      <c r="K1253" s="98"/>
      <c r="L1253" s="90">
        <v>1253</v>
      </c>
      <c r="M1253" s="90"/>
      <c r="N1253" s="99">
        <v>1</v>
      </c>
      <c r="O1253" s="83" t="str">
        <f>REPLACE(INDEX(GroupVertices[Group], MATCH(Edges[[#This Row],[Vertex 1]],GroupVertices[Vertex],0)),1,1,"")</f>
        <v>1</v>
      </c>
      <c r="P1253" s="83" t="str">
        <f>REPLACE(INDEX(GroupVertices[Group], MATCH(Edges[[#This Row],[Vertex 2]],GroupVertices[Vertex],0)),1,1,"")</f>
        <v>1</v>
      </c>
    </row>
    <row r="1254" spans="1:16" ht="14.25" customHeight="1" thickTop="1" thickBot="1" x14ac:dyDescent="0.3">
      <c r="A1254" s="91" t="s">
        <v>242</v>
      </c>
      <c r="B1254" s="91" t="s">
        <v>336</v>
      </c>
      <c r="C1254" s="92"/>
      <c r="D1254" s="93">
        <v>1</v>
      </c>
      <c r="E1254" s="94"/>
      <c r="F1254" s="95"/>
      <c r="G1254" s="92"/>
      <c r="H1254" s="96"/>
      <c r="I1254" s="97"/>
      <c r="J1254" s="97"/>
      <c r="K1254" s="98"/>
      <c r="L1254" s="90">
        <v>1254</v>
      </c>
      <c r="M1254" s="90"/>
      <c r="N1254" s="99">
        <v>1</v>
      </c>
      <c r="O1254" s="83" t="str">
        <f>REPLACE(INDEX(GroupVertices[Group], MATCH(Edges[[#This Row],[Vertex 1]],GroupVertices[Vertex],0)),1,1,"")</f>
        <v>1</v>
      </c>
      <c r="P1254" s="83" t="str">
        <f>REPLACE(INDEX(GroupVertices[Group], MATCH(Edges[[#This Row],[Vertex 2]],GroupVertices[Vertex],0)),1,1,"")</f>
        <v>1</v>
      </c>
    </row>
    <row r="1255" spans="1:16" ht="14.25" customHeight="1" thickTop="1" thickBot="1" x14ac:dyDescent="0.3">
      <c r="A1255" s="91" t="s">
        <v>242</v>
      </c>
      <c r="B1255" s="91" t="s">
        <v>400</v>
      </c>
      <c r="C1255" s="92"/>
      <c r="D1255" s="93">
        <v>2</v>
      </c>
      <c r="E1255" s="94"/>
      <c r="F1255" s="95"/>
      <c r="G1255" s="92"/>
      <c r="H1255" s="96"/>
      <c r="I1255" s="97"/>
      <c r="J1255" s="97"/>
      <c r="K1255" s="98"/>
      <c r="L1255" s="90">
        <v>1255</v>
      </c>
      <c r="M1255" s="90"/>
      <c r="N1255" s="99">
        <v>8</v>
      </c>
      <c r="O1255" s="83" t="str">
        <f>REPLACE(INDEX(GroupVertices[Group], MATCH(Edges[[#This Row],[Vertex 1]],GroupVertices[Vertex],0)),1,1,"")</f>
        <v>1</v>
      </c>
      <c r="P1255" s="83" t="str">
        <f>REPLACE(INDEX(GroupVertices[Group], MATCH(Edges[[#This Row],[Vertex 2]],GroupVertices[Vertex],0)),1,1,"")</f>
        <v>1</v>
      </c>
    </row>
    <row r="1256" spans="1:16" ht="14.25" customHeight="1" thickTop="1" thickBot="1" x14ac:dyDescent="0.3">
      <c r="A1256" s="91" t="s">
        <v>242</v>
      </c>
      <c r="B1256" s="91" t="s">
        <v>243</v>
      </c>
      <c r="C1256" s="92"/>
      <c r="D1256" s="93">
        <v>1</v>
      </c>
      <c r="E1256" s="94"/>
      <c r="F1256" s="95"/>
      <c r="G1256" s="92"/>
      <c r="H1256" s="96"/>
      <c r="I1256" s="97"/>
      <c r="J1256" s="97"/>
      <c r="K1256" s="98"/>
      <c r="L1256" s="90">
        <v>1256</v>
      </c>
      <c r="M1256" s="90"/>
      <c r="N1256" s="99">
        <v>1</v>
      </c>
      <c r="O1256" s="83" t="str">
        <f>REPLACE(INDEX(GroupVertices[Group], MATCH(Edges[[#This Row],[Vertex 1]],GroupVertices[Vertex],0)),1,1,"")</f>
        <v>1</v>
      </c>
      <c r="P1256" s="83" t="str">
        <f>REPLACE(INDEX(GroupVertices[Group], MATCH(Edges[[#This Row],[Vertex 2]],GroupVertices[Vertex],0)),1,1,"")</f>
        <v>1</v>
      </c>
    </row>
    <row r="1257" spans="1:16" ht="14.25" customHeight="1" thickTop="1" thickBot="1" x14ac:dyDescent="0.3">
      <c r="A1257" s="91" t="s">
        <v>242</v>
      </c>
      <c r="B1257" s="91" t="s">
        <v>904</v>
      </c>
      <c r="C1257" s="92"/>
      <c r="D1257" s="93">
        <v>1</v>
      </c>
      <c r="E1257" s="94"/>
      <c r="F1257" s="95"/>
      <c r="G1257" s="92"/>
      <c r="H1257" s="96"/>
      <c r="I1257" s="97"/>
      <c r="J1257" s="97"/>
      <c r="K1257" s="98"/>
      <c r="L1257" s="90">
        <v>1257</v>
      </c>
      <c r="M1257" s="90"/>
      <c r="N1257" s="99">
        <v>1</v>
      </c>
      <c r="O1257" s="83" t="str">
        <f>REPLACE(INDEX(GroupVertices[Group], MATCH(Edges[[#This Row],[Vertex 1]],GroupVertices[Vertex],0)),1,1,"")</f>
        <v>1</v>
      </c>
      <c r="P1257" s="83" t="str">
        <f>REPLACE(INDEX(GroupVertices[Group], MATCH(Edges[[#This Row],[Vertex 2]],GroupVertices[Vertex],0)),1,1,"")</f>
        <v>1</v>
      </c>
    </row>
    <row r="1258" spans="1:16" ht="14.25" customHeight="1" thickTop="1" thickBot="1" x14ac:dyDescent="0.3">
      <c r="A1258" s="91" t="s">
        <v>242</v>
      </c>
      <c r="B1258" s="91" t="s">
        <v>536</v>
      </c>
      <c r="C1258" s="92"/>
      <c r="D1258" s="93">
        <v>1.4285714285714286</v>
      </c>
      <c r="E1258" s="94"/>
      <c r="F1258" s="95"/>
      <c r="G1258" s="92"/>
      <c r="H1258" s="96"/>
      <c r="I1258" s="97"/>
      <c r="J1258" s="97"/>
      <c r="K1258" s="98"/>
      <c r="L1258" s="90">
        <v>1258</v>
      </c>
      <c r="M1258" s="90"/>
      <c r="N1258" s="99">
        <v>4</v>
      </c>
      <c r="O1258" s="83" t="str">
        <f>REPLACE(INDEX(GroupVertices[Group], MATCH(Edges[[#This Row],[Vertex 1]],GroupVertices[Vertex],0)),1,1,"")</f>
        <v>1</v>
      </c>
      <c r="P1258" s="83" t="str">
        <f>REPLACE(INDEX(GroupVertices[Group], MATCH(Edges[[#This Row],[Vertex 2]],GroupVertices[Vertex],0)),1,1,"")</f>
        <v>1</v>
      </c>
    </row>
    <row r="1259" spans="1:16" ht="14.25" customHeight="1" thickTop="1" thickBot="1" x14ac:dyDescent="0.3">
      <c r="A1259" s="91" t="s">
        <v>242</v>
      </c>
      <c r="B1259" s="91" t="s">
        <v>244</v>
      </c>
      <c r="C1259" s="92"/>
      <c r="D1259" s="93">
        <v>1.7142857142857144</v>
      </c>
      <c r="E1259" s="94"/>
      <c r="F1259" s="95"/>
      <c r="G1259" s="92"/>
      <c r="H1259" s="96"/>
      <c r="I1259" s="97"/>
      <c r="J1259" s="97"/>
      <c r="K1259" s="98"/>
      <c r="L1259" s="90">
        <v>1259</v>
      </c>
      <c r="M1259" s="90"/>
      <c r="N1259" s="99">
        <v>6</v>
      </c>
      <c r="O1259" s="83" t="str">
        <f>REPLACE(INDEX(GroupVertices[Group], MATCH(Edges[[#This Row],[Vertex 1]],GroupVertices[Vertex],0)),1,1,"")</f>
        <v>1</v>
      </c>
      <c r="P1259" s="83" t="str">
        <f>REPLACE(INDEX(GroupVertices[Group], MATCH(Edges[[#This Row],[Vertex 2]],GroupVertices[Vertex],0)),1,1,"")</f>
        <v>1</v>
      </c>
    </row>
    <row r="1260" spans="1:16" ht="14.25" customHeight="1" thickTop="1" thickBot="1" x14ac:dyDescent="0.3">
      <c r="A1260" s="91" t="s">
        <v>242</v>
      </c>
      <c r="B1260" s="91" t="s">
        <v>245</v>
      </c>
      <c r="C1260" s="92"/>
      <c r="D1260" s="93">
        <v>1</v>
      </c>
      <c r="E1260" s="94"/>
      <c r="F1260" s="95"/>
      <c r="G1260" s="92"/>
      <c r="H1260" s="96"/>
      <c r="I1260" s="97"/>
      <c r="J1260" s="97"/>
      <c r="K1260" s="98"/>
      <c r="L1260" s="90">
        <v>1260</v>
      </c>
      <c r="M1260" s="90"/>
      <c r="N1260" s="99">
        <v>1</v>
      </c>
      <c r="O1260" s="83" t="str">
        <f>REPLACE(INDEX(GroupVertices[Group], MATCH(Edges[[#This Row],[Vertex 1]],GroupVertices[Vertex],0)),1,1,"")</f>
        <v>1</v>
      </c>
      <c r="P1260" s="83" t="str">
        <f>REPLACE(INDEX(GroupVertices[Group], MATCH(Edges[[#This Row],[Vertex 2]],GroupVertices[Vertex],0)),1,1,"")</f>
        <v>1</v>
      </c>
    </row>
    <row r="1261" spans="1:16" ht="14.25" customHeight="1" thickTop="1" thickBot="1" x14ac:dyDescent="0.3">
      <c r="A1261" s="91" t="s">
        <v>242</v>
      </c>
      <c r="B1261" s="91" t="s">
        <v>848</v>
      </c>
      <c r="C1261" s="92"/>
      <c r="D1261" s="93">
        <v>1</v>
      </c>
      <c r="E1261" s="94"/>
      <c r="F1261" s="95"/>
      <c r="G1261" s="92"/>
      <c r="H1261" s="96"/>
      <c r="I1261" s="97"/>
      <c r="J1261" s="97"/>
      <c r="K1261" s="98"/>
      <c r="L1261" s="90">
        <v>1261</v>
      </c>
      <c r="M1261" s="90"/>
      <c r="N1261" s="99">
        <v>1</v>
      </c>
      <c r="O1261" s="83" t="str">
        <f>REPLACE(INDEX(GroupVertices[Group], MATCH(Edges[[#This Row],[Vertex 1]],GroupVertices[Vertex],0)),1,1,"")</f>
        <v>1</v>
      </c>
      <c r="P1261" s="83" t="str">
        <f>REPLACE(INDEX(GroupVertices[Group], MATCH(Edges[[#This Row],[Vertex 2]],GroupVertices[Vertex],0)),1,1,"")</f>
        <v>1</v>
      </c>
    </row>
    <row r="1262" spans="1:16" ht="14.25" customHeight="1" thickTop="1" thickBot="1" x14ac:dyDescent="0.3">
      <c r="A1262" s="91" t="s">
        <v>242</v>
      </c>
      <c r="B1262" s="91" t="s">
        <v>555</v>
      </c>
      <c r="C1262" s="92"/>
      <c r="D1262" s="93">
        <v>1</v>
      </c>
      <c r="E1262" s="94"/>
      <c r="F1262" s="95"/>
      <c r="G1262" s="92"/>
      <c r="H1262" s="96"/>
      <c r="I1262" s="97"/>
      <c r="J1262" s="97"/>
      <c r="K1262" s="98"/>
      <c r="L1262" s="90">
        <v>1262</v>
      </c>
      <c r="M1262" s="90"/>
      <c r="N1262" s="99">
        <v>1</v>
      </c>
      <c r="O1262" s="83" t="str">
        <f>REPLACE(INDEX(GroupVertices[Group], MATCH(Edges[[#This Row],[Vertex 1]],GroupVertices[Vertex],0)),1,1,"")</f>
        <v>1</v>
      </c>
      <c r="P1262" s="83" t="str">
        <f>REPLACE(INDEX(GroupVertices[Group], MATCH(Edges[[#This Row],[Vertex 2]],GroupVertices[Vertex],0)),1,1,"")</f>
        <v>1</v>
      </c>
    </row>
    <row r="1263" spans="1:16" ht="14.25" customHeight="1" thickTop="1" thickBot="1" x14ac:dyDescent="0.3">
      <c r="A1263" s="91" t="s">
        <v>242</v>
      </c>
      <c r="B1263" s="91" t="s">
        <v>842</v>
      </c>
      <c r="C1263" s="92"/>
      <c r="D1263" s="93">
        <v>1</v>
      </c>
      <c r="E1263" s="94"/>
      <c r="F1263" s="95"/>
      <c r="G1263" s="92"/>
      <c r="H1263" s="96"/>
      <c r="I1263" s="97"/>
      <c r="J1263" s="97"/>
      <c r="K1263" s="98"/>
      <c r="L1263" s="90">
        <v>1263</v>
      </c>
      <c r="M1263" s="90"/>
      <c r="N1263" s="99">
        <v>1</v>
      </c>
      <c r="O1263" s="83" t="str">
        <f>REPLACE(INDEX(GroupVertices[Group], MATCH(Edges[[#This Row],[Vertex 1]],GroupVertices[Vertex],0)),1,1,"")</f>
        <v>1</v>
      </c>
      <c r="P1263" s="83" t="str">
        <f>REPLACE(INDEX(GroupVertices[Group], MATCH(Edges[[#This Row],[Vertex 2]],GroupVertices[Vertex],0)),1,1,"")</f>
        <v>1</v>
      </c>
    </row>
    <row r="1264" spans="1:16" ht="14.25" customHeight="1" thickTop="1" thickBot="1" x14ac:dyDescent="0.3">
      <c r="A1264" s="91" t="s">
        <v>242</v>
      </c>
      <c r="B1264" s="91" t="s">
        <v>473</v>
      </c>
      <c r="C1264" s="92"/>
      <c r="D1264" s="93">
        <v>1.5714285714285714</v>
      </c>
      <c r="E1264" s="94"/>
      <c r="F1264" s="95"/>
      <c r="G1264" s="92"/>
      <c r="H1264" s="96"/>
      <c r="I1264" s="97"/>
      <c r="J1264" s="97"/>
      <c r="K1264" s="98"/>
      <c r="L1264" s="90">
        <v>1264</v>
      </c>
      <c r="M1264" s="90"/>
      <c r="N1264" s="99">
        <v>5</v>
      </c>
      <c r="O1264" s="83" t="str">
        <f>REPLACE(INDEX(GroupVertices[Group], MATCH(Edges[[#This Row],[Vertex 1]],GroupVertices[Vertex],0)),1,1,"")</f>
        <v>1</v>
      </c>
      <c r="P1264" s="83" t="str">
        <f>REPLACE(INDEX(GroupVertices[Group], MATCH(Edges[[#This Row],[Vertex 2]],GroupVertices[Vertex],0)),1,1,"")</f>
        <v>1</v>
      </c>
    </row>
    <row r="1265" spans="1:16" ht="14.25" customHeight="1" thickTop="1" thickBot="1" x14ac:dyDescent="0.3">
      <c r="A1265" s="91" t="s">
        <v>242</v>
      </c>
      <c r="B1265" s="91" t="s">
        <v>303</v>
      </c>
      <c r="C1265" s="92"/>
      <c r="D1265" s="93">
        <v>1.1428571428571428</v>
      </c>
      <c r="E1265" s="94"/>
      <c r="F1265" s="95"/>
      <c r="G1265" s="92"/>
      <c r="H1265" s="96"/>
      <c r="I1265" s="97"/>
      <c r="J1265" s="97"/>
      <c r="K1265" s="98"/>
      <c r="L1265" s="90">
        <v>1265</v>
      </c>
      <c r="M1265" s="90"/>
      <c r="N1265" s="99">
        <v>2</v>
      </c>
      <c r="O1265" s="83" t="str">
        <f>REPLACE(INDEX(GroupVertices[Group], MATCH(Edges[[#This Row],[Vertex 1]],GroupVertices[Vertex],0)),1,1,"")</f>
        <v>1</v>
      </c>
      <c r="P1265" s="83" t="str">
        <f>REPLACE(INDEX(GroupVertices[Group], MATCH(Edges[[#This Row],[Vertex 2]],GroupVertices[Vertex],0)),1,1,"")</f>
        <v>1</v>
      </c>
    </row>
    <row r="1266" spans="1:16" ht="14.25" customHeight="1" thickTop="1" thickBot="1" x14ac:dyDescent="0.3">
      <c r="A1266" s="91" t="s">
        <v>242</v>
      </c>
      <c r="B1266" s="91" t="s">
        <v>305</v>
      </c>
      <c r="C1266" s="92"/>
      <c r="D1266" s="93">
        <v>1</v>
      </c>
      <c r="E1266" s="94"/>
      <c r="F1266" s="95"/>
      <c r="G1266" s="92"/>
      <c r="H1266" s="96"/>
      <c r="I1266" s="97"/>
      <c r="J1266" s="97"/>
      <c r="K1266" s="98"/>
      <c r="L1266" s="90">
        <v>1266</v>
      </c>
      <c r="M1266" s="90"/>
      <c r="N1266" s="99">
        <v>1</v>
      </c>
      <c r="O1266" s="83" t="str">
        <f>REPLACE(INDEX(GroupVertices[Group], MATCH(Edges[[#This Row],[Vertex 1]],GroupVertices[Vertex],0)),1,1,"")</f>
        <v>1</v>
      </c>
      <c r="P1266" s="83" t="str">
        <f>REPLACE(INDEX(GroupVertices[Group], MATCH(Edges[[#This Row],[Vertex 2]],GroupVertices[Vertex],0)),1,1,"")</f>
        <v>1</v>
      </c>
    </row>
    <row r="1267" spans="1:16" ht="14.25" customHeight="1" thickTop="1" thickBot="1" x14ac:dyDescent="0.3">
      <c r="A1267" s="91" t="s">
        <v>242</v>
      </c>
      <c r="B1267" s="91" t="s">
        <v>869</v>
      </c>
      <c r="C1267" s="92"/>
      <c r="D1267" s="93">
        <v>1</v>
      </c>
      <c r="E1267" s="94"/>
      <c r="F1267" s="95"/>
      <c r="G1267" s="92"/>
      <c r="H1267" s="96"/>
      <c r="I1267" s="97"/>
      <c r="J1267" s="97"/>
      <c r="K1267" s="98"/>
      <c r="L1267" s="90">
        <v>1267</v>
      </c>
      <c r="M1267" s="90"/>
      <c r="N1267" s="99">
        <v>1</v>
      </c>
      <c r="O1267" s="83" t="str">
        <f>REPLACE(INDEX(GroupVertices[Group], MATCH(Edges[[#This Row],[Vertex 1]],GroupVertices[Vertex],0)),1,1,"")</f>
        <v>1</v>
      </c>
      <c r="P1267" s="83" t="str">
        <f>REPLACE(INDEX(GroupVertices[Group], MATCH(Edges[[#This Row],[Vertex 2]],GroupVertices[Vertex],0)),1,1,"")</f>
        <v>1</v>
      </c>
    </row>
    <row r="1268" spans="1:16" ht="14.25" customHeight="1" thickTop="1" thickBot="1" x14ac:dyDescent="0.3">
      <c r="A1268" s="91" t="s">
        <v>905</v>
      </c>
      <c r="B1268" s="91" t="s">
        <v>906</v>
      </c>
      <c r="C1268" s="92"/>
      <c r="D1268" s="93">
        <v>1.1428571428571428</v>
      </c>
      <c r="E1268" s="94"/>
      <c r="F1268" s="95"/>
      <c r="G1268" s="92"/>
      <c r="H1268" s="96"/>
      <c r="I1268" s="97"/>
      <c r="J1268" s="97"/>
      <c r="K1268" s="98"/>
      <c r="L1268" s="90">
        <v>1268</v>
      </c>
      <c r="M1268" s="90"/>
      <c r="N1268" s="99">
        <v>2</v>
      </c>
      <c r="O1268" s="83" t="str">
        <f>REPLACE(INDEX(GroupVertices[Group], MATCH(Edges[[#This Row],[Vertex 1]],GroupVertices[Vertex],0)),1,1,"")</f>
        <v>29</v>
      </c>
      <c r="P1268" s="83" t="str">
        <f>REPLACE(INDEX(GroupVertices[Group], MATCH(Edges[[#This Row],[Vertex 2]],GroupVertices[Vertex],0)),1,1,"")</f>
        <v>29</v>
      </c>
    </row>
    <row r="1269" spans="1:16" ht="14.25" customHeight="1" thickTop="1" thickBot="1" x14ac:dyDescent="0.3">
      <c r="A1269" s="91" t="s">
        <v>907</v>
      </c>
      <c r="B1269" s="91" t="s">
        <v>908</v>
      </c>
      <c r="C1269" s="92"/>
      <c r="D1269" s="93">
        <v>1</v>
      </c>
      <c r="E1269" s="94"/>
      <c r="F1269" s="95"/>
      <c r="G1269" s="92"/>
      <c r="H1269" s="96"/>
      <c r="I1269" s="97"/>
      <c r="J1269" s="97"/>
      <c r="K1269" s="98"/>
      <c r="L1269" s="90">
        <v>1269</v>
      </c>
      <c r="M1269" s="90"/>
      <c r="N1269" s="99">
        <v>1</v>
      </c>
      <c r="O1269" s="83" t="str">
        <f>REPLACE(INDEX(GroupVertices[Group], MATCH(Edges[[#This Row],[Vertex 1]],GroupVertices[Vertex],0)),1,1,"")</f>
        <v>1</v>
      </c>
      <c r="P1269" s="83" t="str">
        <f>REPLACE(INDEX(GroupVertices[Group], MATCH(Edges[[#This Row],[Vertex 2]],GroupVertices[Vertex],0)),1,1,"")</f>
        <v>1</v>
      </c>
    </row>
    <row r="1270" spans="1:16" ht="14.25" customHeight="1" thickTop="1" thickBot="1" x14ac:dyDescent="0.3">
      <c r="A1270" s="91" t="s">
        <v>907</v>
      </c>
      <c r="B1270" s="91" t="s">
        <v>465</v>
      </c>
      <c r="C1270" s="92"/>
      <c r="D1270" s="93">
        <v>1</v>
      </c>
      <c r="E1270" s="94"/>
      <c r="F1270" s="95"/>
      <c r="G1270" s="92"/>
      <c r="H1270" s="96"/>
      <c r="I1270" s="97"/>
      <c r="J1270" s="97"/>
      <c r="K1270" s="98"/>
      <c r="L1270" s="90">
        <v>1270</v>
      </c>
      <c r="M1270" s="90"/>
      <c r="N1270" s="99">
        <v>1</v>
      </c>
      <c r="O1270" s="83" t="str">
        <f>REPLACE(INDEX(GroupVertices[Group], MATCH(Edges[[#This Row],[Vertex 1]],GroupVertices[Vertex],0)),1,1,"")</f>
        <v>1</v>
      </c>
      <c r="P1270" s="83" t="str">
        <f>REPLACE(INDEX(GroupVertices[Group], MATCH(Edges[[#This Row],[Vertex 2]],GroupVertices[Vertex],0)),1,1,"")</f>
        <v>1</v>
      </c>
    </row>
    <row r="1271" spans="1:16" ht="14.25" customHeight="1" thickTop="1" thickBot="1" x14ac:dyDescent="0.3">
      <c r="A1271" s="91" t="s">
        <v>909</v>
      </c>
      <c r="B1271" s="91" t="s">
        <v>465</v>
      </c>
      <c r="C1271" s="92"/>
      <c r="D1271" s="93">
        <v>1.1428571428571428</v>
      </c>
      <c r="E1271" s="94"/>
      <c r="F1271" s="95"/>
      <c r="G1271" s="92"/>
      <c r="H1271" s="96"/>
      <c r="I1271" s="97"/>
      <c r="J1271" s="97"/>
      <c r="K1271" s="98"/>
      <c r="L1271" s="90">
        <v>1271</v>
      </c>
      <c r="M1271" s="90"/>
      <c r="N1271" s="99">
        <v>2</v>
      </c>
      <c r="O1271" s="83" t="str">
        <f>REPLACE(INDEX(GroupVertices[Group], MATCH(Edges[[#This Row],[Vertex 1]],GroupVertices[Vertex],0)),1,1,"")</f>
        <v>1</v>
      </c>
      <c r="P1271" s="83" t="str">
        <f>REPLACE(INDEX(GroupVertices[Group], MATCH(Edges[[#This Row],[Vertex 2]],GroupVertices[Vertex],0)),1,1,"")</f>
        <v>1</v>
      </c>
    </row>
    <row r="1272" spans="1:16" ht="14.25" customHeight="1" thickTop="1" thickBot="1" x14ac:dyDescent="0.3">
      <c r="A1272" s="91" t="s">
        <v>398</v>
      </c>
      <c r="B1272" s="91" t="s">
        <v>399</v>
      </c>
      <c r="C1272" s="92"/>
      <c r="D1272" s="93">
        <v>2.4285714285714288</v>
      </c>
      <c r="E1272" s="94"/>
      <c r="F1272" s="95"/>
      <c r="G1272" s="92"/>
      <c r="H1272" s="96"/>
      <c r="I1272" s="97"/>
      <c r="J1272" s="97"/>
      <c r="K1272" s="98"/>
      <c r="L1272" s="90">
        <v>1272</v>
      </c>
      <c r="M1272" s="90"/>
      <c r="N1272" s="99">
        <v>11</v>
      </c>
      <c r="O1272" s="83" t="str">
        <f>REPLACE(INDEX(GroupVertices[Group], MATCH(Edges[[#This Row],[Vertex 1]],GroupVertices[Vertex],0)),1,1,"")</f>
        <v>1</v>
      </c>
      <c r="P1272" s="83" t="str">
        <f>REPLACE(INDEX(GroupVertices[Group], MATCH(Edges[[#This Row],[Vertex 2]],GroupVertices[Vertex],0)),1,1,"")</f>
        <v>1</v>
      </c>
    </row>
    <row r="1273" spans="1:16" ht="14.25" customHeight="1" thickTop="1" thickBot="1" x14ac:dyDescent="0.3">
      <c r="A1273" s="91" t="s">
        <v>398</v>
      </c>
      <c r="B1273" s="91" t="s">
        <v>465</v>
      </c>
      <c r="C1273" s="92"/>
      <c r="D1273" s="93">
        <v>1.1428571428571428</v>
      </c>
      <c r="E1273" s="94"/>
      <c r="F1273" s="95"/>
      <c r="G1273" s="92"/>
      <c r="H1273" s="96"/>
      <c r="I1273" s="97"/>
      <c r="J1273" s="97"/>
      <c r="K1273" s="98"/>
      <c r="L1273" s="90">
        <v>1273</v>
      </c>
      <c r="M1273" s="90"/>
      <c r="N1273" s="99">
        <v>2</v>
      </c>
      <c r="O1273" s="83" t="str">
        <f>REPLACE(INDEX(GroupVertices[Group], MATCH(Edges[[#This Row],[Vertex 1]],GroupVertices[Vertex],0)),1,1,"")</f>
        <v>1</v>
      </c>
      <c r="P1273" s="83" t="str">
        <f>REPLACE(INDEX(GroupVertices[Group], MATCH(Edges[[#This Row],[Vertex 2]],GroupVertices[Vertex],0)),1,1,"")</f>
        <v>1</v>
      </c>
    </row>
    <row r="1274" spans="1:16" ht="14.25" customHeight="1" thickTop="1" thickBot="1" x14ac:dyDescent="0.3">
      <c r="A1274" s="91" t="s">
        <v>398</v>
      </c>
      <c r="B1274" s="91" t="s">
        <v>311</v>
      </c>
      <c r="C1274" s="92"/>
      <c r="D1274" s="93">
        <v>1.1428571428571428</v>
      </c>
      <c r="E1274" s="94"/>
      <c r="F1274" s="95"/>
      <c r="G1274" s="92"/>
      <c r="H1274" s="96"/>
      <c r="I1274" s="97"/>
      <c r="J1274" s="97"/>
      <c r="K1274" s="98"/>
      <c r="L1274" s="90">
        <v>1274</v>
      </c>
      <c r="M1274" s="90"/>
      <c r="N1274" s="99">
        <v>2</v>
      </c>
      <c r="O1274" s="83" t="str">
        <f>REPLACE(INDEX(GroupVertices[Group], MATCH(Edges[[#This Row],[Vertex 1]],GroupVertices[Vertex],0)),1,1,"")</f>
        <v>1</v>
      </c>
      <c r="P1274" s="83" t="str">
        <f>REPLACE(INDEX(GroupVertices[Group], MATCH(Edges[[#This Row],[Vertex 2]],GroupVertices[Vertex],0)),1,1,"")</f>
        <v>1</v>
      </c>
    </row>
    <row r="1275" spans="1:16" ht="14.25" customHeight="1" thickTop="1" thickBot="1" x14ac:dyDescent="0.3">
      <c r="A1275" s="91" t="s">
        <v>398</v>
      </c>
      <c r="B1275" s="91" t="s">
        <v>343</v>
      </c>
      <c r="C1275" s="92"/>
      <c r="D1275" s="93">
        <v>2.7142857142857144</v>
      </c>
      <c r="E1275" s="94"/>
      <c r="F1275" s="95"/>
      <c r="G1275" s="92"/>
      <c r="H1275" s="96"/>
      <c r="I1275" s="97"/>
      <c r="J1275" s="97"/>
      <c r="K1275" s="98"/>
      <c r="L1275" s="90">
        <v>1275</v>
      </c>
      <c r="M1275" s="90"/>
      <c r="N1275" s="99">
        <v>13</v>
      </c>
      <c r="O1275" s="83" t="str">
        <f>REPLACE(INDEX(GroupVertices[Group], MATCH(Edges[[#This Row],[Vertex 1]],GroupVertices[Vertex],0)),1,1,"")</f>
        <v>1</v>
      </c>
      <c r="P1275" s="83" t="str">
        <f>REPLACE(INDEX(GroupVertices[Group], MATCH(Edges[[#This Row],[Vertex 2]],GroupVertices[Vertex],0)),1,1,"")</f>
        <v>1</v>
      </c>
    </row>
    <row r="1276" spans="1:16" ht="14.25" customHeight="1" thickTop="1" thickBot="1" x14ac:dyDescent="0.3">
      <c r="A1276" s="91" t="s">
        <v>910</v>
      </c>
      <c r="B1276" s="91" t="s">
        <v>465</v>
      </c>
      <c r="C1276" s="92"/>
      <c r="D1276" s="93">
        <v>1.1428571428571428</v>
      </c>
      <c r="E1276" s="94"/>
      <c r="F1276" s="95"/>
      <c r="G1276" s="92"/>
      <c r="H1276" s="96"/>
      <c r="I1276" s="97"/>
      <c r="J1276" s="97"/>
      <c r="K1276" s="98"/>
      <c r="L1276" s="90">
        <v>1276</v>
      </c>
      <c r="M1276" s="90"/>
      <c r="N1276" s="99">
        <v>2</v>
      </c>
      <c r="O1276" s="83" t="str">
        <f>REPLACE(INDEX(GroupVertices[Group], MATCH(Edges[[#This Row],[Vertex 1]],GroupVertices[Vertex],0)),1,1,"")</f>
        <v>1</v>
      </c>
      <c r="P1276" s="83" t="str">
        <f>REPLACE(INDEX(GroupVertices[Group], MATCH(Edges[[#This Row],[Vertex 2]],GroupVertices[Vertex],0)),1,1,"")</f>
        <v>1</v>
      </c>
    </row>
    <row r="1277" spans="1:16" ht="14.25" customHeight="1" thickTop="1" thickBot="1" x14ac:dyDescent="0.3">
      <c r="A1277" s="91" t="s">
        <v>372</v>
      </c>
      <c r="B1277" s="91" t="s">
        <v>465</v>
      </c>
      <c r="C1277" s="92"/>
      <c r="D1277" s="93">
        <v>1.1428571428571428</v>
      </c>
      <c r="E1277" s="94"/>
      <c r="F1277" s="95"/>
      <c r="G1277" s="92"/>
      <c r="H1277" s="96"/>
      <c r="I1277" s="97"/>
      <c r="J1277" s="97"/>
      <c r="K1277" s="98"/>
      <c r="L1277" s="90">
        <v>1277</v>
      </c>
      <c r="M1277" s="90"/>
      <c r="N1277" s="99">
        <v>2</v>
      </c>
      <c r="O1277" s="83" t="str">
        <f>REPLACE(INDEX(GroupVertices[Group], MATCH(Edges[[#This Row],[Vertex 1]],GroupVertices[Vertex],0)),1,1,"")</f>
        <v>1</v>
      </c>
      <c r="P1277" s="83" t="str">
        <f>REPLACE(INDEX(GroupVertices[Group], MATCH(Edges[[#This Row],[Vertex 2]],GroupVertices[Vertex],0)),1,1,"")</f>
        <v>1</v>
      </c>
    </row>
    <row r="1278" spans="1:16" ht="14.25" customHeight="1" thickTop="1" thickBot="1" x14ac:dyDescent="0.3">
      <c r="A1278" s="91" t="s">
        <v>372</v>
      </c>
      <c r="B1278" s="91" t="s">
        <v>373</v>
      </c>
      <c r="C1278" s="92"/>
      <c r="D1278" s="93">
        <v>1</v>
      </c>
      <c r="E1278" s="94"/>
      <c r="F1278" s="95"/>
      <c r="G1278" s="92"/>
      <c r="H1278" s="96"/>
      <c r="I1278" s="97"/>
      <c r="J1278" s="97"/>
      <c r="K1278" s="98"/>
      <c r="L1278" s="90">
        <v>1278</v>
      </c>
      <c r="M1278" s="90"/>
      <c r="N1278" s="99">
        <v>1</v>
      </c>
      <c r="O1278" s="83" t="str">
        <f>REPLACE(INDEX(GroupVertices[Group], MATCH(Edges[[#This Row],[Vertex 1]],GroupVertices[Vertex],0)),1,1,"")</f>
        <v>1</v>
      </c>
      <c r="P1278" s="83" t="str">
        <f>REPLACE(INDEX(GroupVertices[Group], MATCH(Edges[[#This Row],[Vertex 2]],GroupVertices[Vertex],0)),1,1,"")</f>
        <v>1</v>
      </c>
    </row>
    <row r="1279" spans="1:16" ht="14.25" customHeight="1" thickTop="1" thickBot="1" x14ac:dyDescent="0.3">
      <c r="A1279" s="91" t="s">
        <v>911</v>
      </c>
      <c r="B1279" s="91" t="s">
        <v>921</v>
      </c>
      <c r="C1279" s="92"/>
      <c r="D1279" s="93">
        <v>1</v>
      </c>
      <c r="E1279" s="94"/>
      <c r="F1279" s="95"/>
      <c r="G1279" s="92"/>
      <c r="H1279" s="96"/>
      <c r="I1279" s="97"/>
      <c r="J1279" s="97"/>
      <c r="K1279" s="98"/>
      <c r="L1279" s="90">
        <v>1279</v>
      </c>
      <c r="M1279" s="90"/>
      <c r="N1279" s="99">
        <v>1</v>
      </c>
      <c r="O1279" s="83" t="str">
        <f>REPLACE(INDEX(GroupVertices[Group], MATCH(Edges[[#This Row],[Vertex 1]],GroupVertices[Vertex],0)),1,1,"")</f>
        <v>1</v>
      </c>
      <c r="P1279" s="83" t="str">
        <f>REPLACE(INDEX(GroupVertices[Group], MATCH(Edges[[#This Row],[Vertex 2]],GroupVertices[Vertex],0)),1,1,"")</f>
        <v>1</v>
      </c>
    </row>
    <row r="1280" spans="1:16" ht="14.25" customHeight="1" thickTop="1" thickBot="1" x14ac:dyDescent="0.3">
      <c r="A1280" s="91" t="s">
        <v>911</v>
      </c>
      <c r="B1280" s="91" t="s">
        <v>912</v>
      </c>
      <c r="C1280" s="92"/>
      <c r="D1280" s="93">
        <v>1</v>
      </c>
      <c r="E1280" s="94"/>
      <c r="F1280" s="95"/>
      <c r="G1280" s="92"/>
      <c r="H1280" s="96"/>
      <c r="I1280" s="97"/>
      <c r="J1280" s="97"/>
      <c r="K1280" s="98"/>
      <c r="L1280" s="90">
        <v>1280</v>
      </c>
      <c r="M1280" s="90"/>
      <c r="N1280" s="99">
        <v>1</v>
      </c>
      <c r="O1280" s="83" t="str">
        <f>REPLACE(INDEX(GroupVertices[Group], MATCH(Edges[[#This Row],[Vertex 1]],GroupVertices[Vertex],0)),1,1,"")</f>
        <v>1</v>
      </c>
      <c r="P1280" s="83" t="str">
        <f>REPLACE(INDEX(GroupVertices[Group], MATCH(Edges[[#This Row],[Vertex 2]],GroupVertices[Vertex],0)),1,1,"")</f>
        <v>1</v>
      </c>
    </row>
    <row r="1281" spans="1:16" ht="14.25" customHeight="1" thickTop="1" thickBot="1" x14ac:dyDescent="0.3">
      <c r="A1281" s="91" t="s">
        <v>913</v>
      </c>
      <c r="B1281" s="91" t="s">
        <v>408</v>
      </c>
      <c r="C1281" s="92"/>
      <c r="D1281" s="93">
        <v>1</v>
      </c>
      <c r="E1281" s="94"/>
      <c r="F1281" s="95"/>
      <c r="G1281" s="92"/>
      <c r="H1281" s="96"/>
      <c r="I1281" s="97"/>
      <c r="J1281" s="97"/>
      <c r="K1281" s="98"/>
      <c r="L1281" s="90">
        <v>1281</v>
      </c>
      <c r="M1281" s="90"/>
      <c r="N1281" s="99">
        <v>1</v>
      </c>
      <c r="O1281" s="83" t="str">
        <f>REPLACE(INDEX(GroupVertices[Group], MATCH(Edges[[#This Row],[Vertex 1]],GroupVertices[Vertex],0)),1,1,"")</f>
        <v>1</v>
      </c>
      <c r="P1281" s="83" t="str">
        <f>REPLACE(INDEX(GroupVertices[Group], MATCH(Edges[[#This Row],[Vertex 2]],GroupVertices[Vertex],0)),1,1,"")</f>
        <v>1</v>
      </c>
    </row>
    <row r="1282" spans="1:16" ht="14.25" customHeight="1" thickTop="1" thickBot="1" x14ac:dyDescent="0.3">
      <c r="A1282" s="91" t="s">
        <v>794</v>
      </c>
      <c r="B1282" s="91" t="s">
        <v>621</v>
      </c>
      <c r="C1282" s="92"/>
      <c r="D1282" s="93">
        <v>1.1428571428571428</v>
      </c>
      <c r="E1282" s="94"/>
      <c r="F1282" s="95"/>
      <c r="G1282" s="92"/>
      <c r="H1282" s="96"/>
      <c r="I1282" s="97"/>
      <c r="J1282" s="97"/>
      <c r="K1282" s="98"/>
      <c r="L1282" s="90">
        <v>1282</v>
      </c>
      <c r="M1282" s="90"/>
      <c r="N1282" s="99">
        <v>2</v>
      </c>
      <c r="O1282" s="83" t="str">
        <f>REPLACE(INDEX(GroupVertices[Group], MATCH(Edges[[#This Row],[Vertex 1]],GroupVertices[Vertex],0)),1,1,"")</f>
        <v>1</v>
      </c>
      <c r="P1282" s="83" t="str">
        <f>REPLACE(INDEX(GroupVertices[Group], MATCH(Edges[[#This Row],[Vertex 2]],GroupVertices[Vertex],0)),1,1,"")</f>
        <v>1</v>
      </c>
    </row>
    <row r="1283" spans="1:16" ht="14.25" customHeight="1" thickTop="1" thickBot="1" x14ac:dyDescent="0.3">
      <c r="A1283" s="91" t="s">
        <v>794</v>
      </c>
      <c r="B1283" s="91" t="s">
        <v>795</v>
      </c>
      <c r="C1283" s="92"/>
      <c r="D1283" s="93">
        <v>1.2857142857142856</v>
      </c>
      <c r="E1283" s="94"/>
      <c r="F1283" s="95"/>
      <c r="G1283" s="92"/>
      <c r="H1283" s="96"/>
      <c r="I1283" s="97"/>
      <c r="J1283" s="97"/>
      <c r="K1283" s="98"/>
      <c r="L1283" s="90">
        <v>1283</v>
      </c>
      <c r="M1283" s="90"/>
      <c r="N1283" s="99">
        <v>3</v>
      </c>
      <c r="O1283" s="83" t="str">
        <f>REPLACE(INDEX(GroupVertices[Group], MATCH(Edges[[#This Row],[Vertex 1]],GroupVertices[Vertex],0)),1,1,"")</f>
        <v>1</v>
      </c>
      <c r="P1283" s="83" t="str">
        <f>REPLACE(INDEX(GroupVertices[Group], MATCH(Edges[[#This Row],[Vertex 2]],GroupVertices[Vertex],0)),1,1,"")</f>
        <v>1</v>
      </c>
    </row>
    <row r="1284" spans="1:16" ht="14.25" customHeight="1" thickTop="1" thickBot="1" x14ac:dyDescent="0.3">
      <c r="A1284" s="91" t="s">
        <v>794</v>
      </c>
      <c r="B1284" s="91" t="s">
        <v>623</v>
      </c>
      <c r="C1284" s="92"/>
      <c r="D1284" s="93">
        <v>1.5714285714285714</v>
      </c>
      <c r="E1284" s="94"/>
      <c r="F1284" s="95"/>
      <c r="G1284" s="92"/>
      <c r="H1284" s="96"/>
      <c r="I1284" s="97"/>
      <c r="J1284" s="97"/>
      <c r="K1284" s="98"/>
      <c r="L1284" s="90">
        <v>1284</v>
      </c>
      <c r="M1284" s="90"/>
      <c r="N1284" s="99">
        <v>5</v>
      </c>
      <c r="O1284" s="83" t="str">
        <f>REPLACE(INDEX(GroupVertices[Group], MATCH(Edges[[#This Row],[Vertex 1]],GroupVertices[Vertex],0)),1,1,"")</f>
        <v>1</v>
      </c>
      <c r="P1284" s="83" t="str">
        <f>REPLACE(INDEX(GroupVertices[Group], MATCH(Edges[[#This Row],[Vertex 2]],GroupVertices[Vertex],0)),1,1,"")</f>
        <v>1</v>
      </c>
    </row>
    <row r="1285" spans="1:16" ht="14.25" customHeight="1" thickTop="1" thickBot="1" x14ac:dyDescent="0.3">
      <c r="A1285" s="91" t="s">
        <v>794</v>
      </c>
      <c r="B1285" s="91" t="s">
        <v>624</v>
      </c>
      <c r="C1285" s="92"/>
      <c r="D1285" s="93">
        <v>1</v>
      </c>
      <c r="E1285" s="94"/>
      <c r="F1285" s="95"/>
      <c r="G1285" s="92"/>
      <c r="H1285" s="96"/>
      <c r="I1285" s="97"/>
      <c r="J1285" s="97"/>
      <c r="K1285" s="98"/>
      <c r="L1285" s="90">
        <v>1285</v>
      </c>
      <c r="M1285" s="90"/>
      <c r="N1285" s="99">
        <v>1</v>
      </c>
      <c r="O1285" s="83" t="str">
        <f>REPLACE(INDEX(GroupVertices[Group], MATCH(Edges[[#This Row],[Vertex 1]],GroupVertices[Vertex],0)),1,1,"")</f>
        <v>1</v>
      </c>
      <c r="P1285" s="83" t="str">
        <f>REPLACE(INDEX(GroupVertices[Group], MATCH(Edges[[#This Row],[Vertex 2]],GroupVertices[Vertex],0)),1,1,"")</f>
        <v>1</v>
      </c>
    </row>
    <row r="1286" spans="1:16" ht="14.25" customHeight="1" thickTop="1" thickBot="1" x14ac:dyDescent="0.3">
      <c r="A1286" s="91" t="s">
        <v>914</v>
      </c>
      <c r="B1286" s="91" t="s">
        <v>409</v>
      </c>
      <c r="C1286" s="92"/>
      <c r="D1286" s="93">
        <v>1.1428571428571428</v>
      </c>
      <c r="E1286" s="94"/>
      <c r="F1286" s="95"/>
      <c r="G1286" s="92"/>
      <c r="H1286" s="96"/>
      <c r="I1286" s="97"/>
      <c r="J1286" s="97"/>
      <c r="K1286" s="98"/>
      <c r="L1286" s="90">
        <v>1286</v>
      </c>
      <c r="M1286" s="90"/>
      <c r="N1286" s="99">
        <v>2</v>
      </c>
      <c r="O1286" s="83" t="str">
        <f>REPLACE(INDEX(GroupVertices[Group], MATCH(Edges[[#This Row],[Vertex 1]],GroupVertices[Vertex],0)),1,1,"")</f>
        <v>1</v>
      </c>
      <c r="P1286" s="83" t="str">
        <f>REPLACE(INDEX(GroupVertices[Group], MATCH(Edges[[#This Row],[Vertex 2]],GroupVertices[Vertex],0)),1,1,"")</f>
        <v>1</v>
      </c>
    </row>
    <row r="1287" spans="1:16" ht="14.25" customHeight="1" thickTop="1" thickBot="1" x14ac:dyDescent="0.3">
      <c r="A1287" s="91" t="s">
        <v>915</v>
      </c>
      <c r="B1287" s="91" t="s">
        <v>453</v>
      </c>
      <c r="C1287" s="92"/>
      <c r="D1287" s="93">
        <v>2</v>
      </c>
      <c r="E1287" s="94"/>
      <c r="F1287" s="95"/>
      <c r="G1287" s="92"/>
      <c r="H1287" s="96"/>
      <c r="I1287" s="97"/>
      <c r="J1287" s="97"/>
      <c r="K1287" s="98"/>
      <c r="L1287" s="90">
        <v>1287</v>
      </c>
      <c r="M1287" s="90"/>
      <c r="N1287" s="99">
        <v>8</v>
      </c>
      <c r="O1287" s="83" t="str">
        <f>REPLACE(INDEX(GroupVertices[Group], MATCH(Edges[[#This Row],[Vertex 1]],GroupVertices[Vertex],0)),1,1,"")</f>
        <v>1</v>
      </c>
      <c r="P1287" s="83" t="str">
        <f>REPLACE(INDEX(GroupVertices[Group], MATCH(Edges[[#This Row],[Vertex 2]],GroupVertices[Vertex],0)),1,1,"")</f>
        <v>1</v>
      </c>
    </row>
    <row r="1288" spans="1:16" ht="14.25" customHeight="1" thickTop="1" thickBot="1" x14ac:dyDescent="0.3">
      <c r="A1288" s="91" t="s">
        <v>611</v>
      </c>
      <c r="B1288" s="91" t="s">
        <v>612</v>
      </c>
      <c r="C1288" s="92"/>
      <c r="D1288" s="93">
        <v>1.1428571428571428</v>
      </c>
      <c r="E1288" s="94"/>
      <c r="F1288" s="95"/>
      <c r="G1288" s="92"/>
      <c r="H1288" s="96"/>
      <c r="I1288" s="97"/>
      <c r="J1288" s="97"/>
      <c r="K1288" s="98"/>
      <c r="L1288" s="90">
        <v>1288</v>
      </c>
      <c r="M1288" s="90"/>
      <c r="N1288" s="99">
        <v>2</v>
      </c>
      <c r="O1288" s="83" t="str">
        <f>REPLACE(INDEX(GroupVertices[Group], MATCH(Edges[[#This Row],[Vertex 1]],GroupVertices[Vertex],0)),1,1,"")</f>
        <v>1</v>
      </c>
      <c r="P1288" s="83" t="str">
        <f>REPLACE(INDEX(GroupVertices[Group], MATCH(Edges[[#This Row],[Vertex 2]],GroupVertices[Vertex],0)),1,1,"")</f>
        <v>1</v>
      </c>
    </row>
    <row r="1289" spans="1:16" ht="14.25" customHeight="1" thickTop="1" thickBot="1" x14ac:dyDescent="0.3">
      <c r="A1289" s="91" t="s">
        <v>611</v>
      </c>
      <c r="B1289" s="91" t="s">
        <v>613</v>
      </c>
      <c r="C1289" s="92"/>
      <c r="D1289" s="93">
        <v>1</v>
      </c>
      <c r="E1289" s="94"/>
      <c r="F1289" s="95"/>
      <c r="G1289" s="92"/>
      <c r="H1289" s="96"/>
      <c r="I1289" s="97"/>
      <c r="J1289" s="97"/>
      <c r="K1289" s="98"/>
      <c r="L1289" s="90">
        <v>1289</v>
      </c>
      <c r="M1289" s="90"/>
      <c r="N1289" s="99">
        <v>1</v>
      </c>
      <c r="O1289" s="83" t="str">
        <f>REPLACE(INDEX(GroupVertices[Group], MATCH(Edges[[#This Row],[Vertex 1]],GroupVertices[Vertex],0)),1,1,"")</f>
        <v>1</v>
      </c>
      <c r="P1289" s="83" t="str">
        <f>REPLACE(INDEX(GroupVertices[Group], MATCH(Edges[[#This Row],[Vertex 2]],GroupVertices[Vertex],0)),1,1,"")</f>
        <v>1</v>
      </c>
    </row>
    <row r="1290" spans="1:16" ht="14.25" customHeight="1" thickTop="1" thickBot="1" x14ac:dyDescent="0.3">
      <c r="A1290" s="91" t="s">
        <v>264</v>
      </c>
      <c r="B1290" s="91" t="s">
        <v>259</v>
      </c>
      <c r="C1290" s="92"/>
      <c r="D1290" s="93">
        <v>1.1428571428571428</v>
      </c>
      <c r="E1290" s="94"/>
      <c r="F1290" s="95"/>
      <c r="G1290" s="92"/>
      <c r="H1290" s="96"/>
      <c r="I1290" s="97"/>
      <c r="J1290" s="97"/>
      <c r="K1290" s="98"/>
      <c r="L1290" s="90">
        <v>1290</v>
      </c>
      <c r="M1290" s="90"/>
      <c r="N1290" s="99">
        <v>2</v>
      </c>
      <c r="O1290" s="83" t="str">
        <f>REPLACE(INDEX(GroupVertices[Group], MATCH(Edges[[#This Row],[Vertex 1]],GroupVertices[Vertex],0)),1,1,"")</f>
        <v>1</v>
      </c>
      <c r="P1290" s="83" t="str">
        <f>REPLACE(INDEX(GroupVertices[Group], MATCH(Edges[[#This Row],[Vertex 2]],GroupVertices[Vertex],0)),1,1,"")</f>
        <v>1</v>
      </c>
    </row>
    <row r="1291" spans="1:16" ht="14.25" customHeight="1" thickTop="1" thickBot="1" x14ac:dyDescent="0.3">
      <c r="A1291" s="91" t="s">
        <v>916</v>
      </c>
      <c r="B1291" s="91" t="s">
        <v>399</v>
      </c>
      <c r="C1291" s="92"/>
      <c r="D1291" s="93">
        <v>1</v>
      </c>
      <c r="E1291" s="94"/>
      <c r="F1291" s="95"/>
      <c r="G1291" s="92"/>
      <c r="H1291" s="96"/>
      <c r="I1291" s="97"/>
      <c r="J1291" s="97"/>
      <c r="K1291" s="98"/>
      <c r="L1291" s="90">
        <v>1291</v>
      </c>
      <c r="M1291" s="90"/>
      <c r="N1291" s="99">
        <v>1</v>
      </c>
      <c r="O1291" s="83" t="str">
        <f>REPLACE(INDEX(GroupVertices[Group], MATCH(Edges[[#This Row],[Vertex 1]],GroupVertices[Vertex],0)),1,1,"")</f>
        <v>1</v>
      </c>
      <c r="P1291" s="83" t="str">
        <f>REPLACE(INDEX(GroupVertices[Group], MATCH(Edges[[#This Row],[Vertex 2]],GroupVertices[Vertex],0)),1,1,"")</f>
        <v>1</v>
      </c>
    </row>
    <row r="1292" spans="1:16" ht="14.25" customHeight="1" thickTop="1" thickBot="1" x14ac:dyDescent="0.3">
      <c r="A1292" s="91" t="s">
        <v>916</v>
      </c>
      <c r="B1292" s="91" t="s">
        <v>465</v>
      </c>
      <c r="C1292" s="92"/>
      <c r="D1292" s="93">
        <v>1.2857142857142856</v>
      </c>
      <c r="E1292" s="94"/>
      <c r="F1292" s="95"/>
      <c r="G1292" s="92"/>
      <c r="H1292" s="96"/>
      <c r="I1292" s="97"/>
      <c r="J1292" s="97"/>
      <c r="K1292" s="98"/>
      <c r="L1292" s="90">
        <v>1292</v>
      </c>
      <c r="M1292" s="90"/>
      <c r="N1292" s="99">
        <v>3</v>
      </c>
      <c r="O1292" s="83" t="str">
        <f>REPLACE(INDEX(GroupVertices[Group], MATCH(Edges[[#This Row],[Vertex 1]],GroupVertices[Vertex],0)),1,1,"")</f>
        <v>1</v>
      </c>
      <c r="P1292" s="83" t="str">
        <f>REPLACE(INDEX(GroupVertices[Group], MATCH(Edges[[#This Row],[Vertex 2]],GroupVertices[Vertex],0)),1,1,"")</f>
        <v>1</v>
      </c>
    </row>
    <row r="1293" spans="1:16" ht="14.25" customHeight="1" thickTop="1" thickBot="1" x14ac:dyDescent="0.3">
      <c r="A1293" s="91" t="s">
        <v>916</v>
      </c>
      <c r="B1293" s="91" t="s">
        <v>917</v>
      </c>
      <c r="C1293" s="92"/>
      <c r="D1293" s="93">
        <v>1</v>
      </c>
      <c r="E1293" s="94"/>
      <c r="F1293" s="95"/>
      <c r="G1293" s="92"/>
      <c r="H1293" s="96"/>
      <c r="I1293" s="97"/>
      <c r="J1293" s="97"/>
      <c r="K1293" s="98"/>
      <c r="L1293" s="90">
        <v>1293</v>
      </c>
      <c r="M1293" s="90"/>
      <c r="N1293" s="99">
        <v>1</v>
      </c>
      <c r="O1293" s="83" t="str">
        <f>REPLACE(INDEX(GroupVertices[Group], MATCH(Edges[[#This Row],[Vertex 1]],GroupVertices[Vertex],0)),1,1,"")</f>
        <v>1</v>
      </c>
      <c r="P1293" s="83" t="str">
        <f>REPLACE(INDEX(GroupVertices[Group], MATCH(Edges[[#This Row],[Vertex 2]],GroupVertices[Vertex],0)),1,1,"")</f>
        <v>1</v>
      </c>
    </row>
    <row r="1294" spans="1:16" ht="14.25" customHeight="1" thickTop="1" thickBot="1" x14ac:dyDescent="0.3">
      <c r="A1294" s="91" t="s">
        <v>399</v>
      </c>
      <c r="B1294" s="91" t="s">
        <v>917</v>
      </c>
      <c r="C1294" s="92"/>
      <c r="D1294" s="93">
        <v>1.4285714285714286</v>
      </c>
      <c r="E1294" s="94"/>
      <c r="F1294" s="95"/>
      <c r="G1294" s="92"/>
      <c r="H1294" s="96"/>
      <c r="I1294" s="97"/>
      <c r="J1294" s="97"/>
      <c r="K1294" s="98"/>
      <c r="L1294" s="90">
        <v>1294</v>
      </c>
      <c r="M1294" s="90"/>
      <c r="N1294" s="99">
        <v>4</v>
      </c>
      <c r="O1294" s="83" t="str">
        <f>REPLACE(INDEX(GroupVertices[Group], MATCH(Edges[[#This Row],[Vertex 1]],GroupVertices[Vertex],0)),1,1,"")</f>
        <v>1</v>
      </c>
      <c r="P1294" s="83" t="str">
        <f>REPLACE(INDEX(GroupVertices[Group], MATCH(Edges[[#This Row],[Vertex 2]],GroupVertices[Vertex],0)),1,1,"")</f>
        <v>1</v>
      </c>
    </row>
    <row r="1295" spans="1:16" ht="14.25" customHeight="1" thickTop="1" thickBot="1" x14ac:dyDescent="0.3">
      <c r="A1295" s="91" t="s">
        <v>399</v>
      </c>
      <c r="B1295" s="91" t="s">
        <v>343</v>
      </c>
      <c r="C1295" s="92"/>
      <c r="D1295" s="93">
        <v>2.1428571428571428</v>
      </c>
      <c r="E1295" s="94"/>
      <c r="F1295" s="95"/>
      <c r="G1295" s="92"/>
      <c r="H1295" s="96"/>
      <c r="I1295" s="97"/>
      <c r="J1295" s="97"/>
      <c r="K1295" s="98"/>
      <c r="L1295" s="90">
        <v>1295</v>
      </c>
      <c r="M1295" s="90"/>
      <c r="N1295" s="99">
        <v>9</v>
      </c>
      <c r="O1295" s="83" t="str">
        <f>REPLACE(INDEX(GroupVertices[Group], MATCH(Edges[[#This Row],[Vertex 1]],GroupVertices[Vertex],0)),1,1,"")</f>
        <v>1</v>
      </c>
      <c r="P1295" s="83" t="str">
        <f>REPLACE(INDEX(GroupVertices[Group], MATCH(Edges[[#This Row],[Vertex 2]],GroupVertices[Vertex],0)),1,1,"")</f>
        <v>1</v>
      </c>
    </row>
    <row r="1296" spans="1:16" ht="14.25" customHeight="1" thickTop="1" thickBot="1" x14ac:dyDescent="0.3">
      <c r="A1296" s="91" t="s">
        <v>399</v>
      </c>
      <c r="B1296" s="91" t="s">
        <v>473</v>
      </c>
      <c r="C1296" s="92"/>
      <c r="D1296" s="93">
        <v>1</v>
      </c>
      <c r="E1296" s="94"/>
      <c r="F1296" s="95"/>
      <c r="G1296" s="92"/>
      <c r="H1296" s="96"/>
      <c r="I1296" s="97"/>
      <c r="J1296" s="97"/>
      <c r="K1296" s="98"/>
      <c r="L1296" s="90">
        <v>1296</v>
      </c>
      <c r="M1296" s="90"/>
      <c r="N1296" s="99">
        <v>1</v>
      </c>
      <c r="O1296" s="83" t="str">
        <f>REPLACE(INDEX(GroupVertices[Group], MATCH(Edges[[#This Row],[Vertex 1]],GroupVertices[Vertex],0)),1,1,"")</f>
        <v>1</v>
      </c>
      <c r="P1296" s="83" t="str">
        <f>REPLACE(INDEX(GroupVertices[Group], MATCH(Edges[[#This Row],[Vertex 2]],GroupVertices[Vertex],0)),1,1,"")</f>
        <v>1</v>
      </c>
    </row>
    <row r="1297" spans="1:16" ht="14.25" customHeight="1" thickTop="1" thickBot="1" x14ac:dyDescent="0.3">
      <c r="A1297" s="91" t="s">
        <v>399</v>
      </c>
      <c r="B1297" s="91" t="s">
        <v>469</v>
      </c>
      <c r="C1297" s="92"/>
      <c r="D1297" s="93">
        <v>1.1428571428571428</v>
      </c>
      <c r="E1297" s="94"/>
      <c r="F1297" s="95"/>
      <c r="G1297" s="92"/>
      <c r="H1297" s="96"/>
      <c r="I1297" s="97"/>
      <c r="J1297" s="97"/>
      <c r="K1297" s="98"/>
      <c r="L1297" s="90">
        <v>1297</v>
      </c>
      <c r="M1297" s="90"/>
      <c r="N1297" s="99">
        <v>2</v>
      </c>
      <c r="O1297" s="83" t="str">
        <f>REPLACE(INDEX(GroupVertices[Group], MATCH(Edges[[#This Row],[Vertex 1]],GroupVertices[Vertex],0)),1,1,"")</f>
        <v>1</v>
      </c>
      <c r="P1297" s="83" t="str">
        <f>REPLACE(INDEX(GroupVertices[Group], MATCH(Edges[[#This Row],[Vertex 2]],GroupVertices[Vertex],0)),1,1,"")</f>
        <v>1</v>
      </c>
    </row>
    <row r="1298" spans="1:16" ht="14.25" customHeight="1" thickTop="1" thickBot="1" x14ac:dyDescent="0.3">
      <c r="A1298" s="91" t="s">
        <v>908</v>
      </c>
      <c r="B1298" s="91" t="s">
        <v>465</v>
      </c>
      <c r="C1298" s="92"/>
      <c r="D1298" s="93">
        <v>1</v>
      </c>
      <c r="E1298" s="94"/>
      <c r="F1298" s="95"/>
      <c r="G1298" s="92"/>
      <c r="H1298" s="96"/>
      <c r="I1298" s="97"/>
      <c r="J1298" s="97"/>
      <c r="K1298" s="98"/>
      <c r="L1298" s="90">
        <v>1298</v>
      </c>
      <c r="M1298" s="90"/>
      <c r="N1298" s="99">
        <v>1</v>
      </c>
      <c r="O1298" s="83" t="str">
        <f>REPLACE(INDEX(GroupVertices[Group], MATCH(Edges[[#This Row],[Vertex 1]],GroupVertices[Vertex],0)),1,1,"")</f>
        <v>1</v>
      </c>
      <c r="P1298" s="83" t="str">
        <f>REPLACE(INDEX(GroupVertices[Group], MATCH(Edges[[#This Row],[Vertex 2]],GroupVertices[Vertex],0)),1,1,"")</f>
        <v>1</v>
      </c>
    </row>
    <row r="1299" spans="1:16" ht="14.25" customHeight="1" thickTop="1" thickBot="1" x14ac:dyDescent="0.3">
      <c r="A1299" s="91" t="s">
        <v>259</v>
      </c>
      <c r="B1299" s="91" t="s">
        <v>260</v>
      </c>
      <c r="C1299" s="92"/>
      <c r="D1299" s="93">
        <v>1.4285714285714286</v>
      </c>
      <c r="E1299" s="94"/>
      <c r="F1299" s="95"/>
      <c r="G1299" s="92"/>
      <c r="H1299" s="96"/>
      <c r="I1299" s="97"/>
      <c r="J1299" s="97"/>
      <c r="K1299" s="98"/>
      <c r="L1299" s="90">
        <v>1299</v>
      </c>
      <c r="M1299" s="90"/>
      <c r="N1299" s="99">
        <v>4</v>
      </c>
      <c r="O1299" s="83" t="str">
        <f>REPLACE(INDEX(GroupVertices[Group], MATCH(Edges[[#This Row],[Vertex 1]],GroupVertices[Vertex],0)),1,1,"")</f>
        <v>1</v>
      </c>
      <c r="P1299" s="83" t="str">
        <f>REPLACE(INDEX(GroupVertices[Group], MATCH(Edges[[#This Row],[Vertex 2]],GroupVertices[Vertex],0)),1,1,"")</f>
        <v>1</v>
      </c>
    </row>
    <row r="1300" spans="1:16" ht="14.25" customHeight="1" thickTop="1" thickBot="1" x14ac:dyDescent="0.3">
      <c r="A1300" s="91" t="s">
        <v>259</v>
      </c>
      <c r="B1300" s="91" t="s">
        <v>441</v>
      </c>
      <c r="C1300" s="92"/>
      <c r="D1300" s="93">
        <v>1.1428571428571428</v>
      </c>
      <c r="E1300" s="94"/>
      <c r="F1300" s="95"/>
      <c r="G1300" s="92"/>
      <c r="H1300" s="96"/>
      <c r="I1300" s="97"/>
      <c r="J1300" s="97"/>
      <c r="K1300" s="98"/>
      <c r="L1300" s="90">
        <v>1300</v>
      </c>
      <c r="M1300" s="90"/>
      <c r="N1300" s="99">
        <v>2</v>
      </c>
      <c r="O1300" s="83" t="str">
        <f>REPLACE(INDEX(GroupVertices[Group], MATCH(Edges[[#This Row],[Vertex 1]],GroupVertices[Vertex],0)),1,1,"")</f>
        <v>1</v>
      </c>
      <c r="P1300" s="83" t="str">
        <f>REPLACE(INDEX(GroupVertices[Group], MATCH(Edges[[#This Row],[Vertex 2]],GroupVertices[Vertex],0)),1,1,"")</f>
        <v>1</v>
      </c>
    </row>
    <row r="1301" spans="1:16" ht="14.25" customHeight="1" thickTop="1" thickBot="1" x14ac:dyDescent="0.3">
      <c r="A1301" s="91" t="s">
        <v>259</v>
      </c>
      <c r="B1301" s="91" t="s">
        <v>535</v>
      </c>
      <c r="C1301" s="92"/>
      <c r="D1301" s="93">
        <v>1</v>
      </c>
      <c r="E1301" s="94"/>
      <c r="F1301" s="95"/>
      <c r="G1301" s="92"/>
      <c r="H1301" s="96"/>
      <c r="I1301" s="97"/>
      <c r="J1301" s="97"/>
      <c r="K1301" s="98"/>
      <c r="L1301" s="90">
        <v>1301</v>
      </c>
      <c r="M1301" s="90"/>
      <c r="N1301" s="99">
        <v>1</v>
      </c>
      <c r="O1301" s="83" t="str">
        <f>REPLACE(INDEX(GroupVertices[Group], MATCH(Edges[[#This Row],[Vertex 1]],GroupVertices[Vertex],0)),1,1,"")</f>
        <v>1</v>
      </c>
      <c r="P1301" s="83" t="str">
        <f>REPLACE(INDEX(GroupVertices[Group], MATCH(Edges[[#This Row],[Vertex 2]],GroupVertices[Vertex],0)),1,1,"")</f>
        <v>1</v>
      </c>
    </row>
    <row r="1302" spans="1:16" ht="14.25" customHeight="1" thickTop="1" thickBot="1" x14ac:dyDescent="0.3">
      <c r="A1302" s="91" t="s">
        <v>259</v>
      </c>
      <c r="B1302" s="91" t="s">
        <v>261</v>
      </c>
      <c r="C1302" s="92"/>
      <c r="D1302" s="93">
        <v>1.4285714285714286</v>
      </c>
      <c r="E1302" s="94"/>
      <c r="F1302" s="95"/>
      <c r="G1302" s="92"/>
      <c r="H1302" s="96"/>
      <c r="I1302" s="97"/>
      <c r="J1302" s="97"/>
      <c r="K1302" s="98"/>
      <c r="L1302" s="90">
        <v>1302</v>
      </c>
      <c r="M1302" s="90"/>
      <c r="N1302" s="99">
        <v>4</v>
      </c>
      <c r="O1302" s="83" t="str">
        <f>REPLACE(INDEX(GroupVertices[Group], MATCH(Edges[[#This Row],[Vertex 1]],GroupVertices[Vertex],0)),1,1,"")</f>
        <v>1</v>
      </c>
      <c r="P1302" s="83" t="str">
        <f>REPLACE(INDEX(GroupVertices[Group], MATCH(Edges[[#This Row],[Vertex 2]],GroupVertices[Vertex],0)),1,1,"")</f>
        <v>1</v>
      </c>
    </row>
    <row r="1303" spans="1:16" ht="14.25" customHeight="1" thickTop="1" thickBot="1" x14ac:dyDescent="0.3">
      <c r="A1303" s="91" t="s">
        <v>259</v>
      </c>
      <c r="B1303" s="91" t="s">
        <v>648</v>
      </c>
      <c r="C1303" s="92"/>
      <c r="D1303" s="93">
        <v>1</v>
      </c>
      <c r="E1303" s="94"/>
      <c r="F1303" s="95"/>
      <c r="G1303" s="92"/>
      <c r="H1303" s="96"/>
      <c r="I1303" s="97"/>
      <c r="J1303" s="97"/>
      <c r="K1303" s="98"/>
      <c r="L1303" s="90">
        <v>1303</v>
      </c>
      <c r="M1303" s="90"/>
      <c r="N1303" s="99">
        <v>1</v>
      </c>
      <c r="O1303" s="83" t="str">
        <f>REPLACE(INDEX(GroupVertices[Group], MATCH(Edges[[#This Row],[Vertex 1]],GroupVertices[Vertex],0)),1,1,"")</f>
        <v>1</v>
      </c>
      <c r="P1303" s="83" t="str">
        <f>REPLACE(INDEX(GroupVertices[Group], MATCH(Edges[[#This Row],[Vertex 2]],GroupVertices[Vertex],0)),1,1,"")</f>
        <v>1</v>
      </c>
    </row>
    <row r="1304" spans="1:16" ht="14.25" customHeight="1" thickTop="1" thickBot="1" x14ac:dyDescent="0.3">
      <c r="A1304" s="91" t="s">
        <v>259</v>
      </c>
      <c r="B1304" s="91" t="s">
        <v>262</v>
      </c>
      <c r="C1304" s="92"/>
      <c r="D1304" s="93">
        <v>1.4285714285714286</v>
      </c>
      <c r="E1304" s="94"/>
      <c r="F1304" s="95"/>
      <c r="G1304" s="92"/>
      <c r="H1304" s="96"/>
      <c r="I1304" s="97"/>
      <c r="J1304" s="97"/>
      <c r="K1304" s="98"/>
      <c r="L1304" s="90">
        <v>1304</v>
      </c>
      <c r="M1304" s="90"/>
      <c r="N1304" s="99">
        <v>4</v>
      </c>
      <c r="O1304" s="83" t="str">
        <f>REPLACE(INDEX(GroupVertices[Group], MATCH(Edges[[#This Row],[Vertex 1]],GroupVertices[Vertex],0)),1,1,"")</f>
        <v>1</v>
      </c>
      <c r="P1304" s="83" t="str">
        <f>REPLACE(INDEX(GroupVertices[Group], MATCH(Edges[[#This Row],[Vertex 2]],GroupVertices[Vertex],0)),1,1,"")</f>
        <v>1</v>
      </c>
    </row>
    <row r="1305" spans="1:16" ht="14.25" customHeight="1" thickTop="1" thickBot="1" x14ac:dyDescent="0.3">
      <c r="A1305" s="91" t="s">
        <v>259</v>
      </c>
      <c r="B1305" s="91" t="s">
        <v>279</v>
      </c>
      <c r="C1305" s="92"/>
      <c r="D1305" s="93">
        <v>6.5714285714285712</v>
      </c>
      <c r="E1305" s="94"/>
      <c r="F1305" s="95"/>
      <c r="G1305" s="92"/>
      <c r="H1305" s="96"/>
      <c r="I1305" s="97"/>
      <c r="J1305" s="97"/>
      <c r="K1305" s="98"/>
      <c r="L1305" s="90">
        <v>1305</v>
      </c>
      <c r="M1305" s="90"/>
      <c r="N1305" s="99">
        <v>40</v>
      </c>
      <c r="O1305" s="83" t="str">
        <f>REPLACE(INDEX(GroupVertices[Group], MATCH(Edges[[#This Row],[Vertex 1]],GroupVertices[Vertex],0)),1,1,"")</f>
        <v>1</v>
      </c>
      <c r="P1305" s="83" t="str">
        <f>REPLACE(INDEX(GroupVertices[Group], MATCH(Edges[[#This Row],[Vertex 2]],GroupVertices[Vertex],0)),1,1,"")</f>
        <v>1</v>
      </c>
    </row>
    <row r="1306" spans="1:16" ht="14.25" customHeight="1" thickTop="1" thickBot="1" x14ac:dyDescent="0.3">
      <c r="A1306" s="91" t="s">
        <v>259</v>
      </c>
      <c r="B1306" s="91" t="s">
        <v>280</v>
      </c>
      <c r="C1306" s="92"/>
      <c r="D1306" s="93">
        <v>4.2857142857142856</v>
      </c>
      <c r="E1306" s="94"/>
      <c r="F1306" s="95"/>
      <c r="G1306" s="92"/>
      <c r="H1306" s="96"/>
      <c r="I1306" s="97"/>
      <c r="J1306" s="97"/>
      <c r="K1306" s="98"/>
      <c r="L1306" s="90">
        <v>1306</v>
      </c>
      <c r="M1306" s="90"/>
      <c r="N1306" s="99">
        <v>24</v>
      </c>
      <c r="O1306" s="83" t="str">
        <f>REPLACE(INDEX(GroupVertices[Group], MATCH(Edges[[#This Row],[Vertex 1]],GroupVertices[Vertex],0)),1,1,"")</f>
        <v>1</v>
      </c>
      <c r="P1306" s="83" t="str">
        <f>REPLACE(INDEX(GroupVertices[Group], MATCH(Edges[[#This Row],[Vertex 2]],GroupVertices[Vertex],0)),1,1,"")</f>
        <v>1</v>
      </c>
    </row>
    <row r="1307" spans="1:16" ht="14.25" customHeight="1" thickTop="1" thickBot="1" x14ac:dyDescent="0.3">
      <c r="A1307" s="91" t="s">
        <v>259</v>
      </c>
      <c r="B1307" s="91" t="s">
        <v>180</v>
      </c>
      <c r="C1307" s="92"/>
      <c r="D1307" s="93">
        <v>1.4285714285714286</v>
      </c>
      <c r="E1307" s="94"/>
      <c r="F1307" s="95"/>
      <c r="G1307" s="92"/>
      <c r="H1307" s="96"/>
      <c r="I1307" s="97"/>
      <c r="J1307" s="97"/>
      <c r="K1307" s="98"/>
      <c r="L1307" s="90">
        <v>1307</v>
      </c>
      <c r="M1307" s="90"/>
      <c r="N1307" s="99">
        <v>4</v>
      </c>
      <c r="O1307" s="83" t="str">
        <f>REPLACE(INDEX(GroupVertices[Group], MATCH(Edges[[#This Row],[Vertex 1]],GroupVertices[Vertex],0)),1,1,"")</f>
        <v>1</v>
      </c>
      <c r="P1307" s="83" t="str">
        <f>REPLACE(INDEX(GroupVertices[Group], MATCH(Edges[[#This Row],[Vertex 2]],GroupVertices[Vertex],0)),1,1,"")</f>
        <v>1</v>
      </c>
    </row>
    <row r="1308" spans="1:16" ht="14.25" customHeight="1" thickTop="1" thickBot="1" x14ac:dyDescent="0.3">
      <c r="A1308" s="91" t="s">
        <v>918</v>
      </c>
      <c r="B1308" s="91" t="s">
        <v>292</v>
      </c>
      <c r="C1308" s="92"/>
      <c r="D1308" s="93">
        <v>1.1428571428571428</v>
      </c>
      <c r="E1308" s="94"/>
      <c r="F1308" s="95"/>
      <c r="G1308" s="92"/>
      <c r="H1308" s="96"/>
      <c r="I1308" s="97"/>
      <c r="J1308" s="97"/>
      <c r="K1308" s="98"/>
      <c r="L1308" s="90">
        <v>1308</v>
      </c>
      <c r="M1308" s="90"/>
      <c r="N1308" s="99">
        <v>2</v>
      </c>
      <c r="O1308" s="83" t="str">
        <f>REPLACE(INDEX(GroupVertices[Group], MATCH(Edges[[#This Row],[Vertex 1]],GroupVertices[Vertex],0)),1,1,"")</f>
        <v>1</v>
      </c>
      <c r="P1308" s="83" t="str">
        <f>REPLACE(INDEX(GroupVertices[Group], MATCH(Edges[[#This Row],[Vertex 2]],GroupVertices[Vertex],0)),1,1,"")</f>
        <v>1</v>
      </c>
    </row>
    <row r="1309" spans="1:16" ht="14.25" customHeight="1" thickTop="1" thickBot="1" x14ac:dyDescent="0.3">
      <c r="A1309" s="91" t="s">
        <v>918</v>
      </c>
      <c r="B1309" s="91" t="s">
        <v>294</v>
      </c>
      <c r="C1309" s="92"/>
      <c r="D1309" s="93">
        <v>1.1428571428571428</v>
      </c>
      <c r="E1309" s="94"/>
      <c r="F1309" s="95"/>
      <c r="G1309" s="92"/>
      <c r="H1309" s="96"/>
      <c r="I1309" s="97"/>
      <c r="J1309" s="97"/>
      <c r="K1309" s="98"/>
      <c r="L1309" s="90">
        <v>1309</v>
      </c>
      <c r="M1309" s="90"/>
      <c r="N1309" s="99">
        <v>2</v>
      </c>
      <c r="O1309" s="83" t="str">
        <f>REPLACE(INDEX(GroupVertices[Group], MATCH(Edges[[#This Row],[Vertex 1]],GroupVertices[Vertex],0)),1,1,"")</f>
        <v>1</v>
      </c>
      <c r="P1309" s="83" t="str">
        <f>REPLACE(INDEX(GroupVertices[Group], MATCH(Edges[[#This Row],[Vertex 2]],GroupVertices[Vertex],0)),1,1,"")</f>
        <v>1</v>
      </c>
    </row>
    <row r="1310" spans="1:16" ht="14.25" customHeight="1" thickTop="1" thickBot="1" x14ac:dyDescent="0.3">
      <c r="A1310" s="91" t="s">
        <v>919</v>
      </c>
      <c r="B1310" s="91" t="s">
        <v>920</v>
      </c>
      <c r="C1310" s="92"/>
      <c r="D1310" s="93">
        <v>1</v>
      </c>
      <c r="E1310" s="94"/>
      <c r="F1310" s="95"/>
      <c r="G1310" s="92"/>
      <c r="H1310" s="96"/>
      <c r="I1310" s="97"/>
      <c r="J1310" s="97"/>
      <c r="K1310" s="98"/>
      <c r="L1310" s="90">
        <v>1310</v>
      </c>
      <c r="M1310" s="90"/>
      <c r="N1310" s="99">
        <v>1</v>
      </c>
      <c r="O1310" s="83" t="str">
        <f>REPLACE(INDEX(GroupVertices[Group], MATCH(Edges[[#This Row],[Vertex 1]],GroupVertices[Vertex],0)),1,1,"")</f>
        <v>12</v>
      </c>
      <c r="P1310" s="83" t="str">
        <f>REPLACE(INDEX(GroupVertices[Group], MATCH(Edges[[#This Row],[Vertex 2]],GroupVertices[Vertex],0)),1,1,"")</f>
        <v>12</v>
      </c>
    </row>
    <row r="1311" spans="1:16" ht="14.25" customHeight="1" thickTop="1" thickBot="1" x14ac:dyDescent="0.3">
      <c r="A1311" s="91" t="s">
        <v>921</v>
      </c>
      <c r="B1311" s="91" t="s">
        <v>465</v>
      </c>
      <c r="C1311" s="92"/>
      <c r="D1311" s="93">
        <v>1</v>
      </c>
      <c r="E1311" s="94"/>
      <c r="F1311" s="95"/>
      <c r="G1311" s="92"/>
      <c r="H1311" s="96"/>
      <c r="I1311" s="97"/>
      <c r="J1311" s="97"/>
      <c r="K1311" s="98"/>
      <c r="L1311" s="90">
        <v>1311</v>
      </c>
      <c r="M1311" s="90"/>
      <c r="N1311" s="99">
        <v>1</v>
      </c>
      <c r="O1311" s="83" t="str">
        <f>REPLACE(INDEX(GroupVertices[Group], MATCH(Edges[[#This Row],[Vertex 1]],GroupVertices[Vertex],0)),1,1,"")</f>
        <v>1</v>
      </c>
      <c r="P1311" s="83" t="str">
        <f>REPLACE(INDEX(GroupVertices[Group], MATCH(Edges[[#This Row],[Vertex 2]],GroupVertices[Vertex],0)),1,1,"")</f>
        <v>1</v>
      </c>
    </row>
    <row r="1312" spans="1:16" ht="14.25" customHeight="1" thickTop="1" thickBot="1" x14ac:dyDescent="0.3">
      <c r="A1312" s="91" t="s">
        <v>921</v>
      </c>
      <c r="B1312" s="91" t="s">
        <v>912</v>
      </c>
      <c r="C1312" s="92"/>
      <c r="D1312" s="93">
        <v>1</v>
      </c>
      <c r="E1312" s="94"/>
      <c r="F1312" s="95"/>
      <c r="G1312" s="92"/>
      <c r="H1312" s="96"/>
      <c r="I1312" s="97"/>
      <c r="J1312" s="97"/>
      <c r="K1312" s="98"/>
      <c r="L1312" s="90">
        <v>1312</v>
      </c>
      <c r="M1312" s="90"/>
      <c r="N1312" s="99">
        <v>1</v>
      </c>
      <c r="O1312" s="83" t="str">
        <f>REPLACE(INDEX(GroupVertices[Group], MATCH(Edges[[#This Row],[Vertex 1]],GroupVertices[Vertex],0)),1,1,"")</f>
        <v>1</v>
      </c>
      <c r="P1312" s="83" t="str">
        <f>REPLACE(INDEX(GroupVertices[Group], MATCH(Edges[[#This Row],[Vertex 2]],GroupVertices[Vertex],0)),1,1,"")</f>
        <v>1</v>
      </c>
    </row>
    <row r="1313" spans="1:16" ht="14.25" customHeight="1" thickTop="1" thickBot="1" x14ac:dyDescent="0.3">
      <c r="A1313" s="91" t="s">
        <v>921</v>
      </c>
      <c r="B1313" s="91" t="s">
        <v>1007</v>
      </c>
      <c r="C1313" s="92"/>
      <c r="D1313" s="93">
        <v>1.4285714285714286</v>
      </c>
      <c r="E1313" s="94"/>
      <c r="F1313" s="95"/>
      <c r="G1313" s="92"/>
      <c r="H1313" s="96"/>
      <c r="I1313" s="97"/>
      <c r="J1313" s="97"/>
      <c r="K1313" s="98"/>
      <c r="L1313" s="90">
        <v>1313</v>
      </c>
      <c r="M1313" s="90"/>
      <c r="N1313" s="99">
        <v>4</v>
      </c>
      <c r="O1313" s="83" t="str">
        <f>REPLACE(INDEX(GroupVertices[Group], MATCH(Edges[[#This Row],[Vertex 1]],GroupVertices[Vertex],0)),1,1,"")</f>
        <v>1</v>
      </c>
      <c r="P1313" s="83" t="str">
        <f>REPLACE(INDEX(GroupVertices[Group], MATCH(Edges[[#This Row],[Vertex 2]],GroupVertices[Vertex],0)),1,1,"")</f>
        <v>1</v>
      </c>
    </row>
    <row r="1314" spans="1:16" ht="14.25" customHeight="1" thickTop="1" thickBot="1" x14ac:dyDescent="0.3">
      <c r="A1314" s="91" t="s">
        <v>921</v>
      </c>
      <c r="B1314" s="91" t="s">
        <v>499</v>
      </c>
      <c r="C1314" s="92"/>
      <c r="D1314" s="93">
        <v>1</v>
      </c>
      <c r="E1314" s="94"/>
      <c r="F1314" s="95"/>
      <c r="G1314" s="92"/>
      <c r="H1314" s="96"/>
      <c r="I1314" s="97"/>
      <c r="J1314" s="97"/>
      <c r="K1314" s="98"/>
      <c r="L1314" s="90">
        <v>1314</v>
      </c>
      <c r="M1314" s="90"/>
      <c r="N1314" s="99">
        <v>1</v>
      </c>
      <c r="O1314" s="83" t="str">
        <f>REPLACE(INDEX(GroupVertices[Group], MATCH(Edges[[#This Row],[Vertex 1]],GroupVertices[Vertex],0)),1,1,"")</f>
        <v>1</v>
      </c>
      <c r="P1314" s="83" t="str">
        <f>REPLACE(INDEX(GroupVertices[Group], MATCH(Edges[[#This Row],[Vertex 2]],GroupVertices[Vertex],0)),1,1,"")</f>
        <v>1</v>
      </c>
    </row>
    <row r="1315" spans="1:16" ht="14.25" customHeight="1" thickTop="1" thickBot="1" x14ac:dyDescent="0.3">
      <c r="A1315" s="91" t="s">
        <v>921</v>
      </c>
      <c r="B1315" s="91" t="s">
        <v>632</v>
      </c>
      <c r="C1315" s="92"/>
      <c r="D1315" s="93">
        <v>1.1428571428571428</v>
      </c>
      <c r="E1315" s="94"/>
      <c r="F1315" s="95"/>
      <c r="G1315" s="92"/>
      <c r="H1315" s="96"/>
      <c r="I1315" s="97"/>
      <c r="J1315" s="97"/>
      <c r="K1315" s="98"/>
      <c r="L1315" s="90">
        <v>1315</v>
      </c>
      <c r="M1315" s="90"/>
      <c r="N1315" s="99">
        <v>2</v>
      </c>
      <c r="O1315" s="83" t="str">
        <f>REPLACE(INDEX(GroupVertices[Group], MATCH(Edges[[#This Row],[Vertex 1]],GroupVertices[Vertex],0)),1,1,"")</f>
        <v>1</v>
      </c>
      <c r="P1315" s="83" t="str">
        <f>REPLACE(INDEX(GroupVertices[Group], MATCH(Edges[[#This Row],[Vertex 2]],GroupVertices[Vertex],0)),1,1,"")</f>
        <v>1</v>
      </c>
    </row>
    <row r="1316" spans="1:16" ht="14.25" customHeight="1" thickTop="1" thickBot="1" x14ac:dyDescent="0.3">
      <c r="A1316" s="91" t="s">
        <v>921</v>
      </c>
      <c r="B1316" s="91" t="s">
        <v>639</v>
      </c>
      <c r="C1316" s="92"/>
      <c r="D1316" s="93">
        <v>1.4285714285714286</v>
      </c>
      <c r="E1316" s="94"/>
      <c r="F1316" s="95"/>
      <c r="G1316" s="92"/>
      <c r="H1316" s="96"/>
      <c r="I1316" s="97"/>
      <c r="J1316" s="97"/>
      <c r="K1316" s="98"/>
      <c r="L1316" s="90">
        <v>1316</v>
      </c>
      <c r="M1316" s="90"/>
      <c r="N1316" s="99">
        <v>4</v>
      </c>
      <c r="O1316" s="83" t="str">
        <f>REPLACE(INDEX(GroupVertices[Group], MATCH(Edges[[#This Row],[Vertex 1]],GroupVertices[Vertex],0)),1,1,"")</f>
        <v>1</v>
      </c>
      <c r="P1316" s="83" t="str">
        <f>REPLACE(INDEX(GroupVertices[Group], MATCH(Edges[[#This Row],[Vertex 2]],GroupVertices[Vertex],0)),1,1,"")</f>
        <v>1</v>
      </c>
    </row>
    <row r="1317" spans="1:16" ht="14.25" customHeight="1" thickTop="1" thickBot="1" x14ac:dyDescent="0.3">
      <c r="A1317" s="91" t="s">
        <v>921</v>
      </c>
      <c r="B1317" s="91" t="s">
        <v>1012</v>
      </c>
      <c r="C1317" s="92"/>
      <c r="D1317" s="93">
        <v>1</v>
      </c>
      <c r="E1317" s="94"/>
      <c r="F1317" s="95"/>
      <c r="G1317" s="92"/>
      <c r="H1317" s="96"/>
      <c r="I1317" s="97"/>
      <c r="J1317" s="97"/>
      <c r="K1317" s="98"/>
      <c r="L1317" s="90">
        <v>1317</v>
      </c>
      <c r="M1317" s="90"/>
      <c r="N1317" s="99">
        <v>1</v>
      </c>
      <c r="O1317" s="83" t="str">
        <f>REPLACE(INDEX(GroupVertices[Group], MATCH(Edges[[#This Row],[Vertex 1]],GroupVertices[Vertex],0)),1,1,"")</f>
        <v>1</v>
      </c>
      <c r="P1317" s="83" t="str">
        <f>REPLACE(INDEX(GroupVertices[Group], MATCH(Edges[[#This Row],[Vertex 2]],GroupVertices[Vertex],0)),1,1,"")</f>
        <v>1</v>
      </c>
    </row>
    <row r="1318" spans="1:16" ht="14.25" customHeight="1" thickTop="1" thickBot="1" x14ac:dyDescent="0.3">
      <c r="A1318" s="91" t="s">
        <v>921</v>
      </c>
      <c r="B1318" s="91" t="s">
        <v>640</v>
      </c>
      <c r="C1318" s="92"/>
      <c r="D1318" s="93">
        <v>1</v>
      </c>
      <c r="E1318" s="94"/>
      <c r="F1318" s="95"/>
      <c r="G1318" s="92"/>
      <c r="H1318" s="96"/>
      <c r="I1318" s="97"/>
      <c r="J1318" s="97"/>
      <c r="K1318" s="98"/>
      <c r="L1318" s="90">
        <v>1318</v>
      </c>
      <c r="M1318" s="90"/>
      <c r="N1318" s="99">
        <v>1</v>
      </c>
      <c r="O1318" s="83" t="str">
        <f>REPLACE(INDEX(GroupVertices[Group], MATCH(Edges[[#This Row],[Vertex 1]],GroupVertices[Vertex],0)),1,1,"")</f>
        <v>1</v>
      </c>
      <c r="P1318" s="83" t="str">
        <f>REPLACE(INDEX(GroupVertices[Group], MATCH(Edges[[#This Row],[Vertex 2]],GroupVertices[Vertex],0)),1,1,"")</f>
        <v>1</v>
      </c>
    </row>
    <row r="1319" spans="1:16" ht="14.25" customHeight="1" thickTop="1" thickBot="1" x14ac:dyDescent="0.3">
      <c r="A1319" s="91" t="s">
        <v>921</v>
      </c>
      <c r="B1319" s="91" t="s">
        <v>828</v>
      </c>
      <c r="C1319" s="92"/>
      <c r="D1319" s="93">
        <v>1</v>
      </c>
      <c r="E1319" s="94"/>
      <c r="F1319" s="95"/>
      <c r="G1319" s="92"/>
      <c r="H1319" s="96"/>
      <c r="I1319" s="97"/>
      <c r="J1319" s="97"/>
      <c r="K1319" s="98"/>
      <c r="L1319" s="90">
        <v>1319</v>
      </c>
      <c r="M1319" s="90"/>
      <c r="N1319" s="99">
        <v>1</v>
      </c>
      <c r="O1319" s="83" t="str">
        <f>REPLACE(INDEX(GroupVertices[Group], MATCH(Edges[[#This Row],[Vertex 1]],GroupVertices[Vertex],0)),1,1,"")</f>
        <v>1</v>
      </c>
      <c r="P1319" s="83" t="str">
        <f>REPLACE(INDEX(GroupVertices[Group], MATCH(Edges[[#This Row],[Vertex 2]],GroupVertices[Vertex],0)),1,1,"")</f>
        <v>1</v>
      </c>
    </row>
    <row r="1320" spans="1:16" ht="14.25" customHeight="1" thickTop="1" thickBot="1" x14ac:dyDescent="0.3">
      <c r="A1320" s="91" t="s">
        <v>493</v>
      </c>
      <c r="B1320" s="91" t="s">
        <v>762</v>
      </c>
      <c r="C1320" s="92"/>
      <c r="D1320" s="93">
        <v>1</v>
      </c>
      <c r="E1320" s="94"/>
      <c r="F1320" s="95"/>
      <c r="G1320" s="92"/>
      <c r="H1320" s="96"/>
      <c r="I1320" s="97"/>
      <c r="J1320" s="97"/>
      <c r="K1320" s="98"/>
      <c r="L1320" s="90">
        <v>1320</v>
      </c>
      <c r="M1320" s="90"/>
      <c r="N1320" s="99">
        <v>1</v>
      </c>
      <c r="O1320" s="83" t="str">
        <f>REPLACE(INDEX(GroupVertices[Group], MATCH(Edges[[#This Row],[Vertex 1]],GroupVertices[Vertex],0)),1,1,"")</f>
        <v>1</v>
      </c>
      <c r="P1320" s="83" t="str">
        <f>REPLACE(INDEX(GroupVertices[Group], MATCH(Edges[[#This Row],[Vertex 2]],GroupVertices[Vertex],0)),1,1,"")</f>
        <v>1</v>
      </c>
    </row>
    <row r="1321" spans="1:16" ht="14.25" customHeight="1" thickTop="1" thickBot="1" x14ac:dyDescent="0.3">
      <c r="A1321" s="91" t="s">
        <v>493</v>
      </c>
      <c r="B1321" s="91" t="s">
        <v>869</v>
      </c>
      <c r="C1321" s="92"/>
      <c r="D1321" s="93">
        <v>1</v>
      </c>
      <c r="E1321" s="94"/>
      <c r="F1321" s="95"/>
      <c r="G1321" s="92"/>
      <c r="H1321" s="96"/>
      <c r="I1321" s="97"/>
      <c r="J1321" s="97"/>
      <c r="K1321" s="98"/>
      <c r="L1321" s="90">
        <v>1321</v>
      </c>
      <c r="M1321" s="90"/>
      <c r="N1321" s="99">
        <v>1</v>
      </c>
      <c r="O1321" s="83" t="str">
        <f>REPLACE(INDEX(GroupVertices[Group], MATCH(Edges[[#This Row],[Vertex 1]],GroupVertices[Vertex],0)),1,1,"")</f>
        <v>1</v>
      </c>
      <c r="P1321" s="83" t="str">
        <f>REPLACE(INDEX(GroupVertices[Group], MATCH(Edges[[#This Row],[Vertex 2]],GroupVertices[Vertex],0)),1,1,"")</f>
        <v>1</v>
      </c>
    </row>
    <row r="1322" spans="1:16" ht="14.25" customHeight="1" thickTop="1" thickBot="1" x14ac:dyDescent="0.3">
      <c r="A1322" s="91" t="s">
        <v>465</v>
      </c>
      <c r="B1322" s="91" t="s">
        <v>190</v>
      </c>
      <c r="C1322" s="92"/>
      <c r="D1322" s="93">
        <v>1.4285714285714286</v>
      </c>
      <c r="E1322" s="94"/>
      <c r="F1322" s="95"/>
      <c r="G1322" s="92"/>
      <c r="H1322" s="96"/>
      <c r="I1322" s="97"/>
      <c r="J1322" s="97"/>
      <c r="K1322" s="98"/>
      <c r="L1322" s="90">
        <v>1322</v>
      </c>
      <c r="M1322" s="90"/>
      <c r="N1322" s="99">
        <v>4</v>
      </c>
      <c r="O1322" s="83" t="str">
        <f>REPLACE(INDEX(GroupVertices[Group], MATCH(Edges[[#This Row],[Vertex 1]],GroupVertices[Vertex],0)),1,1,"")</f>
        <v>1</v>
      </c>
      <c r="P1322" s="83" t="str">
        <f>REPLACE(INDEX(GroupVertices[Group], MATCH(Edges[[#This Row],[Vertex 2]],GroupVertices[Vertex],0)),1,1,"")</f>
        <v>1</v>
      </c>
    </row>
    <row r="1323" spans="1:16" ht="14.25" customHeight="1" thickTop="1" thickBot="1" x14ac:dyDescent="0.3">
      <c r="A1323" s="91" t="s">
        <v>465</v>
      </c>
      <c r="B1323" s="91" t="s">
        <v>922</v>
      </c>
      <c r="C1323" s="92"/>
      <c r="D1323" s="93">
        <v>1.2857142857142856</v>
      </c>
      <c r="E1323" s="94"/>
      <c r="F1323" s="95"/>
      <c r="G1323" s="92"/>
      <c r="H1323" s="96"/>
      <c r="I1323" s="97"/>
      <c r="J1323" s="97"/>
      <c r="K1323" s="98"/>
      <c r="L1323" s="90">
        <v>1323</v>
      </c>
      <c r="M1323" s="90"/>
      <c r="N1323" s="99">
        <v>3</v>
      </c>
      <c r="O1323" s="83" t="str">
        <f>REPLACE(INDEX(GroupVertices[Group], MATCH(Edges[[#This Row],[Vertex 1]],GroupVertices[Vertex],0)),1,1,"")</f>
        <v>1</v>
      </c>
      <c r="P1323" s="83" t="str">
        <f>REPLACE(INDEX(GroupVertices[Group], MATCH(Edges[[#This Row],[Vertex 2]],GroupVertices[Vertex],0)),1,1,"")</f>
        <v>1</v>
      </c>
    </row>
    <row r="1324" spans="1:16" ht="14.25" customHeight="1" thickTop="1" thickBot="1" x14ac:dyDescent="0.3">
      <c r="A1324" s="91" t="s">
        <v>465</v>
      </c>
      <c r="B1324" s="91" t="s">
        <v>762</v>
      </c>
      <c r="C1324" s="92"/>
      <c r="D1324" s="93">
        <v>1.1428571428571428</v>
      </c>
      <c r="E1324" s="94"/>
      <c r="F1324" s="95"/>
      <c r="G1324" s="92"/>
      <c r="H1324" s="96"/>
      <c r="I1324" s="97"/>
      <c r="J1324" s="97"/>
      <c r="K1324" s="98"/>
      <c r="L1324" s="90">
        <v>1324</v>
      </c>
      <c r="M1324" s="90"/>
      <c r="N1324" s="99">
        <v>2</v>
      </c>
      <c r="O1324" s="83" t="str">
        <f>REPLACE(INDEX(GroupVertices[Group], MATCH(Edges[[#This Row],[Vertex 1]],GroupVertices[Vertex],0)),1,1,"")</f>
        <v>1</v>
      </c>
      <c r="P1324" s="83" t="str">
        <f>REPLACE(INDEX(GroupVertices[Group], MATCH(Edges[[#This Row],[Vertex 2]],GroupVertices[Vertex],0)),1,1,"")</f>
        <v>1</v>
      </c>
    </row>
    <row r="1325" spans="1:16" ht="14.25" customHeight="1" thickTop="1" thickBot="1" x14ac:dyDescent="0.3">
      <c r="A1325" s="91" t="s">
        <v>465</v>
      </c>
      <c r="B1325" s="91" t="s">
        <v>468</v>
      </c>
      <c r="C1325" s="92"/>
      <c r="D1325" s="93">
        <v>1.2857142857142856</v>
      </c>
      <c r="E1325" s="94"/>
      <c r="F1325" s="95"/>
      <c r="G1325" s="92"/>
      <c r="H1325" s="96"/>
      <c r="I1325" s="97"/>
      <c r="J1325" s="97"/>
      <c r="K1325" s="98"/>
      <c r="L1325" s="90">
        <v>1325</v>
      </c>
      <c r="M1325" s="90"/>
      <c r="N1325" s="99">
        <v>3</v>
      </c>
      <c r="O1325" s="83" t="str">
        <f>REPLACE(INDEX(GroupVertices[Group], MATCH(Edges[[#This Row],[Vertex 1]],GroupVertices[Vertex],0)),1,1,"")</f>
        <v>1</v>
      </c>
      <c r="P1325" s="83" t="str">
        <f>REPLACE(INDEX(GroupVertices[Group], MATCH(Edges[[#This Row],[Vertex 2]],GroupVertices[Vertex],0)),1,1,"")</f>
        <v>1</v>
      </c>
    </row>
    <row r="1326" spans="1:16" ht="14.25" customHeight="1" thickTop="1" thickBot="1" x14ac:dyDescent="0.3">
      <c r="A1326" s="91" t="s">
        <v>465</v>
      </c>
      <c r="B1326" s="91" t="s">
        <v>343</v>
      </c>
      <c r="C1326" s="92"/>
      <c r="D1326" s="93">
        <v>1.1428571428571428</v>
      </c>
      <c r="E1326" s="94"/>
      <c r="F1326" s="95"/>
      <c r="G1326" s="92"/>
      <c r="H1326" s="96"/>
      <c r="I1326" s="97"/>
      <c r="J1326" s="97"/>
      <c r="K1326" s="98"/>
      <c r="L1326" s="90">
        <v>1326</v>
      </c>
      <c r="M1326" s="90"/>
      <c r="N1326" s="99">
        <v>2</v>
      </c>
      <c r="O1326" s="83" t="str">
        <f>REPLACE(INDEX(GroupVertices[Group], MATCH(Edges[[#This Row],[Vertex 1]],GroupVertices[Vertex],0)),1,1,"")</f>
        <v>1</v>
      </c>
      <c r="P1326" s="83" t="str">
        <f>REPLACE(INDEX(GroupVertices[Group], MATCH(Edges[[#This Row],[Vertex 2]],GroupVertices[Vertex],0)),1,1,"")</f>
        <v>1</v>
      </c>
    </row>
    <row r="1327" spans="1:16" ht="14.25" customHeight="1" thickTop="1" thickBot="1" x14ac:dyDescent="0.3">
      <c r="A1327" s="91" t="s">
        <v>465</v>
      </c>
      <c r="B1327" s="91" t="s">
        <v>469</v>
      </c>
      <c r="C1327" s="92"/>
      <c r="D1327" s="93">
        <v>1.2857142857142856</v>
      </c>
      <c r="E1327" s="94"/>
      <c r="F1327" s="95"/>
      <c r="G1327" s="92"/>
      <c r="H1327" s="96"/>
      <c r="I1327" s="97"/>
      <c r="J1327" s="97"/>
      <c r="K1327" s="98"/>
      <c r="L1327" s="90">
        <v>1327</v>
      </c>
      <c r="M1327" s="90"/>
      <c r="N1327" s="99">
        <v>3</v>
      </c>
      <c r="O1327" s="83" t="str">
        <f>REPLACE(INDEX(GroupVertices[Group], MATCH(Edges[[#This Row],[Vertex 1]],GroupVertices[Vertex],0)),1,1,"")</f>
        <v>1</v>
      </c>
      <c r="P1327" s="83" t="str">
        <f>REPLACE(INDEX(GroupVertices[Group], MATCH(Edges[[#This Row],[Vertex 2]],GroupVertices[Vertex],0)),1,1,"")</f>
        <v>1</v>
      </c>
    </row>
    <row r="1328" spans="1:16" ht="14.25" customHeight="1" thickTop="1" thickBot="1" x14ac:dyDescent="0.3">
      <c r="A1328" s="91" t="s">
        <v>465</v>
      </c>
      <c r="B1328" s="91" t="s">
        <v>466</v>
      </c>
      <c r="C1328" s="92"/>
      <c r="D1328" s="93">
        <v>1</v>
      </c>
      <c r="E1328" s="94"/>
      <c r="F1328" s="95"/>
      <c r="G1328" s="92"/>
      <c r="H1328" s="96"/>
      <c r="I1328" s="97"/>
      <c r="J1328" s="97"/>
      <c r="K1328" s="98"/>
      <c r="L1328" s="90">
        <v>1328</v>
      </c>
      <c r="M1328" s="90"/>
      <c r="N1328" s="99">
        <v>1</v>
      </c>
      <c r="O1328" s="83" t="str">
        <f>REPLACE(INDEX(GroupVertices[Group], MATCH(Edges[[#This Row],[Vertex 1]],GroupVertices[Vertex],0)),1,1,"")</f>
        <v>1</v>
      </c>
      <c r="P1328" s="83" t="str">
        <f>REPLACE(INDEX(GroupVertices[Group], MATCH(Edges[[#This Row],[Vertex 2]],GroupVertices[Vertex],0)),1,1,"")</f>
        <v>1</v>
      </c>
    </row>
    <row r="1329" spans="1:16" ht="14.25" customHeight="1" thickTop="1" thickBot="1" x14ac:dyDescent="0.3">
      <c r="A1329" s="91" t="s">
        <v>342</v>
      </c>
      <c r="B1329" s="91" t="s">
        <v>923</v>
      </c>
      <c r="C1329" s="92"/>
      <c r="D1329" s="93">
        <v>1</v>
      </c>
      <c r="E1329" s="94"/>
      <c r="F1329" s="95"/>
      <c r="G1329" s="92"/>
      <c r="H1329" s="96"/>
      <c r="I1329" s="97"/>
      <c r="J1329" s="97"/>
      <c r="K1329" s="98"/>
      <c r="L1329" s="90">
        <v>1329</v>
      </c>
      <c r="M1329" s="90"/>
      <c r="N1329" s="99">
        <v>1</v>
      </c>
      <c r="O1329" s="83" t="str">
        <f>REPLACE(INDEX(GroupVertices[Group], MATCH(Edges[[#This Row],[Vertex 1]],GroupVertices[Vertex],0)),1,1,"")</f>
        <v>1</v>
      </c>
      <c r="P1329" s="83" t="str">
        <f>REPLACE(INDEX(GroupVertices[Group], MATCH(Edges[[#This Row],[Vertex 2]],GroupVertices[Vertex],0)),1,1,"")</f>
        <v>1</v>
      </c>
    </row>
    <row r="1330" spans="1:16" ht="14.25" customHeight="1" thickTop="1" thickBot="1" x14ac:dyDescent="0.3">
      <c r="A1330" s="91" t="s">
        <v>342</v>
      </c>
      <c r="B1330" s="91" t="s">
        <v>243</v>
      </c>
      <c r="C1330" s="92"/>
      <c r="D1330" s="93">
        <v>1</v>
      </c>
      <c r="E1330" s="94"/>
      <c r="F1330" s="95"/>
      <c r="G1330" s="92"/>
      <c r="H1330" s="96"/>
      <c r="I1330" s="97"/>
      <c r="J1330" s="97"/>
      <c r="K1330" s="98"/>
      <c r="L1330" s="90">
        <v>1330</v>
      </c>
      <c r="M1330" s="90"/>
      <c r="N1330" s="99">
        <v>1</v>
      </c>
      <c r="O1330" s="83" t="str">
        <f>REPLACE(INDEX(GroupVertices[Group], MATCH(Edges[[#This Row],[Vertex 1]],GroupVertices[Vertex],0)),1,1,"")</f>
        <v>1</v>
      </c>
      <c r="P1330" s="83" t="str">
        <f>REPLACE(INDEX(GroupVertices[Group], MATCH(Edges[[#This Row],[Vertex 2]],GroupVertices[Vertex],0)),1,1,"")</f>
        <v>1</v>
      </c>
    </row>
    <row r="1331" spans="1:16" ht="14.25" customHeight="1" thickTop="1" thickBot="1" x14ac:dyDescent="0.3">
      <c r="A1331" s="91" t="s">
        <v>924</v>
      </c>
      <c r="B1331" s="91" t="s">
        <v>414</v>
      </c>
      <c r="C1331" s="92"/>
      <c r="D1331" s="93">
        <v>1.5714285714285714</v>
      </c>
      <c r="E1331" s="94"/>
      <c r="F1331" s="95"/>
      <c r="G1331" s="92"/>
      <c r="H1331" s="96"/>
      <c r="I1331" s="97"/>
      <c r="J1331" s="97"/>
      <c r="K1331" s="98"/>
      <c r="L1331" s="90">
        <v>1331</v>
      </c>
      <c r="M1331" s="90"/>
      <c r="N1331" s="99">
        <v>5</v>
      </c>
      <c r="O1331" s="83" t="str">
        <f>REPLACE(INDEX(GroupVertices[Group], MATCH(Edges[[#This Row],[Vertex 1]],GroupVertices[Vertex],0)),1,1,"")</f>
        <v>1</v>
      </c>
      <c r="P1331" s="83" t="str">
        <f>REPLACE(INDEX(GroupVertices[Group], MATCH(Edges[[#This Row],[Vertex 2]],GroupVertices[Vertex],0)),1,1,"")</f>
        <v>1</v>
      </c>
    </row>
    <row r="1332" spans="1:16" ht="14.25" customHeight="1" thickTop="1" thickBot="1" x14ac:dyDescent="0.3">
      <c r="A1332" s="91" t="s">
        <v>924</v>
      </c>
      <c r="B1332" s="91" t="s">
        <v>291</v>
      </c>
      <c r="C1332" s="92"/>
      <c r="D1332" s="93">
        <v>1.1428571428571428</v>
      </c>
      <c r="E1332" s="94"/>
      <c r="F1332" s="95"/>
      <c r="G1332" s="92"/>
      <c r="H1332" s="96"/>
      <c r="I1332" s="97"/>
      <c r="J1332" s="97"/>
      <c r="K1332" s="98"/>
      <c r="L1332" s="90">
        <v>1332</v>
      </c>
      <c r="M1332" s="90"/>
      <c r="N1332" s="99">
        <v>2</v>
      </c>
      <c r="O1332" s="83" t="str">
        <f>REPLACE(INDEX(GroupVertices[Group], MATCH(Edges[[#This Row],[Vertex 1]],GroupVertices[Vertex],0)),1,1,"")</f>
        <v>1</v>
      </c>
      <c r="P1332" s="83" t="str">
        <f>REPLACE(INDEX(GroupVertices[Group], MATCH(Edges[[#This Row],[Vertex 2]],GroupVertices[Vertex],0)),1,1,"")</f>
        <v>1</v>
      </c>
    </row>
    <row r="1333" spans="1:16" ht="14.25" customHeight="1" thickTop="1" thickBot="1" x14ac:dyDescent="0.3">
      <c r="A1333" s="91" t="s">
        <v>924</v>
      </c>
      <c r="B1333" s="91" t="s">
        <v>925</v>
      </c>
      <c r="C1333" s="92"/>
      <c r="D1333" s="93">
        <v>1</v>
      </c>
      <c r="E1333" s="94"/>
      <c r="F1333" s="95"/>
      <c r="G1333" s="92"/>
      <c r="H1333" s="96"/>
      <c r="I1333" s="97"/>
      <c r="J1333" s="97"/>
      <c r="K1333" s="98"/>
      <c r="L1333" s="90">
        <v>1333</v>
      </c>
      <c r="M1333" s="90"/>
      <c r="N1333" s="99">
        <v>1</v>
      </c>
      <c r="O1333" s="83" t="str">
        <f>REPLACE(INDEX(GroupVertices[Group], MATCH(Edges[[#This Row],[Vertex 1]],GroupVertices[Vertex],0)),1,1,"")</f>
        <v>1</v>
      </c>
      <c r="P1333" s="83" t="str">
        <f>REPLACE(INDEX(GroupVertices[Group], MATCH(Edges[[#This Row],[Vertex 2]],GroupVertices[Vertex],0)),1,1,"")</f>
        <v>1</v>
      </c>
    </row>
    <row r="1334" spans="1:16" ht="14.25" customHeight="1" thickTop="1" thickBot="1" x14ac:dyDescent="0.3">
      <c r="A1334" s="91" t="s">
        <v>924</v>
      </c>
      <c r="B1334" s="91" t="s">
        <v>294</v>
      </c>
      <c r="C1334" s="92"/>
      <c r="D1334" s="93">
        <v>1.1428571428571428</v>
      </c>
      <c r="E1334" s="94"/>
      <c r="F1334" s="95"/>
      <c r="G1334" s="92"/>
      <c r="H1334" s="96"/>
      <c r="I1334" s="97"/>
      <c r="J1334" s="97"/>
      <c r="K1334" s="98"/>
      <c r="L1334" s="90">
        <v>1334</v>
      </c>
      <c r="M1334" s="90"/>
      <c r="N1334" s="99">
        <v>2</v>
      </c>
      <c r="O1334" s="83" t="str">
        <f>REPLACE(INDEX(GroupVertices[Group], MATCH(Edges[[#This Row],[Vertex 1]],GroupVertices[Vertex],0)),1,1,"")</f>
        <v>1</v>
      </c>
      <c r="P1334" s="83" t="str">
        <f>REPLACE(INDEX(GroupVertices[Group], MATCH(Edges[[#This Row],[Vertex 2]],GroupVertices[Vertex],0)),1,1,"")</f>
        <v>1</v>
      </c>
    </row>
    <row r="1335" spans="1:16" ht="14.25" customHeight="1" thickTop="1" thickBot="1" x14ac:dyDescent="0.3">
      <c r="A1335" s="91" t="s">
        <v>924</v>
      </c>
      <c r="B1335" s="91" t="s">
        <v>303</v>
      </c>
      <c r="C1335" s="92"/>
      <c r="D1335" s="93">
        <v>1</v>
      </c>
      <c r="E1335" s="94"/>
      <c r="F1335" s="95"/>
      <c r="G1335" s="92"/>
      <c r="H1335" s="96"/>
      <c r="I1335" s="97"/>
      <c r="J1335" s="97"/>
      <c r="K1335" s="98"/>
      <c r="L1335" s="90">
        <v>1335</v>
      </c>
      <c r="M1335" s="90"/>
      <c r="N1335" s="99">
        <v>1</v>
      </c>
      <c r="O1335" s="83" t="str">
        <f>REPLACE(INDEX(GroupVertices[Group], MATCH(Edges[[#This Row],[Vertex 1]],GroupVertices[Vertex],0)),1,1,"")</f>
        <v>1</v>
      </c>
      <c r="P1335" s="83" t="str">
        <f>REPLACE(INDEX(GroupVertices[Group], MATCH(Edges[[#This Row],[Vertex 2]],GroupVertices[Vertex],0)),1,1,"")</f>
        <v>1</v>
      </c>
    </row>
    <row r="1336" spans="1:16" ht="14.25" customHeight="1" thickTop="1" thickBot="1" x14ac:dyDescent="0.3">
      <c r="A1336" s="91" t="s">
        <v>696</v>
      </c>
      <c r="B1336" s="91" t="s">
        <v>926</v>
      </c>
      <c r="C1336" s="92"/>
      <c r="D1336" s="93">
        <v>1.1428571428571428</v>
      </c>
      <c r="E1336" s="94"/>
      <c r="F1336" s="95"/>
      <c r="G1336" s="92"/>
      <c r="H1336" s="96"/>
      <c r="I1336" s="97"/>
      <c r="J1336" s="97"/>
      <c r="K1336" s="98"/>
      <c r="L1336" s="90">
        <v>1336</v>
      </c>
      <c r="M1336" s="90"/>
      <c r="N1336" s="99">
        <v>2</v>
      </c>
      <c r="O1336" s="83" t="str">
        <f>REPLACE(INDEX(GroupVertices[Group], MATCH(Edges[[#This Row],[Vertex 1]],GroupVertices[Vertex],0)),1,1,"")</f>
        <v>2</v>
      </c>
      <c r="P1336" s="83" t="str">
        <f>REPLACE(INDEX(GroupVertices[Group], MATCH(Edges[[#This Row],[Vertex 2]],GroupVertices[Vertex],0)),1,1,"")</f>
        <v>2</v>
      </c>
    </row>
    <row r="1337" spans="1:16" ht="14.25" customHeight="1" thickTop="1" thickBot="1" x14ac:dyDescent="0.3">
      <c r="A1337" s="91" t="s">
        <v>336</v>
      </c>
      <c r="B1337" s="91" t="s">
        <v>927</v>
      </c>
      <c r="C1337" s="92"/>
      <c r="D1337" s="93">
        <v>1</v>
      </c>
      <c r="E1337" s="94"/>
      <c r="F1337" s="95"/>
      <c r="G1337" s="92"/>
      <c r="H1337" s="96"/>
      <c r="I1337" s="97"/>
      <c r="J1337" s="97"/>
      <c r="K1337" s="98"/>
      <c r="L1337" s="90">
        <v>1337</v>
      </c>
      <c r="M1337" s="90"/>
      <c r="N1337" s="99">
        <v>1</v>
      </c>
      <c r="O1337" s="83" t="str">
        <f>REPLACE(INDEX(GroupVertices[Group], MATCH(Edges[[#This Row],[Vertex 1]],GroupVertices[Vertex],0)),1,1,"")</f>
        <v>1</v>
      </c>
      <c r="P1337" s="83" t="str">
        <f>REPLACE(INDEX(GroupVertices[Group], MATCH(Edges[[#This Row],[Vertex 2]],GroupVertices[Vertex],0)),1,1,"")</f>
        <v>1</v>
      </c>
    </row>
    <row r="1338" spans="1:16" ht="14.25" customHeight="1" thickTop="1" thickBot="1" x14ac:dyDescent="0.3">
      <c r="A1338" s="91" t="s">
        <v>336</v>
      </c>
      <c r="B1338" s="91" t="s">
        <v>217</v>
      </c>
      <c r="C1338" s="92"/>
      <c r="D1338" s="93">
        <v>1.1428571428571428</v>
      </c>
      <c r="E1338" s="94"/>
      <c r="F1338" s="95"/>
      <c r="G1338" s="92"/>
      <c r="H1338" s="96"/>
      <c r="I1338" s="97"/>
      <c r="J1338" s="97"/>
      <c r="K1338" s="98"/>
      <c r="L1338" s="90">
        <v>1338</v>
      </c>
      <c r="M1338" s="90"/>
      <c r="N1338" s="99">
        <v>2</v>
      </c>
      <c r="O1338" s="83" t="str">
        <f>REPLACE(INDEX(GroupVertices[Group], MATCH(Edges[[#This Row],[Vertex 1]],GroupVertices[Vertex],0)),1,1,"")</f>
        <v>1</v>
      </c>
      <c r="P1338" s="83" t="str">
        <f>REPLACE(INDEX(GroupVertices[Group], MATCH(Edges[[#This Row],[Vertex 2]],GroupVertices[Vertex],0)),1,1,"")</f>
        <v>1</v>
      </c>
    </row>
    <row r="1339" spans="1:16" ht="14.25" customHeight="1" thickTop="1" thickBot="1" x14ac:dyDescent="0.3">
      <c r="A1339" s="91" t="s">
        <v>336</v>
      </c>
      <c r="B1339" s="91" t="s">
        <v>311</v>
      </c>
      <c r="C1339" s="92"/>
      <c r="D1339" s="93">
        <v>1.7142857142857144</v>
      </c>
      <c r="E1339" s="94"/>
      <c r="F1339" s="95"/>
      <c r="G1339" s="92"/>
      <c r="H1339" s="96"/>
      <c r="I1339" s="97"/>
      <c r="J1339" s="97"/>
      <c r="K1339" s="98"/>
      <c r="L1339" s="90">
        <v>1339</v>
      </c>
      <c r="M1339" s="90"/>
      <c r="N1339" s="99">
        <v>6</v>
      </c>
      <c r="O1339" s="83" t="str">
        <f>REPLACE(INDEX(GroupVertices[Group], MATCH(Edges[[#This Row],[Vertex 1]],GroupVertices[Vertex],0)),1,1,"")</f>
        <v>1</v>
      </c>
      <c r="P1339" s="83" t="str">
        <f>REPLACE(INDEX(GroupVertices[Group], MATCH(Edges[[#This Row],[Vertex 2]],GroupVertices[Vertex],0)),1,1,"")</f>
        <v>1</v>
      </c>
    </row>
    <row r="1340" spans="1:16" ht="14.25" customHeight="1" thickTop="1" thickBot="1" x14ac:dyDescent="0.3">
      <c r="A1340" s="91" t="s">
        <v>336</v>
      </c>
      <c r="B1340" s="91" t="s">
        <v>370</v>
      </c>
      <c r="C1340" s="92"/>
      <c r="D1340" s="93">
        <v>1</v>
      </c>
      <c r="E1340" s="94"/>
      <c r="F1340" s="95"/>
      <c r="G1340" s="92"/>
      <c r="H1340" s="96"/>
      <c r="I1340" s="97"/>
      <c r="J1340" s="97"/>
      <c r="K1340" s="98"/>
      <c r="L1340" s="90">
        <v>1340</v>
      </c>
      <c r="M1340" s="90"/>
      <c r="N1340" s="99">
        <v>1</v>
      </c>
      <c r="O1340" s="83" t="str">
        <f>REPLACE(INDEX(GroupVertices[Group], MATCH(Edges[[#This Row],[Vertex 1]],GroupVertices[Vertex],0)),1,1,"")</f>
        <v>1</v>
      </c>
      <c r="P1340" s="83" t="str">
        <f>REPLACE(INDEX(GroupVertices[Group], MATCH(Edges[[#This Row],[Vertex 2]],GroupVertices[Vertex],0)),1,1,"")</f>
        <v>1</v>
      </c>
    </row>
    <row r="1341" spans="1:16" ht="14.25" customHeight="1" thickTop="1" thickBot="1" x14ac:dyDescent="0.3">
      <c r="A1341" s="91" t="s">
        <v>336</v>
      </c>
      <c r="B1341" s="91" t="s">
        <v>400</v>
      </c>
      <c r="C1341" s="92"/>
      <c r="D1341" s="93">
        <v>1.1428571428571428</v>
      </c>
      <c r="E1341" s="94"/>
      <c r="F1341" s="95"/>
      <c r="G1341" s="92"/>
      <c r="H1341" s="96"/>
      <c r="I1341" s="97"/>
      <c r="J1341" s="97"/>
      <c r="K1341" s="98"/>
      <c r="L1341" s="90">
        <v>1341</v>
      </c>
      <c r="M1341" s="90"/>
      <c r="N1341" s="99">
        <v>2</v>
      </c>
      <c r="O1341" s="83" t="str">
        <f>REPLACE(INDEX(GroupVertices[Group], MATCH(Edges[[#This Row],[Vertex 1]],GroupVertices[Vertex],0)),1,1,"")</f>
        <v>1</v>
      </c>
      <c r="P1341" s="83" t="str">
        <f>REPLACE(INDEX(GroupVertices[Group], MATCH(Edges[[#This Row],[Vertex 2]],GroupVertices[Vertex],0)),1,1,"")</f>
        <v>1</v>
      </c>
    </row>
    <row r="1342" spans="1:16" ht="14.25" customHeight="1" thickTop="1" thickBot="1" x14ac:dyDescent="0.3">
      <c r="A1342" s="91" t="s">
        <v>336</v>
      </c>
      <c r="B1342" s="91" t="s">
        <v>489</v>
      </c>
      <c r="C1342" s="92"/>
      <c r="D1342" s="93">
        <v>1.7142857142857144</v>
      </c>
      <c r="E1342" s="94"/>
      <c r="F1342" s="95"/>
      <c r="G1342" s="92"/>
      <c r="H1342" s="96"/>
      <c r="I1342" s="97"/>
      <c r="J1342" s="97"/>
      <c r="K1342" s="98"/>
      <c r="L1342" s="90">
        <v>1342</v>
      </c>
      <c r="M1342" s="90"/>
      <c r="N1342" s="99">
        <v>6</v>
      </c>
      <c r="O1342" s="83" t="str">
        <f>REPLACE(INDEX(GroupVertices[Group], MATCH(Edges[[#This Row],[Vertex 1]],GroupVertices[Vertex],0)),1,1,"")</f>
        <v>1</v>
      </c>
      <c r="P1342" s="83" t="str">
        <f>REPLACE(INDEX(GroupVertices[Group], MATCH(Edges[[#This Row],[Vertex 2]],GroupVertices[Vertex],0)),1,1,"")</f>
        <v>1</v>
      </c>
    </row>
    <row r="1343" spans="1:16" ht="14.25" customHeight="1" thickTop="1" thickBot="1" x14ac:dyDescent="0.3">
      <c r="A1343" s="91" t="s">
        <v>336</v>
      </c>
      <c r="B1343" s="91" t="s">
        <v>243</v>
      </c>
      <c r="C1343" s="92"/>
      <c r="D1343" s="93">
        <v>1.1428571428571428</v>
      </c>
      <c r="E1343" s="94"/>
      <c r="F1343" s="95"/>
      <c r="G1343" s="92"/>
      <c r="H1343" s="96"/>
      <c r="I1343" s="97"/>
      <c r="J1343" s="97"/>
      <c r="K1343" s="98"/>
      <c r="L1343" s="90">
        <v>1343</v>
      </c>
      <c r="M1343" s="90"/>
      <c r="N1343" s="99">
        <v>2</v>
      </c>
      <c r="O1343" s="83" t="str">
        <f>REPLACE(INDEX(GroupVertices[Group], MATCH(Edges[[#This Row],[Vertex 1]],GroupVertices[Vertex],0)),1,1,"")</f>
        <v>1</v>
      </c>
      <c r="P1343" s="83" t="str">
        <f>REPLACE(INDEX(GroupVertices[Group], MATCH(Edges[[#This Row],[Vertex 2]],GroupVertices[Vertex],0)),1,1,"")</f>
        <v>1</v>
      </c>
    </row>
    <row r="1344" spans="1:16" ht="14.25" customHeight="1" thickTop="1" thickBot="1" x14ac:dyDescent="0.3">
      <c r="A1344" s="91" t="s">
        <v>336</v>
      </c>
      <c r="B1344" s="91" t="s">
        <v>312</v>
      </c>
      <c r="C1344" s="92"/>
      <c r="D1344" s="93">
        <v>1.5714285714285714</v>
      </c>
      <c r="E1344" s="94"/>
      <c r="F1344" s="95"/>
      <c r="G1344" s="92"/>
      <c r="H1344" s="96"/>
      <c r="I1344" s="97"/>
      <c r="J1344" s="97"/>
      <c r="K1344" s="98"/>
      <c r="L1344" s="90">
        <v>1344</v>
      </c>
      <c r="M1344" s="90"/>
      <c r="N1344" s="99">
        <v>5</v>
      </c>
      <c r="O1344" s="83" t="str">
        <f>REPLACE(INDEX(GroupVertices[Group], MATCH(Edges[[#This Row],[Vertex 1]],GroupVertices[Vertex],0)),1,1,"")</f>
        <v>1</v>
      </c>
      <c r="P1344" s="83" t="str">
        <f>REPLACE(INDEX(GroupVertices[Group], MATCH(Edges[[#This Row],[Vertex 2]],GroupVertices[Vertex],0)),1,1,"")</f>
        <v>1</v>
      </c>
    </row>
    <row r="1345" spans="1:16" ht="14.25" customHeight="1" thickTop="1" thickBot="1" x14ac:dyDescent="0.3">
      <c r="A1345" s="91" t="s">
        <v>336</v>
      </c>
      <c r="B1345" s="91" t="s">
        <v>928</v>
      </c>
      <c r="C1345" s="92"/>
      <c r="D1345" s="93">
        <v>1</v>
      </c>
      <c r="E1345" s="94"/>
      <c r="F1345" s="95"/>
      <c r="G1345" s="92"/>
      <c r="H1345" s="96"/>
      <c r="I1345" s="97"/>
      <c r="J1345" s="97"/>
      <c r="K1345" s="98"/>
      <c r="L1345" s="90">
        <v>1345</v>
      </c>
      <c r="M1345" s="90"/>
      <c r="N1345" s="99">
        <v>1</v>
      </c>
      <c r="O1345" s="83" t="str">
        <f>REPLACE(INDEX(GroupVertices[Group], MATCH(Edges[[#This Row],[Vertex 1]],GroupVertices[Vertex],0)),1,1,"")</f>
        <v>1</v>
      </c>
      <c r="P1345" s="83" t="str">
        <f>REPLACE(INDEX(GroupVertices[Group], MATCH(Edges[[#This Row],[Vertex 2]],GroupVertices[Vertex],0)),1,1,"")</f>
        <v>1</v>
      </c>
    </row>
    <row r="1346" spans="1:16" ht="14.25" customHeight="1" thickTop="1" thickBot="1" x14ac:dyDescent="0.3">
      <c r="A1346" s="91" t="s">
        <v>336</v>
      </c>
      <c r="B1346" s="91" t="s">
        <v>757</v>
      </c>
      <c r="C1346" s="92"/>
      <c r="D1346" s="93">
        <v>1</v>
      </c>
      <c r="E1346" s="94"/>
      <c r="F1346" s="95"/>
      <c r="G1346" s="92"/>
      <c r="H1346" s="96"/>
      <c r="I1346" s="97"/>
      <c r="J1346" s="97"/>
      <c r="K1346" s="98"/>
      <c r="L1346" s="90">
        <v>1346</v>
      </c>
      <c r="M1346" s="90"/>
      <c r="N1346" s="99">
        <v>1</v>
      </c>
      <c r="O1346" s="83" t="str">
        <f>REPLACE(INDEX(GroupVertices[Group], MATCH(Edges[[#This Row],[Vertex 1]],GroupVertices[Vertex],0)),1,1,"")</f>
        <v>1</v>
      </c>
      <c r="P1346" s="83" t="str">
        <f>REPLACE(INDEX(GroupVertices[Group], MATCH(Edges[[#This Row],[Vertex 2]],GroupVertices[Vertex],0)),1,1,"")</f>
        <v>1</v>
      </c>
    </row>
    <row r="1347" spans="1:16" ht="14.25" customHeight="1" thickTop="1" thickBot="1" x14ac:dyDescent="0.3">
      <c r="A1347" s="91" t="s">
        <v>336</v>
      </c>
      <c r="B1347" s="91" t="s">
        <v>897</v>
      </c>
      <c r="C1347" s="92"/>
      <c r="D1347" s="93">
        <v>1</v>
      </c>
      <c r="E1347" s="94"/>
      <c r="F1347" s="95"/>
      <c r="G1347" s="92"/>
      <c r="H1347" s="96"/>
      <c r="I1347" s="97"/>
      <c r="J1347" s="97"/>
      <c r="K1347" s="98"/>
      <c r="L1347" s="90">
        <v>1347</v>
      </c>
      <c r="M1347" s="90"/>
      <c r="N1347" s="99">
        <v>1</v>
      </c>
      <c r="O1347" s="83" t="str">
        <f>REPLACE(INDEX(GroupVertices[Group], MATCH(Edges[[#This Row],[Vertex 1]],GroupVertices[Vertex],0)),1,1,"")</f>
        <v>1</v>
      </c>
      <c r="P1347" s="83" t="str">
        <f>REPLACE(INDEX(GroupVertices[Group], MATCH(Edges[[#This Row],[Vertex 2]],GroupVertices[Vertex],0)),1,1,"")</f>
        <v>1</v>
      </c>
    </row>
    <row r="1348" spans="1:16" ht="14.25" customHeight="1" thickTop="1" thickBot="1" x14ac:dyDescent="0.3">
      <c r="A1348" s="91" t="s">
        <v>336</v>
      </c>
      <c r="B1348" s="91" t="s">
        <v>343</v>
      </c>
      <c r="C1348" s="92"/>
      <c r="D1348" s="93">
        <v>2.4285714285714288</v>
      </c>
      <c r="E1348" s="94"/>
      <c r="F1348" s="95"/>
      <c r="G1348" s="92"/>
      <c r="H1348" s="96"/>
      <c r="I1348" s="97"/>
      <c r="J1348" s="97"/>
      <c r="K1348" s="98"/>
      <c r="L1348" s="90">
        <v>1348</v>
      </c>
      <c r="M1348" s="90"/>
      <c r="N1348" s="99">
        <v>11</v>
      </c>
      <c r="O1348" s="83" t="str">
        <f>REPLACE(INDEX(GroupVertices[Group], MATCH(Edges[[#This Row],[Vertex 1]],GroupVertices[Vertex],0)),1,1,"")</f>
        <v>1</v>
      </c>
      <c r="P1348" s="83" t="str">
        <f>REPLACE(INDEX(GroupVertices[Group], MATCH(Edges[[#This Row],[Vertex 2]],GroupVertices[Vertex],0)),1,1,"")</f>
        <v>1</v>
      </c>
    </row>
    <row r="1349" spans="1:16" ht="14.25" customHeight="1" thickTop="1" thickBot="1" x14ac:dyDescent="0.3">
      <c r="A1349" s="91" t="s">
        <v>336</v>
      </c>
      <c r="B1349" s="91" t="s">
        <v>632</v>
      </c>
      <c r="C1349" s="92"/>
      <c r="D1349" s="93">
        <v>1.1428571428571428</v>
      </c>
      <c r="E1349" s="94"/>
      <c r="F1349" s="95"/>
      <c r="G1349" s="92"/>
      <c r="H1349" s="96"/>
      <c r="I1349" s="97"/>
      <c r="J1349" s="97"/>
      <c r="K1349" s="98"/>
      <c r="L1349" s="90">
        <v>1349</v>
      </c>
      <c r="M1349" s="90"/>
      <c r="N1349" s="99">
        <v>2</v>
      </c>
      <c r="O1349" s="83" t="str">
        <f>REPLACE(INDEX(GroupVertices[Group], MATCH(Edges[[#This Row],[Vertex 1]],GroupVertices[Vertex],0)),1,1,"")</f>
        <v>1</v>
      </c>
      <c r="P1349" s="83" t="str">
        <f>REPLACE(INDEX(GroupVertices[Group], MATCH(Edges[[#This Row],[Vertex 2]],GroupVertices[Vertex],0)),1,1,"")</f>
        <v>1</v>
      </c>
    </row>
    <row r="1350" spans="1:16" ht="14.25" customHeight="1" thickTop="1" thickBot="1" x14ac:dyDescent="0.3">
      <c r="A1350" s="91" t="s">
        <v>336</v>
      </c>
      <c r="B1350" s="91" t="s">
        <v>448</v>
      </c>
      <c r="C1350" s="92"/>
      <c r="D1350" s="93">
        <v>1.1428571428571428</v>
      </c>
      <c r="E1350" s="94"/>
      <c r="F1350" s="95"/>
      <c r="G1350" s="92"/>
      <c r="H1350" s="96"/>
      <c r="I1350" s="97"/>
      <c r="J1350" s="97"/>
      <c r="K1350" s="98"/>
      <c r="L1350" s="90">
        <v>1350</v>
      </c>
      <c r="M1350" s="90"/>
      <c r="N1350" s="99">
        <v>2</v>
      </c>
      <c r="O1350" s="83" t="str">
        <f>REPLACE(INDEX(GroupVertices[Group], MATCH(Edges[[#This Row],[Vertex 1]],GroupVertices[Vertex],0)),1,1,"")</f>
        <v>1</v>
      </c>
      <c r="P1350" s="83" t="str">
        <f>REPLACE(INDEX(GroupVertices[Group], MATCH(Edges[[#This Row],[Vertex 2]],GroupVertices[Vertex],0)),1,1,"")</f>
        <v>1</v>
      </c>
    </row>
    <row r="1351" spans="1:16" ht="14.25" customHeight="1" thickTop="1" thickBot="1" x14ac:dyDescent="0.3">
      <c r="A1351" s="91" t="s">
        <v>336</v>
      </c>
      <c r="B1351" s="91" t="s">
        <v>639</v>
      </c>
      <c r="C1351" s="92"/>
      <c r="D1351" s="93">
        <v>1.8571428571428572</v>
      </c>
      <c r="E1351" s="94"/>
      <c r="F1351" s="95"/>
      <c r="G1351" s="92"/>
      <c r="H1351" s="96"/>
      <c r="I1351" s="97"/>
      <c r="J1351" s="97"/>
      <c r="K1351" s="98"/>
      <c r="L1351" s="90">
        <v>1351</v>
      </c>
      <c r="M1351" s="90"/>
      <c r="N1351" s="99">
        <v>7</v>
      </c>
      <c r="O1351" s="83" t="str">
        <f>REPLACE(INDEX(GroupVertices[Group], MATCH(Edges[[#This Row],[Vertex 1]],GroupVertices[Vertex],0)),1,1,"")</f>
        <v>1</v>
      </c>
      <c r="P1351" s="83" t="str">
        <f>REPLACE(INDEX(GroupVertices[Group], MATCH(Edges[[#This Row],[Vertex 2]],GroupVertices[Vertex],0)),1,1,"")</f>
        <v>1</v>
      </c>
    </row>
    <row r="1352" spans="1:16" ht="14.25" customHeight="1" thickTop="1" thickBot="1" x14ac:dyDescent="0.3">
      <c r="A1352" s="91" t="s">
        <v>336</v>
      </c>
      <c r="B1352" s="91" t="s">
        <v>882</v>
      </c>
      <c r="C1352" s="92"/>
      <c r="D1352" s="93">
        <v>1.2857142857142856</v>
      </c>
      <c r="E1352" s="94"/>
      <c r="F1352" s="95"/>
      <c r="G1352" s="92"/>
      <c r="H1352" s="96"/>
      <c r="I1352" s="97"/>
      <c r="J1352" s="97"/>
      <c r="K1352" s="98"/>
      <c r="L1352" s="90">
        <v>1352</v>
      </c>
      <c r="M1352" s="90"/>
      <c r="N1352" s="99">
        <v>3</v>
      </c>
      <c r="O1352" s="83" t="str">
        <f>REPLACE(INDEX(GroupVertices[Group], MATCH(Edges[[#This Row],[Vertex 1]],GroupVertices[Vertex],0)),1,1,"")</f>
        <v>1</v>
      </c>
      <c r="P1352" s="83" t="str">
        <f>REPLACE(INDEX(GroupVertices[Group], MATCH(Edges[[#This Row],[Vertex 2]],GroupVertices[Vertex],0)),1,1,"")</f>
        <v>1</v>
      </c>
    </row>
    <row r="1353" spans="1:16" ht="14.25" customHeight="1" thickTop="1" thickBot="1" x14ac:dyDescent="0.3">
      <c r="A1353" s="91" t="s">
        <v>336</v>
      </c>
      <c r="B1353" s="91" t="s">
        <v>211</v>
      </c>
      <c r="C1353" s="92"/>
      <c r="D1353" s="93">
        <v>1.2857142857142856</v>
      </c>
      <c r="E1353" s="94"/>
      <c r="F1353" s="95"/>
      <c r="G1353" s="92"/>
      <c r="H1353" s="96"/>
      <c r="I1353" s="97"/>
      <c r="J1353" s="97"/>
      <c r="K1353" s="98"/>
      <c r="L1353" s="90">
        <v>1353</v>
      </c>
      <c r="M1353" s="90"/>
      <c r="N1353" s="99">
        <v>3</v>
      </c>
      <c r="O1353" s="83" t="str">
        <f>REPLACE(INDEX(GroupVertices[Group], MATCH(Edges[[#This Row],[Vertex 1]],GroupVertices[Vertex],0)),1,1,"")</f>
        <v>1</v>
      </c>
      <c r="P1353" s="83" t="str">
        <f>REPLACE(INDEX(GroupVertices[Group], MATCH(Edges[[#This Row],[Vertex 2]],GroupVertices[Vertex],0)),1,1,"")</f>
        <v>1</v>
      </c>
    </row>
    <row r="1354" spans="1:16" ht="14.25" customHeight="1" thickTop="1" thickBot="1" x14ac:dyDescent="0.3">
      <c r="A1354" s="91" t="s">
        <v>336</v>
      </c>
      <c r="B1354" s="91" t="s">
        <v>825</v>
      </c>
      <c r="C1354" s="92"/>
      <c r="D1354" s="93">
        <v>1</v>
      </c>
      <c r="E1354" s="94"/>
      <c r="F1354" s="95"/>
      <c r="G1354" s="92"/>
      <c r="H1354" s="96"/>
      <c r="I1354" s="97"/>
      <c r="J1354" s="97"/>
      <c r="K1354" s="98"/>
      <c r="L1354" s="90">
        <v>1354</v>
      </c>
      <c r="M1354" s="90"/>
      <c r="N1354" s="99">
        <v>1</v>
      </c>
      <c r="O1354" s="83" t="str">
        <f>REPLACE(INDEX(GroupVertices[Group], MATCH(Edges[[#This Row],[Vertex 1]],GroupVertices[Vertex],0)),1,1,"")</f>
        <v>1</v>
      </c>
      <c r="P1354" s="83" t="str">
        <f>REPLACE(INDEX(GroupVertices[Group], MATCH(Edges[[#This Row],[Vertex 2]],GroupVertices[Vertex],0)),1,1,"")</f>
        <v>1</v>
      </c>
    </row>
    <row r="1355" spans="1:16" ht="14.25" customHeight="1" thickTop="1" thickBot="1" x14ac:dyDescent="0.3">
      <c r="A1355" s="91" t="s">
        <v>336</v>
      </c>
      <c r="B1355" s="91" t="s">
        <v>360</v>
      </c>
      <c r="C1355" s="92"/>
      <c r="D1355" s="93">
        <v>1</v>
      </c>
      <c r="E1355" s="94"/>
      <c r="F1355" s="95"/>
      <c r="G1355" s="92"/>
      <c r="H1355" s="96"/>
      <c r="I1355" s="97"/>
      <c r="J1355" s="97"/>
      <c r="K1355" s="98"/>
      <c r="L1355" s="90">
        <v>1355</v>
      </c>
      <c r="M1355" s="90"/>
      <c r="N1355" s="99">
        <v>1</v>
      </c>
      <c r="O1355" s="83" t="str">
        <f>REPLACE(INDEX(GroupVertices[Group], MATCH(Edges[[#This Row],[Vertex 1]],GroupVertices[Vertex],0)),1,1,"")</f>
        <v>1</v>
      </c>
      <c r="P1355" s="83" t="str">
        <f>REPLACE(INDEX(GroupVertices[Group], MATCH(Edges[[#This Row],[Vertex 2]],GroupVertices[Vertex],0)),1,1,"")</f>
        <v>1</v>
      </c>
    </row>
    <row r="1356" spans="1:16" ht="14.25" customHeight="1" thickTop="1" thickBot="1" x14ac:dyDescent="0.3">
      <c r="A1356" s="91" t="s">
        <v>336</v>
      </c>
      <c r="B1356" s="91" t="s">
        <v>828</v>
      </c>
      <c r="C1356" s="92"/>
      <c r="D1356" s="93">
        <v>1</v>
      </c>
      <c r="E1356" s="94"/>
      <c r="F1356" s="95"/>
      <c r="G1356" s="92"/>
      <c r="H1356" s="96"/>
      <c r="I1356" s="97"/>
      <c r="J1356" s="97"/>
      <c r="K1356" s="98"/>
      <c r="L1356" s="90">
        <v>1356</v>
      </c>
      <c r="M1356" s="90"/>
      <c r="N1356" s="99">
        <v>1</v>
      </c>
      <c r="O1356" s="83" t="str">
        <f>REPLACE(INDEX(GroupVertices[Group], MATCH(Edges[[#This Row],[Vertex 1]],GroupVertices[Vertex],0)),1,1,"")</f>
        <v>1</v>
      </c>
      <c r="P1356" s="83" t="str">
        <f>REPLACE(INDEX(GroupVertices[Group], MATCH(Edges[[#This Row],[Vertex 2]],GroupVertices[Vertex],0)),1,1,"")</f>
        <v>1</v>
      </c>
    </row>
    <row r="1357" spans="1:16" ht="14.25" customHeight="1" thickTop="1" thickBot="1" x14ac:dyDescent="0.3">
      <c r="A1357" s="91" t="s">
        <v>336</v>
      </c>
      <c r="B1357" s="91" t="s">
        <v>473</v>
      </c>
      <c r="C1357" s="92"/>
      <c r="D1357" s="93">
        <v>1.2857142857142856</v>
      </c>
      <c r="E1357" s="94"/>
      <c r="F1357" s="95"/>
      <c r="G1357" s="92"/>
      <c r="H1357" s="96"/>
      <c r="I1357" s="97"/>
      <c r="J1357" s="97"/>
      <c r="K1357" s="98"/>
      <c r="L1357" s="90">
        <v>1357</v>
      </c>
      <c r="M1357" s="90"/>
      <c r="N1357" s="99">
        <v>3</v>
      </c>
      <c r="O1357" s="83" t="str">
        <f>REPLACE(INDEX(GroupVertices[Group], MATCH(Edges[[#This Row],[Vertex 1]],GroupVertices[Vertex],0)),1,1,"")</f>
        <v>1</v>
      </c>
      <c r="P1357" s="83" t="str">
        <f>REPLACE(INDEX(GroupVertices[Group], MATCH(Edges[[#This Row],[Vertex 2]],GroupVertices[Vertex],0)),1,1,"")</f>
        <v>1</v>
      </c>
    </row>
    <row r="1358" spans="1:16" ht="14.25" customHeight="1" thickTop="1" thickBot="1" x14ac:dyDescent="0.3">
      <c r="A1358" s="91" t="s">
        <v>336</v>
      </c>
      <c r="B1358" s="91" t="s">
        <v>726</v>
      </c>
      <c r="C1358" s="92"/>
      <c r="D1358" s="93">
        <v>1.1428571428571428</v>
      </c>
      <c r="E1358" s="94"/>
      <c r="F1358" s="95"/>
      <c r="G1358" s="92"/>
      <c r="H1358" s="96"/>
      <c r="I1358" s="97"/>
      <c r="J1358" s="97"/>
      <c r="K1358" s="98"/>
      <c r="L1358" s="90">
        <v>1358</v>
      </c>
      <c r="M1358" s="90"/>
      <c r="N1358" s="99">
        <v>2</v>
      </c>
      <c r="O1358" s="83" t="str">
        <f>REPLACE(INDEX(GroupVertices[Group], MATCH(Edges[[#This Row],[Vertex 1]],GroupVertices[Vertex],0)),1,1,"")</f>
        <v>1</v>
      </c>
      <c r="P1358" s="83" t="str">
        <f>REPLACE(INDEX(GroupVertices[Group], MATCH(Edges[[#This Row],[Vertex 2]],GroupVertices[Vertex],0)),1,1,"")</f>
        <v>1</v>
      </c>
    </row>
    <row r="1359" spans="1:16" ht="14.25" customHeight="1" thickTop="1" thickBot="1" x14ac:dyDescent="0.3">
      <c r="A1359" s="91" t="s">
        <v>336</v>
      </c>
      <c r="B1359" s="91" t="s">
        <v>305</v>
      </c>
      <c r="C1359" s="92"/>
      <c r="D1359" s="93">
        <v>3.1428571428571428</v>
      </c>
      <c r="E1359" s="94"/>
      <c r="F1359" s="95"/>
      <c r="G1359" s="92"/>
      <c r="H1359" s="96"/>
      <c r="I1359" s="97"/>
      <c r="J1359" s="97"/>
      <c r="K1359" s="98"/>
      <c r="L1359" s="90">
        <v>1359</v>
      </c>
      <c r="M1359" s="90"/>
      <c r="N1359" s="99">
        <v>16</v>
      </c>
      <c r="O1359" s="83" t="str">
        <f>REPLACE(INDEX(GroupVertices[Group], MATCH(Edges[[#This Row],[Vertex 1]],GroupVertices[Vertex],0)),1,1,"")</f>
        <v>1</v>
      </c>
      <c r="P1359" s="83" t="str">
        <f>REPLACE(INDEX(GroupVertices[Group], MATCH(Edges[[#This Row],[Vertex 2]],GroupVertices[Vertex],0)),1,1,"")</f>
        <v>1</v>
      </c>
    </row>
    <row r="1360" spans="1:16" ht="14.25" customHeight="1" thickTop="1" thickBot="1" x14ac:dyDescent="0.3">
      <c r="A1360" s="91" t="s">
        <v>336</v>
      </c>
      <c r="B1360" s="91" t="s">
        <v>773</v>
      </c>
      <c r="C1360" s="92"/>
      <c r="D1360" s="93">
        <v>1</v>
      </c>
      <c r="E1360" s="94"/>
      <c r="F1360" s="95"/>
      <c r="G1360" s="92"/>
      <c r="H1360" s="96"/>
      <c r="I1360" s="97"/>
      <c r="J1360" s="97"/>
      <c r="K1360" s="98"/>
      <c r="L1360" s="90">
        <v>1360</v>
      </c>
      <c r="M1360" s="90"/>
      <c r="N1360" s="99">
        <v>1</v>
      </c>
      <c r="O1360" s="83" t="str">
        <f>REPLACE(INDEX(GroupVertices[Group], MATCH(Edges[[#This Row],[Vertex 1]],GroupVertices[Vertex],0)),1,1,"")</f>
        <v>1</v>
      </c>
      <c r="P1360" s="83" t="str">
        <f>REPLACE(INDEX(GroupVertices[Group], MATCH(Edges[[#This Row],[Vertex 2]],GroupVertices[Vertex],0)),1,1,"")</f>
        <v>1</v>
      </c>
    </row>
    <row r="1361" spans="1:16" ht="14.25" customHeight="1" thickTop="1" thickBot="1" x14ac:dyDescent="0.3">
      <c r="A1361" s="91" t="s">
        <v>336</v>
      </c>
      <c r="B1361" s="91" t="s">
        <v>753</v>
      </c>
      <c r="C1361" s="92"/>
      <c r="D1361" s="93">
        <v>1.1428571428571428</v>
      </c>
      <c r="E1361" s="94"/>
      <c r="F1361" s="95"/>
      <c r="G1361" s="92"/>
      <c r="H1361" s="96"/>
      <c r="I1361" s="97"/>
      <c r="J1361" s="97"/>
      <c r="K1361" s="98"/>
      <c r="L1361" s="90">
        <v>1361</v>
      </c>
      <c r="M1361" s="90"/>
      <c r="N1361" s="99">
        <v>2</v>
      </c>
      <c r="O1361" s="83" t="str">
        <f>REPLACE(INDEX(GroupVertices[Group], MATCH(Edges[[#This Row],[Vertex 1]],GroupVertices[Vertex],0)),1,1,"")</f>
        <v>1</v>
      </c>
      <c r="P1361" s="83" t="str">
        <f>REPLACE(INDEX(GroupVertices[Group], MATCH(Edges[[#This Row],[Vertex 2]],GroupVertices[Vertex],0)),1,1,"")</f>
        <v>1</v>
      </c>
    </row>
    <row r="1362" spans="1:16" ht="14.25" customHeight="1" thickTop="1" thickBot="1" x14ac:dyDescent="0.3">
      <c r="A1362" s="91" t="s">
        <v>777</v>
      </c>
      <c r="B1362" s="91" t="s">
        <v>778</v>
      </c>
      <c r="C1362" s="92"/>
      <c r="D1362" s="93">
        <v>1</v>
      </c>
      <c r="E1362" s="94"/>
      <c r="F1362" s="95"/>
      <c r="G1362" s="92"/>
      <c r="H1362" s="96"/>
      <c r="I1362" s="97"/>
      <c r="J1362" s="97"/>
      <c r="K1362" s="98"/>
      <c r="L1362" s="90">
        <v>1362</v>
      </c>
      <c r="M1362" s="90"/>
      <c r="N1362" s="99">
        <v>1</v>
      </c>
      <c r="O1362" s="83" t="str">
        <f>REPLACE(INDEX(GroupVertices[Group], MATCH(Edges[[#This Row],[Vertex 1]],GroupVertices[Vertex],0)),1,1,"")</f>
        <v>1</v>
      </c>
      <c r="P1362" s="83" t="str">
        <f>REPLACE(INDEX(GroupVertices[Group], MATCH(Edges[[#This Row],[Vertex 2]],GroupVertices[Vertex],0)),1,1,"")</f>
        <v>1</v>
      </c>
    </row>
    <row r="1363" spans="1:16" ht="14.25" customHeight="1" thickTop="1" thickBot="1" x14ac:dyDescent="0.3">
      <c r="A1363" s="91" t="s">
        <v>929</v>
      </c>
      <c r="B1363" s="91" t="s">
        <v>580</v>
      </c>
      <c r="C1363" s="92"/>
      <c r="D1363" s="93">
        <v>1</v>
      </c>
      <c r="E1363" s="94"/>
      <c r="F1363" s="95"/>
      <c r="G1363" s="92"/>
      <c r="H1363" s="96"/>
      <c r="I1363" s="97"/>
      <c r="J1363" s="97"/>
      <c r="K1363" s="98"/>
      <c r="L1363" s="90">
        <v>1363</v>
      </c>
      <c r="M1363" s="90"/>
      <c r="N1363" s="99">
        <v>1</v>
      </c>
      <c r="O1363" s="83" t="str">
        <f>REPLACE(INDEX(GroupVertices[Group], MATCH(Edges[[#This Row],[Vertex 1]],GroupVertices[Vertex],0)),1,1,"")</f>
        <v>1</v>
      </c>
      <c r="P1363" s="83" t="str">
        <f>REPLACE(INDEX(GroupVertices[Group], MATCH(Edges[[#This Row],[Vertex 2]],GroupVertices[Vertex],0)),1,1,"")</f>
        <v>1</v>
      </c>
    </row>
    <row r="1364" spans="1:16" ht="14.25" customHeight="1" thickTop="1" thickBot="1" x14ac:dyDescent="0.3">
      <c r="A1364" s="91" t="s">
        <v>872</v>
      </c>
      <c r="B1364" s="91" t="s">
        <v>873</v>
      </c>
      <c r="C1364" s="92"/>
      <c r="D1364" s="93">
        <v>1</v>
      </c>
      <c r="E1364" s="94"/>
      <c r="F1364" s="95"/>
      <c r="G1364" s="92"/>
      <c r="H1364" s="96"/>
      <c r="I1364" s="97"/>
      <c r="J1364" s="97"/>
      <c r="K1364" s="98"/>
      <c r="L1364" s="90">
        <v>1364</v>
      </c>
      <c r="M1364" s="90"/>
      <c r="N1364" s="99">
        <v>1</v>
      </c>
      <c r="O1364" s="83" t="str">
        <f>REPLACE(INDEX(GroupVertices[Group], MATCH(Edges[[#This Row],[Vertex 1]],GroupVertices[Vertex],0)),1,1,"")</f>
        <v>1</v>
      </c>
      <c r="P1364" s="83" t="str">
        <f>REPLACE(INDEX(GroupVertices[Group], MATCH(Edges[[#This Row],[Vertex 2]],GroupVertices[Vertex],0)),1,1,"")</f>
        <v>1</v>
      </c>
    </row>
    <row r="1365" spans="1:16" ht="14.25" customHeight="1" thickTop="1" thickBot="1" x14ac:dyDescent="0.3">
      <c r="A1365" s="91" t="s">
        <v>228</v>
      </c>
      <c r="B1365" s="91" t="s">
        <v>190</v>
      </c>
      <c r="C1365" s="92"/>
      <c r="D1365" s="93">
        <v>1.2857142857142856</v>
      </c>
      <c r="E1365" s="94"/>
      <c r="F1365" s="95"/>
      <c r="G1365" s="92"/>
      <c r="H1365" s="96"/>
      <c r="I1365" s="97"/>
      <c r="J1365" s="97"/>
      <c r="K1365" s="98"/>
      <c r="L1365" s="90">
        <v>1365</v>
      </c>
      <c r="M1365" s="90"/>
      <c r="N1365" s="99">
        <v>3</v>
      </c>
      <c r="O1365" s="83" t="str">
        <f>REPLACE(INDEX(GroupVertices[Group], MATCH(Edges[[#This Row],[Vertex 1]],GroupVertices[Vertex],0)),1,1,"")</f>
        <v>1</v>
      </c>
      <c r="P1365" s="83" t="str">
        <f>REPLACE(INDEX(GroupVertices[Group], MATCH(Edges[[#This Row],[Vertex 2]],GroupVertices[Vertex],0)),1,1,"")</f>
        <v>1</v>
      </c>
    </row>
    <row r="1366" spans="1:16" ht="14.25" customHeight="1" thickTop="1" thickBot="1" x14ac:dyDescent="0.3">
      <c r="A1366" s="91" t="s">
        <v>228</v>
      </c>
      <c r="B1366" s="91" t="s">
        <v>388</v>
      </c>
      <c r="C1366" s="92"/>
      <c r="D1366" s="93">
        <v>1</v>
      </c>
      <c r="E1366" s="94"/>
      <c r="F1366" s="95"/>
      <c r="G1366" s="92"/>
      <c r="H1366" s="96"/>
      <c r="I1366" s="97"/>
      <c r="J1366" s="97"/>
      <c r="K1366" s="98"/>
      <c r="L1366" s="90">
        <v>1366</v>
      </c>
      <c r="M1366" s="90"/>
      <c r="N1366" s="99">
        <v>1</v>
      </c>
      <c r="O1366" s="83" t="str">
        <f>REPLACE(INDEX(GroupVertices[Group], MATCH(Edges[[#This Row],[Vertex 1]],GroupVertices[Vertex],0)),1,1,"")</f>
        <v>1</v>
      </c>
      <c r="P1366" s="83" t="str">
        <f>REPLACE(INDEX(GroupVertices[Group], MATCH(Edges[[#This Row],[Vertex 2]],GroupVertices[Vertex],0)),1,1,"")</f>
        <v>1</v>
      </c>
    </row>
    <row r="1367" spans="1:16" ht="14.25" customHeight="1" thickTop="1" thickBot="1" x14ac:dyDescent="0.3">
      <c r="A1367" s="91" t="s">
        <v>228</v>
      </c>
      <c r="B1367" s="91" t="s">
        <v>389</v>
      </c>
      <c r="C1367" s="92"/>
      <c r="D1367" s="93">
        <v>1</v>
      </c>
      <c r="E1367" s="94"/>
      <c r="F1367" s="95"/>
      <c r="G1367" s="92"/>
      <c r="H1367" s="96"/>
      <c r="I1367" s="97"/>
      <c r="J1367" s="97"/>
      <c r="K1367" s="98"/>
      <c r="L1367" s="90">
        <v>1367</v>
      </c>
      <c r="M1367" s="90"/>
      <c r="N1367" s="99">
        <v>1</v>
      </c>
      <c r="O1367" s="83" t="str">
        <f>REPLACE(INDEX(GroupVertices[Group], MATCH(Edges[[#This Row],[Vertex 1]],GroupVertices[Vertex],0)),1,1,"")</f>
        <v>1</v>
      </c>
      <c r="P1367" s="83" t="str">
        <f>REPLACE(INDEX(GroupVertices[Group], MATCH(Edges[[#This Row],[Vertex 2]],GroupVertices[Vertex],0)),1,1,"")</f>
        <v>1</v>
      </c>
    </row>
    <row r="1368" spans="1:16" ht="14.25" customHeight="1" thickTop="1" thickBot="1" x14ac:dyDescent="0.3">
      <c r="A1368" s="91" t="s">
        <v>511</v>
      </c>
      <c r="B1368" s="91" t="s">
        <v>930</v>
      </c>
      <c r="C1368" s="92"/>
      <c r="D1368" s="93">
        <v>1</v>
      </c>
      <c r="E1368" s="94"/>
      <c r="F1368" s="95"/>
      <c r="G1368" s="92"/>
      <c r="H1368" s="96"/>
      <c r="I1368" s="97"/>
      <c r="J1368" s="97"/>
      <c r="K1368" s="98"/>
      <c r="L1368" s="90">
        <v>1368</v>
      </c>
      <c r="M1368" s="90"/>
      <c r="N1368" s="99">
        <v>1</v>
      </c>
      <c r="O1368" s="83" t="str">
        <f>REPLACE(INDEX(GroupVertices[Group], MATCH(Edges[[#This Row],[Vertex 1]],GroupVertices[Vertex],0)),1,1,"")</f>
        <v>1</v>
      </c>
      <c r="P1368" s="83" t="str">
        <f>REPLACE(INDEX(GroupVertices[Group], MATCH(Edges[[#This Row],[Vertex 2]],GroupVertices[Vertex],0)),1,1,"")</f>
        <v>1</v>
      </c>
    </row>
    <row r="1369" spans="1:16" ht="14.25" customHeight="1" thickTop="1" thickBot="1" x14ac:dyDescent="0.3">
      <c r="A1369" s="91" t="s">
        <v>511</v>
      </c>
      <c r="B1369" s="91" t="s">
        <v>415</v>
      </c>
      <c r="C1369" s="92"/>
      <c r="D1369" s="93">
        <v>1</v>
      </c>
      <c r="E1369" s="94"/>
      <c r="F1369" s="95"/>
      <c r="G1369" s="92"/>
      <c r="H1369" s="96"/>
      <c r="I1369" s="97"/>
      <c r="J1369" s="97"/>
      <c r="K1369" s="98"/>
      <c r="L1369" s="90">
        <v>1369</v>
      </c>
      <c r="M1369" s="90"/>
      <c r="N1369" s="99">
        <v>1</v>
      </c>
      <c r="O1369" s="83" t="str">
        <f>REPLACE(INDEX(GroupVertices[Group], MATCH(Edges[[#This Row],[Vertex 1]],GroupVertices[Vertex],0)),1,1,"")</f>
        <v>1</v>
      </c>
      <c r="P1369" s="83" t="str">
        <f>REPLACE(INDEX(GroupVertices[Group], MATCH(Edges[[#This Row],[Vertex 2]],GroupVertices[Vertex],0)),1,1,"")</f>
        <v>1</v>
      </c>
    </row>
    <row r="1370" spans="1:16" ht="14.25" customHeight="1" thickTop="1" thickBot="1" x14ac:dyDescent="0.3">
      <c r="A1370" s="91" t="s">
        <v>511</v>
      </c>
      <c r="B1370" s="91" t="s">
        <v>343</v>
      </c>
      <c r="C1370" s="92"/>
      <c r="D1370" s="93">
        <v>1.1428571428571428</v>
      </c>
      <c r="E1370" s="94"/>
      <c r="F1370" s="95"/>
      <c r="G1370" s="92"/>
      <c r="H1370" s="96"/>
      <c r="I1370" s="97"/>
      <c r="J1370" s="97"/>
      <c r="K1370" s="98"/>
      <c r="L1370" s="90">
        <v>1370</v>
      </c>
      <c r="M1370" s="90"/>
      <c r="N1370" s="99">
        <v>2</v>
      </c>
      <c r="O1370" s="83" t="str">
        <f>REPLACE(INDEX(GroupVertices[Group], MATCH(Edges[[#This Row],[Vertex 1]],GroupVertices[Vertex],0)),1,1,"")</f>
        <v>1</v>
      </c>
      <c r="P1370" s="83" t="str">
        <f>REPLACE(INDEX(GroupVertices[Group], MATCH(Edges[[#This Row],[Vertex 2]],GroupVertices[Vertex],0)),1,1,"")</f>
        <v>1</v>
      </c>
    </row>
    <row r="1371" spans="1:16" ht="14.25" customHeight="1" thickTop="1" thickBot="1" x14ac:dyDescent="0.3">
      <c r="A1371" s="91" t="s">
        <v>511</v>
      </c>
      <c r="B1371" s="91" t="s">
        <v>632</v>
      </c>
      <c r="C1371" s="92"/>
      <c r="D1371" s="93">
        <v>1.2857142857142856</v>
      </c>
      <c r="E1371" s="94"/>
      <c r="F1371" s="95"/>
      <c r="G1371" s="92"/>
      <c r="H1371" s="96"/>
      <c r="I1371" s="97"/>
      <c r="J1371" s="97"/>
      <c r="K1371" s="98"/>
      <c r="L1371" s="90">
        <v>1371</v>
      </c>
      <c r="M1371" s="90"/>
      <c r="N1371" s="99">
        <v>3</v>
      </c>
      <c r="O1371" s="83" t="str">
        <f>REPLACE(INDEX(GroupVertices[Group], MATCH(Edges[[#This Row],[Vertex 1]],GroupVertices[Vertex],0)),1,1,"")</f>
        <v>1</v>
      </c>
      <c r="P1371" s="83" t="str">
        <f>REPLACE(INDEX(GroupVertices[Group], MATCH(Edges[[#This Row],[Vertex 2]],GroupVertices[Vertex],0)),1,1,"")</f>
        <v>1</v>
      </c>
    </row>
    <row r="1372" spans="1:16" ht="14.25" customHeight="1" thickTop="1" thickBot="1" x14ac:dyDescent="0.3">
      <c r="A1372" s="91" t="s">
        <v>511</v>
      </c>
      <c r="B1372" s="91" t="s">
        <v>536</v>
      </c>
      <c r="C1372" s="92"/>
      <c r="D1372" s="93">
        <v>1.1428571428571428</v>
      </c>
      <c r="E1372" s="94"/>
      <c r="F1372" s="95"/>
      <c r="G1372" s="92"/>
      <c r="H1372" s="96"/>
      <c r="I1372" s="97"/>
      <c r="J1372" s="97"/>
      <c r="K1372" s="98"/>
      <c r="L1372" s="90">
        <v>1372</v>
      </c>
      <c r="M1372" s="90"/>
      <c r="N1372" s="99">
        <v>2</v>
      </c>
      <c r="O1372" s="83" t="str">
        <f>REPLACE(INDEX(GroupVertices[Group], MATCH(Edges[[#This Row],[Vertex 1]],GroupVertices[Vertex],0)),1,1,"")</f>
        <v>1</v>
      </c>
      <c r="P1372" s="83" t="str">
        <f>REPLACE(INDEX(GroupVertices[Group], MATCH(Edges[[#This Row],[Vertex 2]],GroupVertices[Vertex],0)),1,1,"")</f>
        <v>1</v>
      </c>
    </row>
    <row r="1373" spans="1:16" ht="14.25" customHeight="1" thickTop="1" thickBot="1" x14ac:dyDescent="0.3">
      <c r="A1373" s="91" t="s">
        <v>511</v>
      </c>
      <c r="B1373" s="91" t="s">
        <v>931</v>
      </c>
      <c r="C1373" s="92"/>
      <c r="D1373" s="93">
        <v>1</v>
      </c>
      <c r="E1373" s="94"/>
      <c r="F1373" s="95"/>
      <c r="G1373" s="92"/>
      <c r="H1373" s="96"/>
      <c r="I1373" s="97"/>
      <c r="J1373" s="97"/>
      <c r="K1373" s="98"/>
      <c r="L1373" s="90">
        <v>1373</v>
      </c>
      <c r="M1373" s="90"/>
      <c r="N1373" s="99">
        <v>1</v>
      </c>
      <c r="O1373" s="83" t="str">
        <f>REPLACE(INDEX(GroupVertices[Group], MATCH(Edges[[#This Row],[Vertex 1]],GroupVertices[Vertex],0)),1,1,"")</f>
        <v>1</v>
      </c>
      <c r="P1373" s="83" t="str">
        <f>REPLACE(INDEX(GroupVertices[Group], MATCH(Edges[[#This Row],[Vertex 2]],GroupVertices[Vertex],0)),1,1,"")</f>
        <v>1</v>
      </c>
    </row>
    <row r="1374" spans="1:16" ht="14.25" customHeight="1" thickTop="1" thickBot="1" x14ac:dyDescent="0.3">
      <c r="A1374" s="91" t="s">
        <v>511</v>
      </c>
      <c r="B1374" s="91" t="s">
        <v>408</v>
      </c>
      <c r="C1374" s="92"/>
      <c r="D1374" s="93">
        <v>1.2857142857142856</v>
      </c>
      <c r="E1374" s="94"/>
      <c r="F1374" s="95"/>
      <c r="G1374" s="92"/>
      <c r="H1374" s="96"/>
      <c r="I1374" s="97"/>
      <c r="J1374" s="97"/>
      <c r="K1374" s="98"/>
      <c r="L1374" s="90">
        <v>1374</v>
      </c>
      <c r="M1374" s="90"/>
      <c r="N1374" s="99">
        <v>3</v>
      </c>
      <c r="O1374" s="83" t="str">
        <f>REPLACE(INDEX(GroupVertices[Group], MATCH(Edges[[#This Row],[Vertex 1]],GroupVertices[Vertex],0)),1,1,"")</f>
        <v>1</v>
      </c>
      <c r="P1374" s="83" t="str">
        <f>REPLACE(INDEX(GroupVertices[Group], MATCH(Edges[[#This Row],[Vertex 2]],GroupVertices[Vertex],0)),1,1,"")</f>
        <v>1</v>
      </c>
    </row>
    <row r="1375" spans="1:16" ht="14.25" customHeight="1" thickTop="1" thickBot="1" x14ac:dyDescent="0.3">
      <c r="A1375" s="91" t="s">
        <v>771</v>
      </c>
      <c r="B1375" s="91" t="s">
        <v>701</v>
      </c>
      <c r="C1375" s="92"/>
      <c r="D1375" s="93">
        <v>1</v>
      </c>
      <c r="E1375" s="94"/>
      <c r="F1375" s="95"/>
      <c r="G1375" s="92"/>
      <c r="H1375" s="96"/>
      <c r="I1375" s="97"/>
      <c r="J1375" s="97"/>
      <c r="K1375" s="98"/>
      <c r="L1375" s="90">
        <v>1375</v>
      </c>
      <c r="M1375" s="90"/>
      <c r="N1375" s="99">
        <v>1</v>
      </c>
      <c r="O1375" s="83" t="str">
        <f>REPLACE(INDEX(GroupVertices[Group], MATCH(Edges[[#This Row],[Vertex 1]],GroupVertices[Vertex],0)),1,1,"")</f>
        <v>1</v>
      </c>
      <c r="P1375" s="83" t="str">
        <f>REPLACE(INDEX(GroupVertices[Group], MATCH(Edges[[#This Row],[Vertex 2]],GroupVertices[Vertex],0)),1,1,"")</f>
        <v>1</v>
      </c>
    </row>
    <row r="1376" spans="1:16" ht="14.25" customHeight="1" thickTop="1" thickBot="1" x14ac:dyDescent="0.3">
      <c r="A1376" s="91" t="s">
        <v>771</v>
      </c>
      <c r="B1376" s="91" t="s">
        <v>518</v>
      </c>
      <c r="C1376" s="92"/>
      <c r="D1376" s="93">
        <v>1.1428571428571428</v>
      </c>
      <c r="E1376" s="94"/>
      <c r="F1376" s="95"/>
      <c r="G1376" s="92"/>
      <c r="H1376" s="96"/>
      <c r="I1376" s="97"/>
      <c r="J1376" s="97"/>
      <c r="K1376" s="98"/>
      <c r="L1376" s="90">
        <v>1376</v>
      </c>
      <c r="M1376" s="90"/>
      <c r="N1376" s="99">
        <v>2</v>
      </c>
      <c r="O1376" s="83" t="str">
        <f>REPLACE(INDEX(GroupVertices[Group], MATCH(Edges[[#This Row],[Vertex 1]],GroupVertices[Vertex],0)),1,1,"")</f>
        <v>1</v>
      </c>
      <c r="P1376" s="83" t="str">
        <f>REPLACE(INDEX(GroupVertices[Group], MATCH(Edges[[#This Row],[Vertex 2]],GroupVertices[Vertex],0)),1,1,"")</f>
        <v>1</v>
      </c>
    </row>
    <row r="1377" spans="1:16" ht="14.25" customHeight="1" thickTop="1" thickBot="1" x14ac:dyDescent="0.3">
      <c r="A1377" s="91" t="s">
        <v>932</v>
      </c>
      <c r="B1377" s="91" t="s">
        <v>933</v>
      </c>
      <c r="C1377" s="92"/>
      <c r="D1377" s="93">
        <v>1.1428571428571428</v>
      </c>
      <c r="E1377" s="94"/>
      <c r="F1377" s="95"/>
      <c r="G1377" s="92"/>
      <c r="H1377" s="96"/>
      <c r="I1377" s="97"/>
      <c r="J1377" s="97"/>
      <c r="K1377" s="98"/>
      <c r="L1377" s="90">
        <v>1377</v>
      </c>
      <c r="M1377" s="90"/>
      <c r="N1377" s="99">
        <v>2</v>
      </c>
      <c r="O1377" s="83" t="str">
        <f>REPLACE(INDEX(GroupVertices[Group], MATCH(Edges[[#This Row],[Vertex 1]],GroupVertices[Vertex],0)),1,1,"")</f>
        <v>21</v>
      </c>
      <c r="P1377" s="83" t="str">
        <f>REPLACE(INDEX(GroupVertices[Group], MATCH(Edges[[#This Row],[Vertex 2]],GroupVertices[Vertex],0)),1,1,"")</f>
        <v>21</v>
      </c>
    </row>
    <row r="1378" spans="1:16" ht="14.25" customHeight="1" thickTop="1" thickBot="1" x14ac:dyDescent="0.3">
      <c r="A1378" s="91" t="s">
        <v>932</v>
      </c>
      <c r="B1378" s="91" t="s">
        <v>934</v>
      </c>
      <c r="C1378" s="92"/>
      <c r="D1378" s="93">
        <v>1.1428571428571428</v>
      </c>
      <c r="E1378" s="94"/>
      <c r="F1378" s="95"/>
      <c r="G1378" s="92"/>
      <c r="H1378" s="96"/>
      <c r="I1378" s="97"/>
      <c r="J1378" s="97"/>
      <c r="K1378" s="98"/>
      <c r="L1378" s="90">
        <v>1378</v>
      </c>
      <c r="M1378" s="90"/>
      <c r="N1378" s="99">
        <v>2</v>
      </c>
      <c r="O1378" s="83" t="str">
        <f>REPLACE(INDEX(GroupVertices[Group], MATCH(Edges[[#This Row],[Vertex 1]],GroupVertices[Vertex],0)),1,1,"")</f>
        <v>21</v>
      </c>
      <c r="P1378" s="83" t="str">
        <f>REPLACE(INDEX(GroupVertices[Group], MATCH(Edges[[#This Row],[Vertex 2]],GroupVertices[Vertex],0)),1,1,"")</f>
        <v>21</v>
      </c>
    </row>
    <row r="1379" spans="1:16" ht="14.25" customHeight="1" thickTop="1" thickBot="1" x14ac:dyDescent="0.3">
      <c r="A1379" s="91" t="s">
        <v>930</v>
      </c>
      <c r="B1379" s="91" t="s">
        <v>408</v>
      </c>
      <c r="C1379" s="92"/>
      <c r="D1379" s="93">
        <v>1</v>
      </c>
      <c r="E1379" s="94"/>
      <c r="F1379" s="95"/>
      <c r="G1379" s="92"/>
      <c r="H1379" s="96"/>
      <c r="I1379" s="97"/>
      <c r="J1379" s="97"/>
      <c r="K1379" s="98"/>
      <c r="L1379" s="90">
        <v>1379</v>
      </c>
      <c r="M1379" s="90"/>
      <c r="N1379" s="99">
        <v>1</v>
      </c>
      <c r="O1379" s="83" t="str">
        <f>REPLACE(INDEX(GroupVertices[Group], MATCH(Edges[[#This Row],[Vertex 1]],GroupVertices[Vertex],0)),1,1,"")</f>
        <v>1</v>
      </c>
      <c r="P1379" s="83" t="str">
        <f>REPLACE(INDEX(GroupVertices[Group], MATCH(Edges[[#This Row],[Vertex 2]],GroupVertices[Vertex],0)),1,1,"")</f>
        <v>1</v>
      </c>
    </row>
    <row r="1380" spans="1:16" ht="14.25" customHeight="1" thickTop="1" thickBot="1" x14ac:dyDescent="0.3">
      <c r="A1380" s="91" t="s">
        <v>927</v>
      </c>
      <c r="B1380" s="91" t="s">
        <v>311</v>
      </c>
      <c r="C1380" s="92"/>
      <c r="D1380" s="93">
        <v>1</v>
      </c>
      <c r="E1380" s="94"/>
      <c r="F1380" s="95"/>
      <c r="G1380" s="92"/>
      <c r="H1380" s="96"/>
      <c r="I1380" s="97"/>
      <c r="J1380" s="97"/>
      <c r="K1380" s="98"/>
      <c r="L1380" s="90">
        <v>1380</v>
      </c>
      <c r="M1380" s="90"/>
      <c r="N1380" s="99">
        <v>1</v>
      </c>
      <c r="O1380" s="83" t="str">
        <f>REPLACE(INDEX(GroupVertices[Group], MATCH(Edges[[#This Row],[Vertex 1]],GroupVertices[Vertex],0)),1,1,"")</f>
        <v>1</v>
      </c>
      <c r="P1380" s="83" t="str">
        <f>REPLACE(INDEX(GroupVertices[Group], MATCH(Edges[[#This Row],[Vertex 2]],GroupVertices[Vertex],0)),1,1,"")</f>
        <v>1</v>
      </c>
    </row>
    <row r="1381" spans="1:16" ht="14.25" customHeight="1" thickTop="1" thickBot="1" x14ac:dyDescent="0.3">
      <c r="A1381" s="91" t="s">
        <v>927</v>
      </c>
      <c r="B1381" s="91" t="s">
        <v>897</v>
      </c>
      <c r="C1381" s="92"/>
      <c r="D1381" s="93">
        <v>1</v>
      </c>
      <c r="E1381" s="94"/>
      <c r="F1381" s="95"/>
      <c r="G1381" s="92"/>
      <c r="H1381" s="96"/>
      <c r="I1381" s="97"/>
      <c r="J1381" s="97"/>
      <c r="K1381" s="98"/>
      <c r="L1381" s="90">
        <v>1381</v>
      </c>
      <c r="M1381" s="90"/>
      <c r="N1381" s="99">
        <v>1</v>
      </c>
      <c r="O1381" s="83" t="str">
        <f>REPLACE(INDEX(GroupVertices[Group], MATCH(Edges[[#This Row],[Vertex 1]],GroupVertices[Vertex],0)),1,1,"")</f>
        <v>1</v>
      </c>
      <c r="P1381" s="83" t="str">
        <f>REPLACE(INDEX(GroupVertices[Group], MATCH(Edges[[#This Row],[Vertex 2]],GroupVertices[Vertex],0)),1,1,"")</f>
        <v>1</v>
      </c>
    </row>
    <row r="1382" spans="1:16" ht="14.25" customHeight="1" thickTop="1" thickBot="1" x14ac:dyDescent="0.3">
      <c r="A1382" s="91" t="s">
        <v>190</v>
      </c>
      <c r="B1382" s="91" t="s">
        <v>894</v>
      </c>
      <c r="C1382" s="92"/>
      <c r="D1382" s="93">
        <v>1.1428571428571428</v>
      </c>
      <c r="E1382" s="94"/>
      <c r="F1382" s="95"/>
      <c r="G1382" s="92"/>
      <c r="H1382" s="96"/>
      <c r="I1382" s="97"/>
      <c r="J1382" s="97"/>
      <c r="K1382" s="98"/>
      <c r="L1382" s="90">
        <v>1382</v>
      </c>
      <c r="M1382" s="90"/>
      <c r="N1382" s="99">
        <v>2</v>
      </c>
      <c r="O1382" s="83" t="str">
        <f>REPLACE(INDEX(GroupVertices[Group], MATCH(Edges[[#This Row],[Vertex 1]],GroupVertices[Vertex],0)),1,1,"")</f>
        <v>1</v>
      </c>
      <c r="P1382" s="83" t="str">
        <f>REPLACE(INDEX(GroupVertices[Group], MATCH(Edges[[#This Row],[Vertex 2]],GroupVertices[Vertex],0)),1,1,"")</f>
        <v>1</v>
      </c>
    </row>
    <row r="1383" spans="1:16" ht="14.25" customHeight="1" thickTop="1" thickBot="1" x14ac:dyDescent="0.3">
      <c r="A1383" s="91" t="s">
        <v>190</v>
      </c>
      <c r="B1383" s="91" t="s">
        <v>311</v>
      </c>
      <c r="C1383" s="92"/>
      <c r="D1383" s="93">
        <v>2</v>
      </c>
      <c r="E1383" s="94"/>
      <c r="F1383" s="95"/>
      <c r="G1383" s="92"/>
      <c r="H1383" s="96"/>
      <c r="I1383" s="97"/>
      <c r="J1383" s="97"/>
      <c r="K1383" s="98"/>
      <c r="L1383" s="90">
        <v>1383</v>
      </c>
      <c r="M1383" s="90"/>
      <c r="N1383" s="99">
        <v>8</v>
      </c>
      <c r="O1383" s="83" t="str">
        <f>REPLACE(INDEX(GroupVertices[Group], MATCH(Edges[[#This Row],[Vertex 1]],GroupVertices[Vertex],0)),1,1,"")</f>
        <v>1</v>
      </c>
      <c r="P1383" s="83" t="str">
        <f>REPLACE(INDEX(GroupVertices[Group], MATCH(Edges[[#This Row],[Vertex 2]],GroupVertices[Vertex],0)),1,1,"")</f>
        <v>1</v>
      </c>
    </row>
    <row r="1384" spans="1:16" ht="14.25" customHeight="1" thickTop="1" thickBot="1" x14ac:dyDescent="0.3">
      <c r="A1384" s="91" t="s">
        <v>190</v>
      </c>
      <c r="B1384" s="91" t="s">
        <v>453</v>
      </c>
      <c r="C1384" s="92"/>
      <c r="D1384" s="93">
        <v>1.5714285714285714</v>
      </c>
      <c r="E1384" s="94"/>
      <c r="F1384" s="95"/>
      <c r="G1384" s="92"/>
      <c r="H1384" s="96"/>
      <c r="I1384" s="97"/>
      <c r="J1384" s="97"/>
      <c r="K1384" s="98"/>
      <c r="L1384" s="90">
        <v>1384</v>
      </c>
      <c r="M1384" s="90"/>
      <c r="N1384" s="99">
        <v>5</v>
      </c>
      <c r="O1384" s="83" t="str">
        <f>REPLACE(INDEX(GroupVertices[Group], MATCH(Edges[[#This Row],[Vertex 1]],GroupVertices[Vertex],0)),1,1,"")</f>
        <v>1</v>
      </c>
      <c r="P1384" s="83" t="str">
        <f>REPLACE(INDEX(GroupVertices[Group], MATCH(Edges[[#This Row],[Vertex 2]],GroupVertices[Vertex],0)),1,1,"")</f>
        <v>1</v>
      </c>
    </row>
    <row r="1385" spans="1:16" ht="14.25" customHeight="1" thickTop="1" thickBot="1" x14ac:dyDescent="0.3">
      <c r="A1385" s="91" t="s">
        <v>190</v>
      </c>
      <c r="B1385" s="91" t="s">
        <v>935</v>
      </c>
      <c r="C1385" s="92"/>
      <c r="D1385" s="93">
        <v>1</v>
      </c>
      <c r="E1385" s="94"/>
      <c r="F1385" s="95"/>
      <c r="G1385" s="92"/>
      <c r="H1385" s="96"/>
      <c r="I1385" s="97"/>
      <c r="J1385" s="97"/>
      <c r="K1385" s="98"/>
      <c r="L1385" s="90">
        <v>1385</v>
      </c>
      <c r="M1385" s="90"/>
      <c r="N1385" s="99">
        <v>1</v>
      </c>
      <c r="O1385" s="83" t="str">
        <f>REPLACE(INDEX(GroupVertices[Group], MATCH(Edges[[#This Row],[Vertex 1]],GroupVertices[Vertex],0)),1,1,"")</f>
        <v>1</v>
      </c>
      <c r="P1385" s="83" t="str">
        <f>REPLACE(INDEX(GroupVertices[Group], MATCH(Edges[[#This Row],[Vertex 2]],GroupVertices[Vertex],0)),1,1,"")</f>
        <v>1</v>
      </c>
    </row>
    <row r="1386" spans="1:16" ht="14.25" customHeight="1" thickTop="1" thickBot="1" x14ac:dyDescent="0.3">
      <c r="A1386" s="91" t="s">
        <v>190</v>
      </c>
      <c r="B1386" s="91" t="s">
        <v>530</v>
      </c>
      <c r="C1386" s="92"/>
      <c r="D1386" s="93">
        <v>2</v>
      </c>
      <c r="E1386" s="94"/>
      <c r="F1386" s="95"/>
      <c r="G1386" s="92"/>
      <c r="H1386" s="96"/>
      <c r="I1386" s="97"/>
      <c r="J1386" s="97"/>
      <c r="K1386" s="98"/>
      <c r="L1386" s="90">
        <v>1386</v>
      </c>
      <c r="M1386" s="90"/>
      <c r="N1386" s="99">
        <v>8</v>
      </c>
      <c r="O1386" s="83" t="str">
        <f>REPLACE(INDEX(GroupVertices[Group], MATCH(Edges[[#This Row],[Vertex 1]],GroupVertices[Vertex],0)),1,1,"")</f>
        <v>1</v>
      </c>
      <c r="P1386" s="83" t="str">
        <f>REPLACE(INDEX(GroupVertices[Group], MATCH(Edges[[#This Row],[Vertex 2]],GroupVertices[Vertex],0)),1,1,"")</f>
        <v>1</v>
      </c>
    </row>
    <row r="1387" spans="1:16" ht="14.25" customHeight="1" thickTop="1" thickBot="1" x14ac:dyDescent="0.3">
      <c r="A1387" s="91" t="s">
        <v>190</v>
      </c>
      <c r="B1387" s="91" t="s">
        <v>936</v>
      </c>
      <c r="C1387" s="92"/>
      <c r="D1387" s="93">
        <v>1.1428571428571428</v>
      </c>
      <c r="E1387" s="94"/>
      <c r="F1387" s="95"/>
      <c r="G1387" s="92"/>
      <c r="H1387" s="96"/>
      <c r="I1387" s="97"/>
      <c r="J1387" s="97"/>
      <c r="K1387" s="98"/>
      <c r="L1387" s="90">
        <v>1387</v>
      </c>
      <c r="M1387" s="90"/>
      <c r="N1387" s="99">
        <v>2</v>
      </c>
      <c r="O1387" s="83" t="str">
        <f>REPLACE(INDEX(GroupVertices[Group], MATCH(Edges[[#This Row],[Vertex 1]],GroupVertices[Vertex],0)),1,1,"")</f>
        <v>1</v>
      </c>
      <c r="P1387" s="83" t="str">
        <f>REPLACE(INDEX(GroupVertices[Group], MATCH(Edges[[#This Row],[Vertex 2]],GroupVertices[Vertex],0)),1,1,"")</f>
        <v>1</v>
      </c>
    </row>
    <row r="1388" spans="1:16" ht="14.25" customHeight="1" thickTop="1" thickBot="1" x14ac:dyDescent="0.3">
      <c r="A1388" s="91" t="s">
        <v>190</v>
      </c>
      <c r="B1388" s="91" t="s">
        <v>531</v>
      </c>
      <c r="C1388" s="92"/>
      <c r="D1388" s="93">
        <v>10</v>
      </c>
      <c r="E1388" s="94"/>
      <c r="F1388" s="95"/>
      <c r="G1388" s="92"/>
      <c r="H1388" s="96"/>
      <c r="I1388" s="97"/>
      <c r="J1388" s="97"/>
      <c r="K1388" s="98"/>
      <c r="L1388" s="90">
        <v>1388</v>
      </c>
      <c r="M1388" s="90"/>
      <c r="N1388" s="99">
        <v>64</v>
      </c>
      <c r="O1388" s="83" t="str">
        <f>REPLACE(INDEX(GroupVertices[Group], MATCH(Edges[[#This Row],[Vertex 1]],GroupVertices[Vertex],0)),1,1,"")</f>
        <v>1</v>
      </c>
      <c r="P1388" s="83" t="str">
        <f>REPLACE(INDEX(GroupVertices[Group], MATCH(Edges[[#This Row],[Vertex 2]],GroupVertices[Vertex],0)),1,1,"")</f>
        <v>1</v>
      </c>
    </row>
    <row r="1389" spans="1:16" ht="14.25" customHeight="1" thickTop="1" thickBot="1" x14ac:dyDescent="0.3">
      <c r="A1389" s="91" t="s">
        <v>190</v>
      </c>
      <c r="B1389" s="91" t="s">
        <v>937</v>
      </c>
      <c r="C1389" s="92"/>
      <c r="D1389" s="93">
        <v>1</v>
      </c>
      <c r="E1389" s="94"/>
      <c r="F1389" s="95"/>
      <c r="G1389" s="92"/>
      <c r="H1389" s="96"/>
      <c r="I1389" s="97"/>
      <c r="J1389" s="97"/>
      <c r="K1389" s="98"/>
      <c r="L1389" s="90">
        <v>1389</v>
      </c>
      <c r="M1389" s="90"/>
      <c r="N1389" s="99">
        <v>1</v>
      </c>
      <c r="O1389" s="83" t="str">
        <f>REPLACE(INDEX(GroupVertices[Group], MATCH(Edges[[#This Row],[Vertex 1]],GroupVertices[Vertex],0)),1,1,"")</f>
        <v>1</v>
      </c>
      <c r="P1389" s="83" t="str">
        <f>REPLACE(INDEX(GroupVertices[Group], MATCH(Edges[[#This Row],[Vertex 2]],GroupVertices[Vertex],0)),1,1,"")</f>
        <v>1</v>
      </c>
    </row>
    <row r="1390" spans="1:16" ht="14.25" customHeight="1" thickTop="1" thickBot="1" x14ac:dyDescent="0.3">
      <c r="A1390" s="91" t="s">
        <v>190</v>
      </c>
      <c r="B1390" s="91" t="s">
        <v>938</v>
      </c>
      <c r="C1390" s="92"/>
      <c r="D1390" s="93">
        <v>1.2857142857142856</v>
      </c>
      <c r="E1390" s="94"/>
      <c r="F1390" s="95"/>
      <c r="G1390" s="92"/>
      <c r="H1390" s="96"/>
      <c r="I1390" s="97"/>
      <c r="J1390" s="97"/>
      <c r="K1390" s="98"/>
      <c r="L1390" s="90">
        <v>1390</v>
      </c>
      <c r="M1390" s="90"/>
      <c r="N1390" s="99">
        <v>3</v>
      </c>
      <c r="O1390" s="83" t="str">
        <f>REPLACE(INDEX(GroupVertices[Group], MATCH(Edges[[#This Row],[Vertex 1]],GroupVertices[Vertex],0)),1,1,"")</f>
        <v>1</v>
      </c>
      <c r="P1390" s="83" t="str">
        <f>REPLACE(INDEX(GroupVertices[Group], MATCH(Edges[[#This Row],[Vertex 2]],GroupVertices[Vertex],0)),1,1,"")</f>
        <v>1</v>
      </c>
    </row>
    <row r="1391" spans="1:16" ht="14.25" customHeight="1" thickTop="1" thickBot="1" x14ac:dyDescent="0.3">
      <c r="A1391" s="91" t="s">
        <v>190</v>
      </c>
      <c r="B1391" s="91" t="s">
        <v>533</v>
      </c>
      <c r="C1391" s="92"/>
      <c r="D1391" s="93">
        <v>2.1428571428571428</v>
      </c>
      <c r="E1391" s="94"/>
      <c r="F1391" s="95"/>
      <c r="G1391" s="92"/>
      <c r="H1391" s="96"/>
      <c r="I1391" s="97"/>
      <c r="J1391" s="97"/>
      <c r="K1391" s="98"/>
      <c r="L1391" s="90">
        <v>1391</v>
      </c>
      <c r="M1391" s="90"/>
      <c r="N1391" s="99">
        <v>9</v>
      </c>
      <c r="O1391" s="83" t="str">
        <f>REPLACE(INDEX(GroupVertices[Group], MATCH(Edges[[#This Row],[Vertex 1]],GroupVertices[Vertex],0)),1,1,"")</f>
        <v>1</v>
      </c>
      <c r="P1391" s="83" t="str">
        <f>REPLACE(INDEX(GroupVertices[Group], MATCH(Edges[[#This Row],[Vertex 2]],GroupVertices[Vertex],0)),1,1,"")</f>
        <v>1</v>
      </c>
    </row>
    <row r="1392" spans="1:16" ht="14.25" customHeight="1" thickTop="1" thickBot="1" x14ac:dyDescent="0.3">
      <c r="A1392" s="91" t="s">
        <v>190</v>
      </c>
      <c r="B1392" s="91" t="s">
        <v>454</v>
      </c>
      <c r="C1392" s="92"/>
      <c r="D1392" s="93">
        <v>2.1428571428571428</v>
      </c>
      <c r="E1392" s="94"/>
      <c r="F1392" s="95"/>
      <c r="G1392" s="92"/>
      <c r="H1392" s="96"/>
      <c r="I1392" s="97"/>
      <c r="J1392" s="97"/>
      <c r="K1392" s="98"/>
      <c r="L1392" s="90">
        <v>1392</v>
      </c>
      <c r="M1392" s="90"/>
      <c r="N1392" s="99">
        <v>9</v>
      </c>
      <c r="O1392" s="83" t="str">
        <f>REPLACE(INDEX(GroupVertices[Group], MATCH(Edges[[#This Row],[Vertex 1]],GroupVertices[Vertex],0)),1,1,"")</f>
        <v>1</v>
      </c>
      <c r="P1392" s="83" t="str">
        <f>REPLACE(INDEX(GroupVertices[Group], MATCH(Edges[[#This Row],[Vertex 2]],GroupVertices[Vertex],0)),1,1,"")</f>
        <v>1</v>
      </c>
    </row>
    <row r="1393" spans="1:16" ht="14.25" customHeight="1" thickTop="1" thickBot="1" x14ac:dyDescent="0.3">
      <c r="A1393" s="91" t="s">
        <v>190</v>
      </c>
      <c r="B1393" s="91" t="s">
        <v>772</v>
      </c>
      <c r="C1393" s="92"/>
      <c r="D1393" s="93">
        <v>1</v>
      </c>
      <c r="E1393" s="94"/>
      <c r="F1393" s="95"/>
      <c r="G1393" s="92"/>
      <c r="H1393" s="96"/>
      <c r="I1393" s="97"/>
      <c r="J1393" s="97"/>
      <c r="K1393" s="98"/>
      <c r="L1393" s="90">
        <v>1393</v>
      </c>
      <c r="M1393" s="90"/>
      <c r="N1393" s="99">
        <v>1</v>
      </c>
      <c r="O1393" s="83" t="str">
        <f>REPLACE(INDEX(GroupVertices[Group], MATCH(Edges[[#This Row],[Vertex 1]],GroupVertices[Vertex],0)),1,1,"")</f>
        <v>1</v>
      </c>
      <c r="P1393" s="83" t="str">
        <f>REPLACE(INDEX(GroupVertices[Group], MATCH(Edges[[#This Row],[Vertex 2]],GroupVertices[Vertex],0)),1,1,"")</f>
        <v>1</v>
      </c>
    </row>
    <row r="1394" spans="1:16" ht="14.25" customHeight="1" thickTop="1" thickBot="1" x14ac:dyDescent="0.3">
      <c r="A1394" s="91" t="s">
        <v>190</v>
      </c>
      <c r="B1394" s="91" t="s">
        <v>191</v>
      </c>
      <c r="C1394" s="92"/>
      <c r="D1394" s="93">
        <v>1.1428571428571428</v>
      </c>
      <c r="E1394" s="94"/>
      <c r="F1394" s="95"/>
      <c r="G1394" s="92"/>
      <c r="H1394" s="96"/>
      <c r="I1394" s="97"/>
      <c r="J1394" s="97"/>
      <c r="K1394" s="98"/>
      <c r="L1394" s="90">
        <v>1394</v>
      </c>
      <c r="M1394" s="90"/>
      <c r="N1394" s="99">
        <v>2</v>
      </c>
      <c r="O1394" s="83" t="str">
        <f>REPLACE(INDEX(GroupVertices[Group], MATCH(Edges[[#This Row],[Vertex 1]],GroupVertices[Vertex],0)),1,1,"")</f>
        <v>1</v>
      </c>
      <c r="P1394" s="83" t="str">
        <f>REPLACE(INDEX(GroupVertices[Group], MATCH(Edges[[#This Row],[Vertex 2]],GroupVertices[Vertex],0)),1,1,"")</f>
        <v>1</v>
      </c>
    </row>
    <row r="1395" spans="1:16" ht="14.25" customHeight="1" thickTop="1" thickBot="1" x14ac:dyDescent="0.3">
      <c r="A1395" s="91" t="s">
        <v>939</v>
      </c>
      <c r="B1395" s="91" t="s">
        <v>926</v>
      </c>
      <c r="C1395" s="92"/>
      <c r="D1395" s="93">
        <v>1.1428571428571428</v>
      </c>
      <c r="E1395" s="94"/>
      <c r="F1395" s="95"/>
      <c r="G1395" s="92"/>
      <c r="H1395" s="96"/>
      <c r="I1395" s="97"/>
      <c r="J1395" s="97"/>
      <c r="K1395" s="98"/>
      <c r="L1395" s="90">
        <v>1395</v>
      </c>
      <c r="M1395" s="90"/>
      <c r="N1395" s="99">
        <v>2</v>
      </c>
      <c r="O1395" s="83" t="str">
        <f>REPLACE(INDEX(GroupVertices[Group], MATCH(Edges[[#This Row],[Vertex 1]],GroupVertices[Vertex],0)),1,1,"")</f>
        <v>2</v>
      </c>
      <c r="P1395" s="83" t="str">
        <f>REPLACE(INDEX(GroupVertices[Group], MATCH(Edges[[#This Row],[Vertex 2]],GroupVertices[Vertex],0)),1,1,"")</f>
        <v>2</v>
      </c>
    </row>
    <row r="1396" spans="1:16" ht="14.25" customHeight="1" thickTop="1" thickBot="1" x14ac:dyDescent="0.3">
      <c r="A1396" s="91" t="s">
        <v>940</v>
      </c>
      <c r="B1396" s="91" t="s">
        <v>941</v>
      </c>
      <c r="C1396" s="92"/>
      <c r="D1396" s="93">
        <v>1.1428571428571428</v>
      </c>
      <c r="E1396" s="94"/>
      <c r="F1396" s="95"/>
      <c r="G1396" s="92"/>
      <c r="H1396" s="96"/>
      <c r="I1396" s="97"/>
      <c r="J1396" s="97"/>
      <c r="K1396" s="98"/>
      <c r="L1396" s="90">
        <v>1396</v>
      </c>
      <c r="M1396" s="90"/>
      <c r="N1396" s="99">
        <v>2</v>
      </c>
      <c r="O1396" s="83" t="str">
        <f>REPLACE(INDEX(GroupVertices[Group], MATCH(Edges[[#This Row],[Vertex 1]],GroupVertices[Vertex],0)),1,1,"")</f>
        <v>30</v>
      </c>
      <c r="P1396" s="83" t="str">
        <f>REPLACE(INDEX(GroupVertices[Group], MATCH(Edges[[#This Row],[Vertex 2]],GroupVertices[Vertex],0)),1,1,"")</f>
        <v>30</v>
      </c>
    </row>
    <row r="1397" spans="1:16" ht="14.25" customHeight="1" thickTop="1" thickBot="1" x14ac:dyDescent="0.3">
      <c r="A1397" s="91" t="s">
        <v>709</v>
      </c>
      <c r="B1397" s="91" t="s">
        <v>942</v>
      </c>
      <c r="C1397" s="92"/>
      <c r="D1397" s="93">
        <v>1.1428571428571428</v>
      </c>
      <c r="E1397" s="94"/>
      <c r="F1397" s="95"/>
      <c r="G1397" s="92"/>
      <c r="H1397" s="96"/>
      <c r="I1397" s="97"/>
      <c r="J1397" s="97"/>
      <c r="K1397" s="98"/>
      <c r="L1397" s="90">
        <v>1397</v>
      </c>
      <c r="M1397" s="90"/>
      <c r="N1397" s="99">
        <v>2</v>
      </c>
      <c r="O1397" s="83" t="str">
        <f>REPLACE(INDEX(GroupVertices[Group], MATCH(Edges[[#This Row],[Vertex 1]],GroupVertices[Vertex],0)),1,1,"")</f>
        <v>1</v>
      </c>
      <c r="P1397" s="83" t="str">
        <f>REPLACE(INDEX(GroupVertices[Group], MATCH(Edges[[#This Row],[Vertex 2]],GroupVertices[Vertex],0)),1,1,"")</f>
        <v>1</v>
      </c>
    </row>
    <row r="1398" spans="1:16" ht="14.25" customHeight="1" thickTop="1" thickBot="1" x14ac:dyDescent="0.3">
      <c r="A1398" s="91" t="s">
        <v>709</v>
      </c>
      <c r="B1398" s="91" t="s">
        <v>343</v>
      </c>
      <c r="C1398" s="92"/>
      <c r="D1398" s="93">
        <v>1.1428571428571428</v>
      </c>
      <c r="E1398" s="94"/>
      <c r="F1398" s="95"/>
      <c r="G1398" s="92"/>
      <c r="H1398" s="96"/>
      <c r="I1398" s="97"/>
      <c r="J1398" s="97"/>
      <c r="K1398" s="98"/>
      <c r="L1398" s="90">
        <v>1398</v>
      </c>
      <c r="M1398" s="90"/>
      <c r="N1398" s="99">
        <v>2</v>
      </c>
      <c r="O1398" s="83" t="str">
        <f>REPLACE(INDEX(GroupVertices[Group], MATCH(Edges[[#This Row],[Vertex 1]],GroupVertices[Vertex],0)),1,1,"")</f>
        <v>1</v>
      </c>
      <c r="P1398" s="83" t="str">
        <f>REPLACE(INDEX(GroupVertices[Group], MATCH(Edges[[#This Row],[Vertex 2]],GroupVertices[Vertex],0)),1,1,"")</f>
        <v>1</v>
      </c>
    </row>
    <row r="1399" spans="1:16" ht="14.25" customHeight="1" thickTop="1" thickBot="1" x14ac:dyDescent="0.3">
      <c r="A1399" s="91" t="s">
        <v>709</v>
      </c>
      <c r="B1399" s="91" t="s">
        <v>283</v>
      </c>
      <c r="C1399" s="92"/>
      <c r="D1399" s="93">
        <v>1.1428571428571428</v>
      </c>
      <c r="E1399" s="94"/>
      <c r="F1399" s="95"/>
      <c r="G1399" s="92"/>
      <c r="H1399" s="96"/>
      <c r="I1399" s="97"/>
      <c r="J1399" s="97"/>
      <c r="K1399" s="98"/>
      <c r="L1399" s="90">
        <v>1399</v>
      </c>
      <c r="M1399" s="90"/>
      <c r="N1399" s="99">
        <v>2</v>
      </c>
      <c r="O1399" s="83" t="str">
        <f>REPLACE(INDEX(GroupVertices[Group], MATCH(Edges[[#This Row],[Vertex 1]],GroupVertices[Vertex],0)),1,1,"")</f>
        <v>1</v>
      </c>
      <c r="P1399" s="83" t="str">
        <f>REPLACE(INDEX(GroupVertices[Group], MATCH(Edges[[#This Row],[Vertex 2]],GroupVertices[Vertex],0)),1,1,"")</f>
        <v>1</v>
      </c>
    </row>
    <row r="1400" spans="1:16" ht="14.25" customHeight="1" thickTop="1" thickBot="1" x14ac:dyDescent="0.3">
      <c r="A1400" s="91" t="s">
        <v>943</v>
      </c>
      <c r="B1400" s="91" t="s">
        <v>385</v>
      </c>
      <c r="C1400" s="92"/>
      <c r="D1400" s="93">
        <v>1</v>
      </c>
      <c r="E1400" s="94"/>
      <c r="F1400" s="95"/>
      <c r="G1400" s="92"/>
      <c r="H1400" s="96"/>
      <c r="I1400" s="97"/>
      <c r="J1400" s="97"/>
      <c r="K1400" s="98"/>
      <c r="L1400" s="90">
        <v>1400</v>
      </c>
      <c r="M1400" s="90"/>
      <c r="N1400" s="99">
        <v>1</v>
      </c>
      <c r="O1400" s="83" t="str">
        <f>REPLACE(INDEX(GroupVertices[Group], MATCH(Edges[[#This Row],[Vertex 1]],GroupVertices[Vertex],0)),1,1,"")</f>
        <v>1</v>
      </c>
      <c r="P1400" s="83" t="str">
        <f>REPLACE(INDEX(GroupVertices[Group], MATCH(Edges[[#This Row],[Vertex 2]],GroupVertices[Vertex],0)),1,1,"")</f>
        <v>1</v>
      </c>
    </row>
    <row r="1401" spans="1:16" ht="14.25" customHeight="1" thickTop="1" thickBot="1" x14ac:dyDescent="0.3">
      <c r="A1401" s="91" t="s">
        <v>943</v>
      </c>
      <c r="B1401" s="91" t="s">
        <v>507</v>
      </c>
      <c r="C1401" s="92"/>
      <c r="D1401" s="93">
        <v>1</v>
      </c>
      <c r="E1401" s="94"/>
      <c r="F1401" s="95"/>
      <c r="G1401" s="92"/>
      <c r="H1401" s="96"/>
      <c r="I1401" s="97"/>
      <c r="J1401" s="97"/>
      <c r="K1401" s="98"/>
      <c r="L1401" s="90">
        <v>1401</v>
      </c>
      <c r="M1401" s="90"/>
      <c r="N1401" s="99">
        <v>1</v>
      </c>
      <c r="O1401" s="83" t="str">
        <f>REPLACE(INDEX(GroupVertices[Group], MATCH(Edges[[#This Row],[Vertex 1]],GroupVertices[Vertex],0)),1,1,"")</f>
        <v>1</v>
      </c>
      <c r="P1401" s="83" t="str">
        <f>REPLACE(INDEX(GroupVertices[Group], MATCH(Edges[[#This Row],[Vertex 2]],GroupVertices[Vertex],0)),1,1,"")</f>
        <v>1</v>
      </c>
    </row>
    <row r="1402" spans="1:16" ht="14.25" customHeight="1" thickTop="1" thickBot="1" x14ac:dyDescent="0.3">
      <c r="A1402" s="91" t="s">
        <v>944</v>
      </c>
      <c r="B1402" s="91" t="s">
        <v>205</v>
      </c>
      <c r="C1402" s="92"/>
      <c r="D1402" s="93">
        <v>1</v>
      </c>
      <c r="E1402" s="94"/>
      <c r="F1402" s="95"/>
      <c r="G1402" s="92"/>
      <c r="H1402" s="96"/>
      <c r="I1402" s="97"/>
      <c r="J1402" s="97"/>
      <c r="K1402" s="98"/>
      <c r="L1402" s="90">
        <v>1402</v>
      </c>
      <c r="M1402" s="90"/>
      <c r="N1402" s="99">
        <v>1</v>
      </c>
      <c r="O1402" s="83" t="str">
        <f>REPLACE(INDEX(GroupVertices[Group], MATCH(Edges[[#This Row],[Vertex 1]],GroupVertices[Vertex],0)),1,1,"")</f>
        <v>1</v>
      </c>
      <c r="P1402" s="83" t="str">
        <f>REPLACE(INDEX(GroupVertices[Group], MATCH(Edges[[#This Row],[Vertex 2]],GroupVertices[Vertex],0)),1,1,"")</f>
        <v>1</v>
      </c>
    </row>
    <row r="1403" spans="1:16" ht="14.25" customHeight="1" thickTop="1" thickBot="1" x14ac:dyDescent="0.3">
      <c r="A1403" s="91" t="s">
        <v>944</v>
      </c>
      <c r="B1403" s="91" t="s">
        <v>206</v>
      </c>
      <c r="C1403" s="92"/>
      <c r="D1403" s="93">
        <v>1</v>
      </c>
      <c r="E1403" s="94"/>
      <c r="F1403" s="95"/>
      <c r="G1403" s="92"/>
      <c r="H1403" s="96"/>
      <c r="I1403" s="97"/>
      <c r="J1403" s="97"/>
      <c r="K1403" s="98"/>
      <c r="L1403" s="90">
        <v>1403</v>
      </c>
      <c r="M1403" s="90"/>
      <c r="N1403" s="99">
        <v>1</v>
      </c>
      <c r="O1403" s="83" t="str">
        <f>REPLACE(INDEX(GroupVertices[Group], MATCH(Edges[[#This Row],[Vertex 1]],GroupVertices[Vertex],0)),1,1,"")</f>
        <v>1</v>
      </c>
      <c r="P1403" s="83" t="str">
        <f>REPLACE(INDEX(GroupVertices[Group], MATCH(Edges[[#This Row],[Vertex 2]],GroupVertices[Vertex],0)),1,1,"")</f>
        <v>1</v>
      </c>
    </row>
    <row r="1404" spans="1:16" ht="14.25" customHeight="1" thickTop="1" thickBot="1" x14ac:dyDescent="0.3">
      <c r="A1404" s="91" t="s">
        <v>944</v>
      </c>
      <c r="B1404" s="91" t="s">
        <v>945</v>
      </c>
      <c r="C1404" s="92"/>
      <c r="D1404" s="93">
        <v>1</v>
      </c>
      <c r="E1404" s="94"/>
      <c r="F1404" s="95"/>
      <c r="G1404" s="92"/>
      <c r="H1404" s="96"/>
      <c r="I1404" s="97"/>
      <c r="J1404" s="97"/>
      <c r="K1404" s="98"/>
      <c r="L1404" s="90">
        <v>1404</v>
      </c>
      <c r="M1404" s="90"/>
      <c r="N1404" s="99">
        <v>1</v>
      </c>
      <c r="O1404" s="83" t="str">
        <f>REPLACE(INDEX(GroupVertices[Group], MATCH(Edges[[#This Row],[Vertex 1]],GroupVertices[Vertex],0)),1,1,"")</f>
        <v>1</v>
      </c>
      <c r="P1404" s="83" t="str">
        <f>REPLACE(INDEX(GroupVertices[Group], MATCH(Edges[[#This Row],[Vertex 2]],GroupVertices[Vertex],0)),1,1,"")</f>
        <v>1</v>
      </c>
    </row>
    <row r="1405" spans="1:16" ht="14.25" customHeight="1" thickTop="1" thickBot="1" x14ac:dyDescent="0.3">
      <c r="A1405" s="91" t="s">
        <v>387</v>
      </c>
      <c r="B1405" s="91" t="s">
        <v>867</v>
      </c>
      <c r="C1405" s="92"/>
      <c r="D1405" s="93">
        <v>1</v>
      </c>
      <c r="E1405" s="94"/>
      <c r="F1405" s="95"/>
      <c r="G1405" s="92"/>
      <c r="H1405" s="96"/>
      <c r="I1405" s="97"/>
      <c r="J1405" s="97"/>
      <c r="K1405" s="98"/>
      <c r="L1405" s="90">
        <v>1405</v>
      </c>
      <c r="M1405" s="90"/>
      <c r="N1405" s="99">
        <v>1</v>
      </c>
      <c r="O1405" s="83" t="str">
        <f>REPLACE(INDEX(GroupVertices[Group], MATCH(Edges[[#This Row],[Vertex 1]],GroupVertices[Vertex],0)),1,1,"")</f>
        <v>1</v>
      </c>
      <c r="P1405" s="83" t="str">
        <f>REPLACE(INDEX(GroupVertices[Group], MATCH(Edges[[#This Row],[Vertex 2]],GroupVertices[Vertex],0)),1,1,"")</f>
        <v>1</v>
      </c>
    </row>
    <row r="1406" spans="1:16" ht="14.25" customHeight="1" thickTop="1" thickBot="1" x14ac:dyDescent="0.3">
      <c r="A1406" s="91" t="s">
        <v>387</v>
      </c>
      <c r="B1406" s="91" t="s">
        <v>489</v>
      </c>
      <c r="C1406" s="92"/>
      <c r="D1406" s="93">
        <v>1</v>
      </c>
      <c r="E1406" s="94"/>
      <c r="F1406" s="95"/>
      <c r="G1406" s="92"/>
      <c r="H1406" s="96"/>
      <c r="I1406" s="97"/>
      <c r="J1406" s="97"/>
      <c r="K1406" s="98"/>
      <c r="L1406" s="90">
        <v>1406</v>
      </c>
      <c r="M1406" s="90"/>
      <c r="N1406" s="99">
        <v>1</v>
      </c>
      <c r="O1406" s="83" t="str">
        <f>REPLACE(INDEX(GroupVertices[Group], MATCH(Edges[[#This Row],[Vertex 1]],GroupVertices[Vertex],0)),1,1,"")</f>
        <v>1</v>
      </c>
      <c r="P1406" s="83" t="str">
        <f>REPLACE(INDEX(GroupVertices[Group], MATCH(Edges[[#This Row],[Vertex 2]],GroupVertices[Vertex],0)),1,1,"")</f>
        <v>1</v>
      </c>
    </row>
    <row r="1407" spans="1:16" ht="14.25" customHeight="1" thickTop="1" thickBot="1" x14ac:dyDescent="0.3">
      <c r="A1407" s="91" t="s">
        <v>387</v>
      </c>
      <c r="B1407" s="91" t="s">
        <v>243</v>
      </c>
      <c r="C1407" s="92"/>
      <c r="D1407" s="93">
        <v>1.1428571428571428</v>
      </c>
      <c r="E1407" s="94"/>
      <c r="F1407" s="95"/>
      <c r="G1407" s="92"/>
      <c r="H1407" s="96"/>
      <c r="I1407" s="97"/>
      <c r="J1407" s="97"/>
      <c r="K1407" s="98"/>
      <c r="L1407" s="90">
        <v>1407</v>
      </c>
      <c r="M1407" s="90"/>
      <c r="N1407" s="99">
        <v>2</v>
      </c>
      <c r="O1407" s="83" t="str">
        <f>REPLACE(INDEX(GroupVertices[Group], MATCH(Edges[[#This Row],[Vertex 1]],GroupVertices[Vertex],0)),1,1,"")</f>
        <v>1</v>
      </c>
      <c r="P1407" s="83" t="str">
        <f>REPLACE(INDEX(GroupVertices[Group], MATCH(Edges[[#This Row],[Vertex 2]],GroupVertices[Vertex],0)),1,1,"")</f>
        <v>1</v>
      </c>
    </row>
    <row r="1408" spans="1:16" ht="14.25" customHeight="1" thickTop="1" thickBot="1" x14ac:dyDescent="0.3">
      <c r="A1408" s="91" t="s">
        <v>387</v>
      </c>
      <c r="B1408" s="91" t="s">
        <v>946</v>
      </c>
      <c r="C1408" s="92"/>
      <c r="D1408" s="93">
        <v>1.1428571428571428</v>
      </c>
      <c r="E1408" s="94"/>
      <c r="F1408" s="95"/>
      <c r="G1408" s="92"/>
      <c r="H1408" s="96"/>
      <c r="I1408" s="97"/>
      <c r="J1408" s="97"/>
      <c r="K1408" s="98"/>
      <c r="L1408" s="90">
        <v>1408</v>
      </c>
      <c r="M1408" s="90"/>
      <c r="N1408" s="99">
        <v>2</v>
      </c>
      <c r="O1408" s="83" t="str">
        <f>REPLACE(INDEX(GroupVertices[Group], MATCH(Edges[[#This Row],[Vertex 1]],GroupVertices[Vertex],0)),1,1,"")</f>
        <v>1</v>
      </c>
      <c r="P1408" s="83" t="str">
        <f>REPLACE(INDEX(GroupVertices[Group], MATCH(Edges[[#This Row],[Vertex 2]],GroupVertices[Vertex],0)),1,1,"")</f>
        <v>1</v>
      </c>
    </row>
    <row r="1409" spans="1:16" ht="14.25" customHeight="1" thickTop="1" thickBot="1" x14ac:dyDescent="0.3">
      <c r="A1409" s="91" t="s">
        <v>387</v>
      </c>
      <c r="B1409" s="91" t="s">
        <v>448</v>
      </c>
      <c r="C1409" s="92"/>
      <c r="D1409" s="93">
        <v>1</v>
      </c>
      <c r="E1409" s="94"/>
      <c r="F1409" s="95"/>
      <c r="G1409" s="92"/>
      <c r="H1409" s="96"/>
      <c r="I1409" s="97"/>
      <c r="J1409" s="97"/>
      <c r="K1409" s="98"/>
      <c r="L1409" s="90">
        <v>1409</v>
      </c>
      <c r="M1409" s="90"/>
      <c r="N1409" s="99">
        <v>1</v>
      </c>
      <c r="O1409" s="83" t="str">
        <f>REPLACE(INDEX(GroupVertices[Group], MATCH(Edges[[#This Row],[Vertex 1]],GroupVertices[Vertex],0)),1,1,"")</f>
        <v>1</v>
      </c>
      <c r="P1409" s="83" t="str">
        <f>REPLACE(INDEX(GroupVertices[Group], MATCH(Edges[[#This Row],[Vertex 2]],GroupVertices[Vertex],0)),1,1,"")</f>
        <v>1</v>
      </c>
    </row>
    <row r="1410" spans="1:16" ht="14.25" customHeight="1" thickTop="1" thickBot="1" x14ac:dyDescent="0.3">
      <c r="A1410" s="91" t="s">
        <v>414</v>
      </c>
      <c r="B1410" s="91" t="s">
        <v>415</v>
      </c>
      <c r="C1410" s="92"/>
      <c r="D1410" s="93">
        <v>1.5714285714285714</v>
      </c>
      <c r="E1410" s="94"/>
      <c r="F1410" s="95"/>
      <c r="G1410" s="92"/>
      <c r="H1410" s="96"/>
      <c r="I1410" s="97"/>
      <c r="J1410" s="97"/>
      <c r="K1410" s="98"/>
      <c r="L1410" s="90">
        <v>1410</v>
      </c>
      <c r="M1410" s="90"/>
      <c r="N1410" s="99">
        <v>5</v>
      </c>
      <c r="O1410" s="83" t="str">
        <f>REPLACE(INDEX(GroupVertices[Group], MATCH(Edges[[#This Row],[Vertex 1]],GroupVertices[Vertex],0)),1,1,"")</f>
        <v>1</v>
      </c>
      <c r="P1410" s="83" t="str">
        <f>REPLACE(INDEX(GroupVertices[Group], MATCH(Edges[[#This Row],[Vertex 2]],GroupVertices[Vertex],0)),1,1,"")</f>
        <v>1</v>
      </c>
    </row>
    <row r="1411" spans="1:16" ht="14.25" customHeight="1" thickTop="1" thickBot="1" x14ac:dyDescent="0.3">
      <c r="A1411" s="91" t="s">
        <v>414</v>
      </c>
      <c r="B1411" s="91" t="s">
        <v>217</v>
      </c>
      <c r="C1411" s="92"/>
      <c r="D1411" s="93">
        <v>8.8571428571428577</v>
      </c>
      <c r="E1411" s="94"/>
      <c r="F1411" s="95"/>
      <c r="G1411" s="92"/>
      <c r="H1411" s="96"/>
      <c r="I1411" s="97"/>
      <c r="J1411" s="97"/>
      <c r="K1411" s="98"/>
      <c r="L1411" s="90">
        <v>1411</v>
      </c>
      <c r="M1411" s="90"/>
      <c r="N1411" s="99">
        <v>56</v>
      </c>
      <c r="O1411" s="83" t="str">
        <f>REPLACE(INDEX(GroupVertices[Group], MATCH(Edges[[#This Row],[Vertex 1]],GroupVertices[Vertex],0)),1,1,"")</f>
        <v>1</v>
      </c>
      <c r="P1411" s="83" t="str">
        <f>REPLACE(INDEX(GroupVertices[Group], MATCH(Edges[[#This Row],[Vertex 2]],GroupVertices[Vertex],0)),1,1,"")</f>
        <v>1</v>
      </c>
    </row>
    <row r="1412" spans="1:16" ht="14.25" customHeight="1" thickTop="1" thickBot="1" x14ac:dyDescent="0.3">
      <c r="A1412" s="91" t="s">
        <v>414</v>
      </c>
      <c r="B1412" s="91" t="s">
        <v>947</v>
      </c>
      <c r="C1412" s="92"/>
      <c r="D1412" s="93">
        <v>1.1428571428571428</v>
      </c>
      <c r="E1412" s="94"/>
      <c r="F1412" s="95"/>
      <c r="G1412" s="92"/>
      <c r="H1412" s="96"/>
      <c r="I1412" s="97"/>
      <c r="J1412" s="97"/>
      <c r="K1412" s="98"/>
      <c r="L1412" s="90">
        <v>1412</v>
      </c>
      <c r="M1412" s="90"/>
      <c r="N1412" s="99">
        <v>2</v>
      </c>
      <c r="O1412" s="83" t="str">
        <f>REPLACE(INDEX(GroupVertices[Group], MATCH(Edges[[#This Row],[Vertex 1]],GroupVertices[Vertex],0)),1,1,"")</f>
        <v>1</v>
      </c>
      <c r="P1412" s="83" t="str">
        <f>REPLACE(INDEX(GroupVertices[Group], MATCH(Edges[[#This Row],[Vertex 2]],GroupVertices[Vertex],0)),1,1,"")</f>
        <v>1</v>
      </c>
    </row>
    <row r="1413" spans="1:16" ht="14.25" customHeight="1" thickTop="1" thickBot="1" x14ac:dyDescent="0.3">
      <c r="A1413" s="91" t="s">
        <v>414</v>
      </c>
      <c r="B1413" s="91" t="s">
        <v>291</v>
      </c>
      <c r="C1413" s="92"/>
      <c r="D1413" s="93">
        <v>1.2857142857142856</v>
      </c>
      <c r="E1413" s="94"/>
      <c r="F1413" s="95"/>
      <c r="G1413" s="92"/>
      <c r="H1413" s="96"/>
      <c r="I1413" s="97"/>
      <c r="J1413" s="97"/>
      <c r="K1413" s="98"/>
      <c r="L1413" s="90">
        <v>1413</v>
      </c>
      <c r="M1413" s="90"/>
      <c r="N1413" s="99">
        <v>3</v>
      </c>
      <c r="O1413" s="83" t="str">
        <f>REPLACE(INDEX(GroupVertices[Group], MATCH(Edges[[#This Row],[Vertex 1]],GroupVertices[Vertex],0)),1,1,"")</f>
        <v>1</v>
      </c>
      <c r="P1413" s="83" t="str">
        <f>REPLACE(INDEX(GroupVertices[Group], MATCH(Edges[[#This Row],[Vertex 2]],GroupVertices[Vertex],0)),1,1,"")</f>
        <v>1</v>
      </c>
    </row>
    <row r="1414" spans="1:16" ht="14.25" customHeight="1" thickTop="1" thickBot="1" x14ac:dyDescent="0.3">
      <c r="A1414" s="91" t="s">
        <v>414</v>
      </c>
      <c r="B1414" s="91" t="s">
        <v>948</v>
      </c>
      <c r="C1414" s="92"/>
      <c r="D1414" s="93">
        <v>1.1428571428571428</v>
      </c>
      <c r="E1414" s="94"/>
      <c r="F1414" s="95"/>
      <c r="G1414" s="92"/>
      <c r="H1414" s="96"/>
      <c r="I1414" s="97"/>
      <c r="J1414" s="97"/>
      <c r="K1414" s="98"/>
      <c r="L1414" s="90">
        <v>1414</v>
      </c>
      <c r="M1414" s="90"/>
      <c r="N1414" s="99">
        <v>2</v>
      </c>
      <c r="O1414" s="83" t="str">
        <f>REPLACE(INDEX(GroupVertices[Group], MATCH(Edges[[#This Row],[Vertex 1]],GroupVertices[Vertex],0)),1,1,"")</f>
        <v>1</v>
      </c>
      <c r="P1414" s="83" t="str">
        <f>REPLACE(INDEX(GroupVertices[Group], MATCH(Edges[[#This Row],[Vertex 2]],GroupVertices[Vertex],0)),1,1,"")</f>
        <v>1</v>
      </c>
    </row>
    <row r="1415" spans="1:16" ht="14.25" customHeight="1" thickTop="1" thickBot="1" x14ac:dyDescent="0.3">
      <c r="A1415" s="91" t="s">
        <v>414</v>
      </c>
      <c r="B1415" s="91" t="s">
        <v>949</v>
      </c>
      <c r="C1415" s="92"/>
      <c r="D1415" s="93">
        <v>1</v>
      </c>
      <c r="E1415" s="94"/>
      <c r="F1415" s="95"/>
      <c r="G1415" s="92"/>
      <c r="H1415" s="96"/>
      <c r="I1415" s="97"/>
      <c r="J1415" s="97"/>
      <c r="K1415" s="98"/>
      <c r="L1415" s="90">
        <v>1415</v>
      </c>
      <c r="M1415" s="90"/>
      <c r="N1415" s="99">
        <v>1</v>
      </c>
      <c r="O1415" s="83" t="str">
        <f>REPLACE(INDEX(GroupVertices[Group], MATCH(Edges[[#This Row],[Vertex 1]],GroupVertices[Vertex],0)),1,1,"")</f>
        <v>1</v>
      </c>
      <c r="P1415" s="83" t="str">
        <f>REPLACE(INDEX(GroupVertices[Group], MATCH(Edges[[#This Row],[Vertex 2]],GroupVertices[Vertex],0)),1,1,"")</f>
        <v>1</v>
      </c>
    </row>
    <row r="1416" spans="1:16" ht="14.25" customHeight="1" thickTop="1" thickBot="1" x14ac:dyDescent="0.3">
      <c r="A1416" s="91" t="s">
        <v>587</v>
      </c>
      <c r="B1416" s="91" t="s">
        <v>588</v>
      </c>
      <c r="C1416" s="92"/>
      <c r="D1416" s="93">
        <v>1.1428571428571428</v>
      </c>
      <c r="E1416" s="94"/>
      <c r="F1416" s="95"/>
      <c r="G1416" s="92"/>
      <c r="H1416" s="96"/>
      <c r="I1416" s="97"/>
      <c r="J1416" s="97"/>
      <c r="K1416" s="98"/>
      <c r="L1416" s="90">
        <v>1416</v>
      </c>
      <c r="M1416" s="90"/>
      <c r="N1416" s="99">
        <v>2</v>
      </c>
      <c r="O1416" s="83" t="str">
        <f>REPLACE(INDEX(GroupVertices[Group], MATCH(Edges[[#This Row],[Vertex 1]],GroupVertices[Vertex],0)),1,1,"")</f>
        <v>1</v>
      </c>
      <c r="P1416" s="83" t="str">
        <f>REPLACE(INDEX(GroupVertices[Group], MATCH(Edges[[#This Row],[Vertex 2]],GroupVertices[Vertex],0)),1,1,"")</f>
        <v>1</v>
      </c>
    </row>
    <row r="1417" spans="1:16" ht="14.25" customHeight="1" thickTop="1" thickBot="1" x14ac:dyDescent="0.3">
      <c r="A1417" s="91" t="s">
        <v>587</v>
      </c>
      <c r="B1417" s="91" t="s">
        <v>590</v>
      </c>
      <c r="C1417" s="92"/>
      <c r="D1417" s="93">
        <v>1.4285714285714286</v>
      </c>
      <c r="E1417" s="94"/>
      <c r="F1417" s="95"/>
      <c r="G1417" s="92"/>
      <c r="H1417" s="96"/>
      <c r="I1417" s="97"/>
      <c r="J1417" s="97"/>
      <c r="K1417" s="98"/>
      <c r="L1417" s="90">
        <v>1417</v>
      </c>
      <c r="M1417" s="90"/>
      <c r="N1417" s="99">
        <v>4</v>
      </c>
      <c r="O1417" s="83" t="str">
        <f>REPLACE(INDEX(GroupVertices[Group], MATCH(Edges[[#This Row],[Vertex 1]],GroupVertices[Vertex],0)),1,1,"")</f>
        <v>1</v>
      </c>
      <c r="P1417" s="83" t="str">
        <f>REPLACE(INDEX(GroupVertices[Group], MATCH(Edges[[#This Row],[Vertex 2]],GroupVertices[Vertex],0)),1,1,"")</f>
        <v>1</v>
      </c>
    </row>
    <row r="1418" spans="1:16" ht="14.25" customHeight="1" thickTop="1" thickBot="1" x14ac:dyDescent="0.3">
      <c r="A1418" s="91" t="s">
        <v>587</v>
      </c>
      <c r="B1418" s="91" t="s">
        <v>592</v>
      </c>
      <c r="C1418" s="92"/>
      <c r="D1418" s="93">
        <v>1.4285714285714286</v>
      </c>
      <c r="E1418" s="94"/>
      <c r="F1418" s="95"/>
      <c r="G1418" s="92"/>
      <c r="H1418" s="96"/>
      <c r="I1418" s="97"/>
      <c r="J1418" s="97"/>
      <c r="K1418" s="98"/>
      <c r="L1418" s="90">
        <v>1418</v>
      </c>
      <c r="M1418" s="90"/>
      <c r="N1418" s="99">
        <v>4</v>
      </c>
      <c r="O1418" s="83" t="str">
        <f>REPLACE(INDEX(GroupVertices[Group], MATCH(Edges[[#This Row],[Vertex 1]],GroupVertices[Vertex],0)),1,1,"")</f>
        <v>1</v>
      </c>
      <c r="P1418" s="83" t="str">
        <f>REPLACE(INDEX(GroupVertices[Group], MATCH(Edges[[#This Row],[Vertex 2]],GroupVertices[Vertex],0)),1,1,"")</f>
        <v>1</v>
      </c>
    </row>
    <row r="1419" spans="1:16" ht="14.25" customHeight="1" thickTop="1" thickBot="1" x14ac:dyDescent="0.3">
      <c r="A1419" s="91" t="s">
        <v>587</v>
      </c>
      <c r="B1419" s="91" t="s">
        <v>593</v>
      </c>
      <c r="C1419" s="92"/>
      <c r="D1419" s="93">
        <v>1.1428571428571428</v>
      </c>
      <c r="E1419" s="94"/>
      <c r="F1419" s="95"/>
      <c r="G1419" s="92"/>
      <c r="H1419" s="96"/>
      <c r="I1419" s="97"/>
      <c r="J1419" s="97"/>
      <c r="K1419" s="98"/>
      <c r="L1419" s="90">
        <v>1419</v>
      </c>
      <c r="M1419" s="90"/>
      <c r="N1419" s="99">
        <v>2</v>
      </c>
      <c r="O1419" s="83" t="str">
        <f>REPLACE(INDEX(GroupVertices[Group], MATCH(Edges[[#This Row],[Vertex 1]],GroupVertices[Vertex],0)),1,1,"")</f>
        <v>1</v>
      </c>
      <c r="P1419" s="83" t="str">
        <f>REPLACE(INDEX(GroupVertices[Group], MATCH(Edges[[#This Row],[Vertex 2]],GroupVertices[Vertex],0)),1,1,"")</f>
        <v>1</v>
      </c>
    </row>
    <row r="1420" spans="1:16" ht="14.25" customHeight="1" thickTop="1" thickBot="1" x14ac:dyDescent="0.3">
      <c r="A1420" s="91" t="s">
        <v>587</v>
      </c>
      <c r="B1420" s="91" t="s">
        <v>594</v>
      </c>
      <c r="C1420" s="92"/>
      <c r="D1420" s="93">
        <v>1.1428571428571428</v>
      </c>
      <c r="E1420" s="94"/>
      <c r="F1420" s="95"/>
      <c r="G1420" s="92"/>
      <c r="H1420" s="96"/>
      <c r="I1420" s="97"/>
      <c r="J1420" s="97"/>
      <c r="K1420" s="98"/>
      <c r="L1420" s="90">
        <v>1420</v>
      </c>
      <c r="M1420" s="90"/>
      <c r="N1420" s="99">
        <v>2</v>
      </c>
      <c r="O1420" s="83" t="str">
        <f>REPLACE(INDEX(GroupVertices[Group], MATCH(Edges[[#This Row],[Vertex 1]],GroupVertices[Vertex],0)),1,1,"")</f>
        <v>1</v>
      </c>
      <c r="P1420" s="83" t="str">
        <f>REPLACE(INDEX(GroupVertices[Group], MATCH(Edges[[#This Row],[Vertex 2]],GroupVertices[Vertex],0)),1,1,"")</f>
        <v>1</v>
      </c>
    </row>
    <row r="1421" spans="1:16" ht="14.25" customHeight="1" thickTop="1" thickBot="1" x14ac:dyDescent="0.3">
      <c r="A1421" s="91" t="s">
        <v>415</v>
      </c>
      <c r="B1421" s="91" t="s">
        <v>217</v>
      </c>
      <c r="C1421" s="92"/>
      <c r="D1421" s="93">
        <v>1.5714285714285714</v>
      </c>
      <c r="E1421" s="94"/>
      <c r="F1421" s="95"/>
      <c r="G1421" s="92"/>
      <c r="H1421" s="96"/>
      <c r="I1421" s="97"/>
      <c r="J1421" s="97"/>
      <c r="K1421" s="98"/>
      <c r="L1421" s="90">
        <v>1421</v>
      </c>
      <c r="M1421" s="90"/>
      <c r="N1421" s="99">
        <v>5</v>
      </c>
      <c r="O1421" s="83" t="str">
        <f>REPLACE(INDEX(GroupVertices[Group], MATCH(Edges[[#This Row],[Vertex 1]],GroupVertices[Vertex],0)),1,1,"")</f>
        <v>1</v>
      </c>
      <c r="P1421" s="83" t="str">
        <f>REPLACE(INDEX(GroupVertices[Group], MATCH(Edges[[#This Row],[Vertex 2]],GroupVertices[Vertex],0)),1,1,"")</f>
        <v>1</v>
      </c>
    </row>
    <row r="1422" spans="1:16" ht="14.25" customHeight="1" thickTop="1" thickBot="1" x14ac:dyDescent="0.3">
      <c r="A1422" s="91" t="s">
        <v>415</v>
      </c>
      <c r="B1422" s="91" t="s">
        <v>950</v>
      </c>
      <c r="C1422" s="92"/>
      <c r="D1422" s="93">
        <v>1</v>
      </c>
      <c r="E1422" s="94"/>
      <c r="F1422" s="95"/>
      <c r="G1422" s="92"/>
      <c r="H1422" s="96"/>
      <c r="I1422" s="97"/>
      <c r="J1422" s="97"/>
      <c r="K1422" s="98"/>
      <c r="L1422" s="90">
        <v>1422</v>
      </c>
      <c r="M1422" s="90"/>
      <c r="N1422" s="99">
        <v>1</v>
      </c>
      <c r="O1422" s="83" t="str">
        <f>REPLACE(INDEX(GroupVertices[Group], MATCH(Edges[[#This Row],[Vertex 1]],GroupVertices[Vertex],0)),1,1,"")</f>
        <v>1</v>
      </c>
      <c r="P1422" s="83" t="str">
        <f>REPLACE(INDEX(GroupVertices[Group], MATCH(Edges[[#This Row],[Vertex 2]],GroupVertices[Vertex],0)),1,1,"")</f>
        <v>1</v>
      </c>
    </row>
    <row r="1423" spans="1:16" ht="14.25" customHeight="1" thickTop="1" thickBot="1" x14ac:dyDescent="0.3">
      <c r="A1423" s="91" t="s">
        <v>415</v>
      </c>
      <c r="B1423" s="91" t="s">
        <v>291</v>
      </c>
      <c r="C1423" s="92"/>
      <c r="D1423" s="93">
        <v>1</v>
      </c>
      <c r="E1423" s="94"/>
      <c r="F1423" s="95"/>
      <c r="G1423" s="92"/>
      <c r="H1423" s="96"/>
      <c r="I1423" s="97"/>
      <c r="J1423" s="97"/>
      <c r="K1423" s="98"/>
      <c r="L1423" s="90">
        <v>1423</v>
      </c>
      <c r="M1423" s="90"/>
      <c r="N1423" s="99">
        <v>1</v>
      </c>
      <c r="O1423" s="83" t="str">
        <f>REPLACE(INDEX(GroupVertices[Group], MATCH(Edges[[#This Row],[Vertex 1]],GroupVertices[Vertex],0)),1,1,"")</f>
        <v>1</v>
      </c>
      <c r="P1423" s="83" t="str">
        <f>REPLACE(INDEX(GroupVertices[Group], MATCH(Edges[[#This Row],[Vertex 2]],GroupVertices[Vertex],0)),1,1,"")</f>
        <v>1</v>
      </c>
    </row>
    <row r="1424" spans="1:16" ht="14.25" customHeight="1" thickTop="1" thickBot="1" x14ac:dyDescent="0.3">
      <c r="A1424" s="91" t="s">
        <v>415</v>
      </c>
      <c r="B1424" s="91" t="s">
        <v>383</v>
      </c>
      <c r="C1424" s="92"/>
      <c r="D1424" s="93">
        <v>1.1428571428571428</v>
      </c>
      <c r="E1424" s="94"/>
      <c r="F1424" s="95"/>
      <c r="G1424" s="92"/>
      <c r="H1424" s="96"/>
      <c r="I1424" s="97"/>
      <c r="J1424" s="97"/>
      <c r="K1424" s="98"/>
      <c r="L1424" s="90">
        <v>1424</v>
      </c>
      <c r="M1424" s="90"/>
      <c r="N1424" s="99">
        <v>2</v>
      </c>
      <c r="O1424" s="83" t="str">
        <f>REPLACE(INDEX(GroupVertices[Group], MATCH(Edges[[#This Row],[Vertex 1]],GroupVertices[Vertex],0)),1,1,"")</f>
        <v>1</v>
      </c>
      <c r="P1424" s="83" t="str">
        <f>REPLACE(INDEX(GroupVertices[Group], MATCH(Edges[[#This Row],[Vertex 2]],GroupVertices[Vertex],0)),1,1,"")</f>
        <v>1</v>
      </c>
    </row>
    <row r="1425" spans="1:16" ht="14.25" customHeight="1" thickTop="1" thickBot="1" x14ac:dyDescent="0.3">
      <c r="A1425" s="91" t="s">
        <v>415</v>
      </c>
      <c r="B1425" s="91" t="s">
        <v>393</v>
      </c>
      <c r="C1425" s="92"/>
      <c r="D1425" s="93">
        <v>1.4285714285714286</v>
      </c>
      <c r="E1425" s="94"/>
      <c r="F1425" s="95"/>
      <c r="G1425" s="92"/>
      <c r="H1425" s="96"/>
      <c r="I1425" s="97"/>
      <c r="J1425" s="97"/>
      <c r="K1425" s="98"/>
      <c r="L1425" s="90">
        <v>1425</v>
      </c>
      <c r="M1425" s="90"/>
      <c r="N1425" s="99">
        <v>4</v>
      </c>
      <c r="O1425" s="83" t="str">
        <f>REPLACE(INDEX(GroupVertices[Group], MATCH(Edges[[#This Row],[Vertex 1]],GroupVertices[Vertex],0)),1,1,"")</f>
        <v>1</v>
      </c>
      <c r="P1425" s="83" t="str">
        <f>REPLACE(INDEX(GroupVertices[Group], MATCH(Edges[[#This Row],[Vertex 2]],GroupVertices[Vertex],0)),1,1,"")</f>
        <v>1</v>
      </c>
    </row>
    <row r="1426" spans="1:16" ht="14.25" customHeight="1" thickTop="1" thickBot="1" x14ac:dyDescent="0.3">
      <c r="A1426" s="91" t="s">
        <v>415</v>
      </c>
      <c r="B1426" s="91" t="s">
        <v>179</v>
      </c>
      <c r="C1426" s="92"/>
      <c r="D1426" s="93">
        <v>1</v>
      </c>
      <c r="E1426" s="94"/>
      <c r="F1426" s="95"/>
      <c r="G1426" s="92"/>
      <c r="H1426" s="96"/>
      <c r="I1426" s="97"/>
      <c r="J1426" s="97"/>
      <c r="K1426" s="98"/>
      <c r="L1426" s="90">
        <v>1426</v>
      </c>
      <c r="M1426" s="90"/>
      <c r="N1426" s="99">
        <v>1</v>
      </c>
      <c r="O1426" s="83" t="str">
        <f>REPLACE(INDEX(GroupVertices[Group], MATCH(Edges[[#This Row],[Vertex 1]],GroupVertices[Vertex],0)),1,1,"")</f>
        <v>1</v>
      </c>
      <c r="P1426" s="83" t="str">
        <f>REPLACE(INDEX(GroupVertices[Group], MATCH(Edges[[#This Row],[Vertex 2]],GroupVertices[Vertex],0)),1,1,"")</f>
        <v>1</v>
      </c>
    </row>
    <row r="1427" spans="1:16" ht="14.25" customHeight="1" thickTop="1" thickBot="1" x14ac:dyDescent="0.3">
      <c r="A1427" s="91" t="s">
        <v>415</v>
      </c>
      <c r="B1427" s="91" t="s">
        <v>303</v>
      </c>
      <c r="C1427" s="92"/>
      <c r="D1427" s="93">
        <v>1</v>
      </c>
      <c r="E1427" s="94"/>
      <c r="F1427" s="95"/>
      <c r="G1427" s="92"/>
      <c r="H1427" s="96"/>
      <c r="I1427" s="97"/>
      <c r="J1427" s="97"/>
      <c r="K1427" s="98"/>
      <c r="L1427" s="90">
        <v>1427</v>
      </c>
      <c r="M1427" s="90"/>
      <c r="N1427" s="99">
        <v>1</v>
      </c>
      <c r="O1427" s="83" t="str">
        <f>REPLACE(INDEX(GroupVertices[Group], MATCH(Edges[[#This Row],[Vertex 1]],GroupVertices[Vertex],0)),1,1,"")</f>
        <v>1</v>
      </c>
      <c r="P1427" s="83" t="str">
        <f>REPLACE(INDEX(GroupVertices[Group], MATCH(Edges[[#This Row],[Vertex 2]],GroupVertices[Vertex],0)),1,1,"")</f>
        <v>1</v>
      </c>
    </row>
    <row r="1428" spans="1:16" ht="14.25" customHeight="1" thickTop="1" thickBot="1" x14ac:dyDescent="0.3">
      <c r="A1428" s="91" t="s">
        <v>217</v>
      </c>
      <c r="B1428" s="91" t="s">
        <v>951</v>
      </c>
      <c r="C1428" s="92"/>
      <c r="D1428" s="93">
        <v>1</v>
      </c>
      <c r="E1428" s="94"/>
      <c r="F1428" s="95"/>
      <c r="G1428" s="92"/>
      <c r="H1428" s="96"/>
      <c r="I1428" s="97"/>
      <c r="J1428" s="97"/>
      <c r="K1428" s="98"/>
      <c r="L1428" s="90">
        <v>1428</v>
      </c>
      <c r="M1428" s="90"/>
      <c r="N1428" s="99">
        <v>1</v>
      </c>
      <c r="O1428" s="83" t="str">
        <f>REPLACE(INDEX(GroupVertices[Group], MATCH(Edges[[#This Row],[Vertex 1]],GroupVertices[Vertex],0)),1,1,"")</f>
        <v>1</v>
      </c>
      <c r="P1428" s="83" t="str">
        <f>REPLACE(INDEX(GroupVertices[Group], MATCH(Edges[[#This Row],[Vertex 2]],GroupVertices[Vertex],0)),1,1,"")</f>
        <v>1</v>
      </c>
    </row>
    <row r="1429" spans="1:16" ht="14.25" customHeight="1" thickTop="1" thickBot="1" x14ac:dyDescent="0.3">
      <c r="A1429" s="91" t="s">
        <v>217</v>
      </c>
      <c r="B1429" s="91" t="s">
        <v>947</v>
      </c>
      <c r="C1429" s="92"/>
      <c r="D1429" s="93">
        <v>1.2857142857142856</v>
      </c>
      <c r="E1429" s="94"/>
      <c r="F1429" s="95"/>
      <c r="G1429" s="92"/>
      <c r="H1429" s="96"/>
      <c r="I1429" s="97"/>
      <c r="J1429" s="97"/>
      <c r="K1429" s="98"/>
      <c r="L1429" s="90">
        <v>1429</v>
      </c>
      <c r="M1429" s="90"/>
      <c r="N1429" s="99">
        <v>3</v>
      </c>
      <c r="O1429" s="83" t="str">
        <f>REPLACE(INDEX(GroupVertices[Group], MATCH(Edges[[#This Row],[Vertex 1]],GroupVertices[Vertex],0)),1,1,"")</f>
        <v>1</v>
      </c>
      <c r="P1429" s="83" t="str">
        <f>REPLACE(INDEX(GroupVertices[Group], MATCH(Edges[[#This Row],[Vertex 2]],GroupVertices[Vertex],0)),1,1,"")</f>
        <v>1</v>
      </c>
    </row>
    <row r="1430" spans="1:16" ht="14.25" customHeight="1" thickTop="1" thickBot="1" x14ac:dyDescent="0.3">
      <c r="A1430" s="91" t="s">
        <v>217</v>
      </c>
      <c r="B1430" s="91" t="s">
        <v>950</v>
      </c>
      <c r="C1430" s="92"/>
      <c r="D1430" s="93">
        <v>1.5714285714285714</v>
      </c>
      <c r="E1430" s="94"/>
      <c r="F1430" s="95"/>
      <c r="G1430" s="92"/>
      <c r="H1430" s="96"/>
      <c r="I1430" s="97"/>
      <c r="J1430" s="97"/>
      <c r="K1430" s="98"/>
      <c r="L1430" s="90">
        <v>1430</v>
      </c>
      <c r="M1430" s="90"/>
      <c r="N1430" s="99">
        <v>5</v>
      </c>
      <c r="O1430" s="83" t="str">
        <f>REPLACE(INDEX(GroupVertices[Group], MATCH(Edges[[#This Row],[Vertex 1]],GroupVertices[Vertex],0)),1,1,"")</f>
        <v>1</v>
      </c>
      <c r="P1430" s="83" t="str">
        <f>REPLACE(INDEX(GroupVertices[Group], MATCH(Edges[[#This Row],[Vertex 2]],GroupVertices[Vertex],0)),1,1,"")</f>
        <v>1</v>
      </c>
    </row>
    <row r="1431" spans="1:16" ht="14.25" customHeight="1" thickTop="1" thickBot="1" x14ac:dyDescent="0.3">
      <c r="A1431" s="91" t="s">
        <v>217</v>
      </c>
      <c r="B1431" s="91" t="s">
        <v>291</v>
      </c>
      <c r="C1431" s="92"/>
      <c r="D1431" s="93">
        <v>1.5714285714285714</v>
      </c>
      <c r="E1431" s="94"/>
      <c r="F1431" s="95"/>
      <c r="G1431" s="92"/>
      <c r="H1431" s="96"/>
      <c r="I1431" s="97"/>
      <c r="J1431" s="97"/>
      <c r="K1431" s="98"/>
      <c r="L1431" s="90">
        <v>1431</v>
      </c>
      <c r="M1431" s="90"/>
      <c r="N1431" s="99">
        <v>5</v>
      </c>
      <c r="O1431" s="83" t="str">
        <f>REPLACE(INDEX(GroupVertices[Group], MATCH(Edges[[#This Row],[Vertex 1]],GroupVertices[Vertex],0)),1,1,"")</f>
        <v>1</v>
      </c>
      <c r="P1431" s="83" t="str">
        <f>REPLACE(INDEX(GroupVertices[Group], MATCH(Edges[[#This Row],[Vertex 2]],GroupVertices[Vertex],0)),1,1,"")</f>
        <v>1</v>
      </c>
    </row>
    <row r="1432" spans="1:16" ht="14.25" customHeight="1" thickTop="1" thickBot="1" x14ac:dyDescent="0.3">
      <c r="A1432" s="91" t="s">
        <v>217</v>
      </c>
      <c r="B1432" s="91" t="s">
        <v>948</v>
      </c>
      <c r="C1432" s="92"/>
      <c r="D1432" s="93">
        <v>1.1428571428571428</v>
      </c>
      <c r="E1432" s="94"/>
      <c r="F1432" s="95"/>
      <c r="G1432" s="92"/>
      <c r="H1432" s="96"/>
      <c r="I1432" s="97"/>
      <c r="J1432" s="97"/>
      <c r="K1432" s="98"/>
      <c r="L1432" s="90">
        <v>1432</v>
      </c>
      <c r="M1432" s="90"/>
      <c r="N1432" s="99">
        <v>2</v>
      </c>
      <c r="O1432" s="83" t="str">
        <f>REPLACE(INDEX(GroupVertices[Group], MATCH(Edges[[#This Row],[Vertex 1]],GroupVertices[Vertex],0)),1,1,"")</f>
        <v>1</v>
      </c>
      <c r="P1432" s="83" t="str">
        <f>REPLACE(INDEX(GroupVertices[Group], MATCH(Edges[[#This Row],[Vertex 2]],GroupVertices[Vertex],0)),1,1,"")</f>
        <v>1</v>
      </c>
    </row>
    <row r="1433" spans="1:16" ht="14.25" customHeight="1" thickTop="1" thickBot="1" x14ac:dyDescent="0.3">
      <c r="A1433" s="91" t="s">
        <v>217</v>
      </c>
      <c r="B1433" s="91" t="s">
        <v>391</v>
      </c>
      <c r="C1433" s="92"/>
      <c r="D1433" s="93">
        <v>1</v>
      </c>
      <c r="E1433" s="94"/>
      <c r="F1433" s="95"/>
      <c r="G1433" s="92"/>
      <c r="H1433" s="96"/>
      <c r="I1433" s="97"/>
      <c r="J1433" s="97"/>
      <c r="K1433" s="98"/>
      <c r="L1433" s="90">
        <v>1433</v>
      </c>
      <c r="M1433" s="90"/>
      <c r="N1433" s="99">
        <v>1</v>
      </c>
      <c r="O1433" s="83" t="str">
        <f>REPLACE(INDEX(GroupVertices[Group], MATCH(Edges[[#This Row],[Vertex 1]],GroupVertices[Vertex],0)),1,1,"")</f>
        <v>1</v>
      </c>
      <c r="P1433" s="83" t="str">
        <f>REPLACE(INDEX(GroupVertices[Group], MATCH(Edges[[#This Row],[Vertex 2]],GroupVertices[Vertex],0)),1,1,"")</f>
        <v>1</v>
      </c>
    </row>
    <row r="1434" spans="1:16" ht="14.25" customHeight="1" thickTop="1" thickBot="1" x14ac:dyDescent="0.3">
      <c r="A1434" s="91" t="s">
        <v>217</v>
      </c>
      <c r="B1434" s="91" t="s">
        <v>778</v>
      </c>
      <c r="C1434" s="92"/>
      <c r="D1434" s="93">
        <v>1.2857142857142856</v>
      </c>
      <c r="E1434" s="94"/>
      <c r="F1434" s="95"/>
      <c r="G1434" s="92"/>
      <c r="H1434" s="96"/>
      <c r="I1434" s="97"/>
      <c r="J1434" s="97"/>
      <c r="K1434" s="98"/>
      <c r="L1434" s="90">
        <v>1434</v>
      </c>
      <c r="M1434" s="90"/>
      <c r="N1434" s="99">
        <v>3</v>
      </c>
      <c r="O1434" s="83" t="str">
        <f>REPLACE(INDEX(GroupVertices[Group], MATCH(Edges[[#This Row],[Vertex 1]],GroupVertices[Vertex],0)),1,1,"")</f>
        <v>1</v>
      </c>
      <c r="P1434" s="83" t="str">
        <f>REPLACE(INDEX(GroupVertices[Group], MATCH(Edges[[#This Row],[Vertex 2]],GroupVertices[Vertex],0)),1,1,"")</f>
        <v>1</v>
      </c>
    </row>
    <row r="1435" spans="1:16" ht="14.25" customHeight="1" thickTop="1" thickBot="1" x14ac:dyDescent="0.3">
      <c r="A1435" s="91" t="s">
        <v>217</v>
      </c>
      <c r="B1435" s="91" t="s">
        <v>305</v>
      </c>
      <c r="C1435" s="92"/>
      <c r="D1435" s="93">
        <v>1.1428571428571428</v>
      </c>
      <c r="E1435" s="94"/>
      <c r="F1435" s="95"/>
      <c r="G1435" s="92"/>
      <c r="H1435" s="96"/>
      <c r="I1435" s="97"/>
      <c r="J1435" s="97"/>
      <c r="K1435" s="98"/>
      <c r="L1435" s="90">
        <v>1435</v>
      </c>
      <c r="M1435" s="90"/>
      <c r="N1435" s="99">
        <v>2</v>
      </c>
      <c r="O1435" s="83" t="str">
        <f>REPLACE(INDEX(GroupVertices[Group], MATCH(Edges[[#This Row],[Vertex 1]],GroupVertices[Vertex],0)),1,1,"")</f>
        <v>1</v>
      </c>
      <c r="P1435" s="83" t="str">
        <f>REPLACE(INDEX(GroupVertices[Group], MATCH(Edges[[#This Row],[Vertex 2]],GroupVertices[Vertex],0)),1,1,"")</f>
        <v>1</v>
      </c>
    </row>
    <row r="1436" spans="1:16" ht="14.25" customHeight="1" thickTop="1" thickBot="1" x14ac:dyDescent="0.3">
      <c r="A1436" s="91" t="s">
        <v>217</v>
      </c>
      <c r="B1436" s="91" t="s">
        <v>949</v>
      </c>
      <c r="C1436" s="92"/>
      <c r="D1436" s="93">
        <v>1.5714285714285714</v>
      </c>
      <c r="E1436" s="94"/>
      <c r="F1436" s="95"/>
      <c r="G1436" s="92"/>
      <c r="H1436" s="96"/>
      <c r="I1436" s="97"/>
      <c r="J1436" s="97"/>
      <c r="K1436" s="98"/>
      <c r="L1436" s="90">
        <v>1436</v>
      </c>
      <c r="M1436" s="90"/>
      <c r="N1436" s="99">
        <v>5</v>
      </c>
      <c r="O1436" s="83" t="str">
        <f>REPLACE(INDEX(GroupVertices[Group], MATCH(Edges[[#This Row],[Vertex 1]],GroupVertices[Vertex],0)),1,1,"")</f>
        <v>1</v>
      </c>
      <c r="P1436" s="83" t="str">
        <f>REPLACE(INDEX(GroupVertices[Group], MATCH(Edges[[#This Row],[Vertex 2]],GroupVertices[Vertex],0)),1,1,"")</f>
        <v>1</v>
      </c>
    </row>
    <row r="1437" spans="1:16" ht="14.25" customHeight="1" thickTop="1" thickBot="1" x14ac:dyDescent="0.3">
      <c r="A1437" s="91" t="s">
        <v>266</v>
      </c>
      <c r="B1437" s="91" t="s">
        <v>267</v>
      </c>
      <c r="C1437" s="92"/>
      <c r="D1437" s="93">
        <v>1</v>
      </c>
      <c r="E1437" s="94"/>
      <c r="F1437" s="95"/>
      <c r="G1437" s="92"/>
      <c r="H1437" s="96"/>
      <c r="I1437" s="97"/>
      <c r="J1437" s="97"/>
      <c r="K1437" s="98"/>
      <c r="L1437" s="90">
        <v>1437</v>
      </c>
      <c r="M1437" s="90"/>
      <c r="N1437" s="99">
        <v>1</v>
      </c>
      <c r="O1437" s="83" t="str">
        <f>REPLACE(INDEX(GroupVertices[Group], MATCH(Edges[[#This Row],[Vertex 1]],GroupVertices[Vertex],0)),1,1,"")</f>
        <v>1</v>
      </c>
      <c r="P1437" s="83" t="str">
        <f>REPLACE(INDEX(GroupVertices[Group], MATCH(Edges[[#This Row],[Vertex 2]],GroupVertices[Vertex],0)),1,1,"")</f>
        <v>1</v>
      </c>
    </row>
    <row r="1438" spans="1:16" ht="14.25" customHeight="1" thickTop="1" thickBot="1" x14ac:dyDescent="0.3">
      <c r="A1438" s="91" t="s">
        <v>266</v>
      </c>
      <c r="B1438" s="91" t="s">
        <v>268</v>
      </c>
      <c r="C1438" s="92"/>
      <c r="D1438" s="93">
        <v>1</v>
      </c>
      <c r="E1438" s="94"/>
      <c r="F1438" s="95"/>
      <c r="G1438" s="92"/>
      <c r="H1438" s="96"/>
      <c r="I1438" s="97"/>
      <c r="J1438" s="97"/>
      <c r="K1438" s="98"/>
      <c r="L1438" s="90">
        <v>1438</v>
      </c>
      <c r="M1438" s="90"/>
      <c r="N1438" s="99">
        <v>1</v>
      </c>
      <c r="O1438" s="83" t="str">
        <f>REPLACE(INDEX(GroupVertices[Group], MATCH(Edges[[#This Row],[Vertex 1]],GroupVertices[Vertex],0)),1,1,"")</f>
        <v>1</v>
      </c>
      <c r="P1438" s="83" t="str">
        <f>REPLACE(INDEX(GroupVertices[Group], MATCH(Edges[[#This Row],[Vertex 2]],GroupVertices[Vertex],0)),1,1,"")</f>
        <v>1</v>
      </c>
    </row>
    <row r="1439" spans="1:16" ht="14.25" customHeight="1" thickTop="1" thickBot="1" x14ac:dyDescent="0.3">
      <c r="A1439" s="91" t="s">
        <v>266</v>
      </c>
      <c r="B1439" s="91" t="s">
        <v>269</v>
      </c>
      <c r="C1439" s="92"/>
      <c r="D1439" s="93">
        <v>1.4285714285714286</v>
      </c>
      <c r="E1439" s="94"/>
      <c r="F1439" s="95"/>
      <c r="G1439" s="92"/>
      <c r="H1439" s="96"/>
      <c r="I1439" s="97"/>
      <c r="J1439" s="97"/>
      <c r="K1439" s="98"/>
      <c r="L1439" s="90">
        <v>1439</v>
      </c>
      <c r="M1439" s="90"/>
      <c r="N1439" s="99">
        <v>4</v>
      </c>
      <c r="O1439" s="83" t="str">
        <f>REPLACE(INDEX(GroupVertices[Group], MATCH(Edges[[#This Row],[Vertex 1]],GroupVertices[Vertex],0)),1,1,"")</f>
        <v>1</v>
      </c>
      <c r="P1439" s="83" t="str">
        <f>REPLACE(INDEX(GroupVertices[Group], MATCH(Edges[[#This Row],[Vertex 2]],GroupVertices[Vertex],0)),1,1,"")</f>
        <v>1</v>
      </c>
    </row>
    <row r="1440" spans="1:16" ht="14.25" customHeight="1" thickTop="1" thickBot="1" x14ac:dyDescent="0.3">
      <c r="A1440" s="91" t="s">
        <v>266</v>
      </c>
      <c r="B1440" s="91" t="s">
        <v>270</v>
      </c>
      <c r="C1440" s="92"/>
      <c r="D1440" s="93">
        <v>1</v>
      </c>
      <c r="E1440" s="94"/>
      <c r="F1440" s="95"/>
      <c r="G1440" s="92"/>
      <c r="H1440" s="96"/>
      <c r="I1440" s="97"/>
      <c r="J1440" s="97"/>
      <c r="K1440" s="98"/>
      <c r="L1440" s="90">
        <v>1440</v>
      </c>
      <c r="M1440" s="90"/>
      <c r="N1440" s="99">
        <v>1</v>
      </c>
      <c r="O1440" s="83" t="str">
        <f>REPLACE(INDEX(GroupVertices[Group], MATCH(Edges[[#This Row],[Vertex 1]],GroupVertices[Vertex],0)),1,1,"")</f>
        <v>1</v>
      </c>
      <c r="P1440" s="83" t="str">
        <f>REPLACE(INDEX(GroupVertices[Group], MATCH(Edges[[#This Row],[Vertex 2]],GroupVertices[Vertex],0)),1,1,"")</f>
        <v>1</v>
      </c>
    </row>
    <row r="1441" spans="1:16" ht="14.25" customHeight="1" thickTop="1" thickBot="1" x14ac:dyDescent="0.3">
      <c r="A1441" s="91" t="s">
        <v>266</v>
      </c>
      <c r="B1441" s="91" t="s">
        <v>271</v>
      </c>
      <c r="C1441" s="92"/>
      <c r="D1441" s="93">
        <v>1</v>
      </c>
      <c r="E1441" s="94"/>
      <c r="F1441" s="95"/>
      <c r="G1441" s="92"/>
      <c r="H1441" s="96"/>
      <c r="I1441" s="97"/>
      <c r="J1441" s="97"/>
      <c r="K1441" s="98"/>
      <c r="L1441" s="90">
        <v>1441</v>
      </c>
      <c r="M1441" s="90"/>
      <c r="N1441" s="99">
        <v>1</v>
      </c>
      <c r="O1441" s="83" t="str">
        <f>REPLACE(INDEX(GroupVertices[Group], MATCH(Edges[[#This Row],[Vertex 1]],GroupVertices[Vertex],0)),1,1,"")</f>
        <v>1</v>
      </c>
      <c r="P1441" s="83" t="str">
        <f>REPLACE(INDEX(GroupVertices[Group], MATCH(Edges[[#This Row],[Vertex 2]],GroupVertices[Vertex],0)),1,1,"")</f>
        <v>1</v>
      </c>
    </row>
    <row r="1442" spans="1:16" ht="14.25" customHeight="1" thickTop="1" thickBot="1" x14ac:dyDescent="0.3">
      <c r="A1442" s="91" t="s">
        <v>266</v>
      </c>
      <c r="B1442" s="91" t="s">
        <v>213</v>
      </c>
      <c r="C1442" s="92"/>
      <c r="D1442" s="93">
        <v>1</v>
      </c>
      <c r="E1442" s="94"/>
      <c r="F1442" s="95"/>
      <c r="G1442" s="92"/>
      <c r="H1442" s="96"/>
      <c r="I1442" s="97"/>
      <c r="J1442" s="97"/>
      <c r="K1442" s="98"/>
      <c r="L1442" s="90">
        <v>1442</v>
      </c>
      <c r="M1442" s="90"/>
      <c r="N1442" s="99">
        <v>1</v>
      </c>
      <c r="O1442" s="83" t="str">
        <f>REPLACE(INDEX(GroupVertices[Group], MATCH(Edges[[#This Row],[Vertex 1]],GroupVertices[Vertex],0)),1,1,"")</f>
        <v>1</v>
      </c>
      <c r="P1442" s="83" t="str">
        <f>REPLACE(INDEX(GroupVertices[Group], MATCH(Edges[[#This Row],[Vertex 2]],GroupVertices[Vertex],0)),1,1,"")</f>
        <v>1</v>
      </c>
    </row>
    <row r="1443" spans="1:16" ht="14.25" customHeight="1" thickTop="1" thickBot="1" x14ac:dyDescent="0.3">
      <c r="A1443" s="91" t="s">
        <v>952</v>
      </c>
      <c r="B1443" s="91" t="s">
        <v>920</v>
      </c>
      <c r="C1443" s="92"/>
      <c r="D1443" s="93">
        <v>1</v>
      </c>
      <c r="E1443" s="94"/>
      <c r="F1443" s="95"/>
      <c r="G1443" s="92"/>
      <c r="H1443" s="96"/>
      <c r="I1443" s="97"/>
      <c r="J1443" s="97"/>
      <c r="K1443" s="98"/>
      <c r="L1443" s="90">
        <v>1443</v>
      </c>
      <c r="M1443" s="90"/>
      <c r="N1443" s="99">
        <v>1</v>
      </c>
      <c r="O1443" s="83" t="str">
        <f>REPLACE(INDEX(GroupVertices[Group], MATCH(Edges[[#This Row],[Vertex 1]],GroupVertices[Vertex],0)),1,1,"")</f>
        <v>12</v>
      </c>
      <c r="P1443" s="83" t="str">
        <f>REPLACE(INDEX(GroupVertices[Group], MATCH(Edges[[#This Row],[Vertex 2]],GroupVertices[Vertex],0)),1,1,"")</f>
        <v>12</v>
      </c>
    </row>
    <row r="1444" spans="1:16" ht="14.25" customHeight="1" thickTop="1" thickBot="1" x14ac:dyDescent="0.3">
      <c r="A1444" s="91" t="s">
        <v>836</v>
      </c>
      <c r="B1444" s="91" t="s">
        <v>632</v>
      </c>
      <c r="C1444" s="92"/>
      <c r="D1444" s="93">
        <v>1.1428571428571428</v>
      </c>
      <c r="E1444" s="94"/>
      <c r="F1444" s="95"/>
      <c r="G1444" s="92"/>
      <c r="H1444" s="96"/>
      <c r="I1444" s="97"/>
      <c r="J1444" s="97"/>
      <c r="K1444" s="98"/>
      <c r="L1444" s="90">
        <v>1444</v>
      </c>
      <c r="M1444" s="90"/>
      <c r="N1444" s="99">
        <v>2</v>
      </c>
      <c r="O1444" s="83" t="str">
        <f>REPLACE(INDEX(GroupVertices[Group], MATCH(Edges[[#This Row],[Vertex 1]],GroupVertices[Vertex],0)),1,1,"")</f>
        <v>1</v>
      </c>
      <c r="P1444" s="83" t="str">
        <f>REPLACE(INDEX(GroupVertices[Group], MATCH(Edges[[#This Row],[Vertex 2]],GroupVertices[Vertex],0)),1,1,"")</f>
        <v>1</v>
      </c>
    </row>
    <row r="1445" spans="1:16" ht="14.25" customHeight="1" thickTop="1" thickBot="1" x14ac:dyDescent="0.3">
      <c r="A1445" s="91" t="s">
        <v>588</v>
      </c>
      <c r="B1445" s="91" t="s">
        <v>589</v>
      </c>
      <c r="C1445" s="92"/>
      <c r="D1445" s="93">
        <v>1</v>
      </c>
      <c r="E1445" s="94"/>
      <c r="F1445" s="95"/>
      <c r="G1445" s="92"/>
      <c r="H1445" s="96"/>
      <c r="I1445" s="97"/>
      <c r="J1445" s="97"/>
      <c r="K1445" s="98"/>
      <c r="L1445" s="90">
        <v>1445</v>
      </c>
      <c r="M1445" s="90"/>
      <c r="N1445" s="99">
        <v>1</v>
      </c>
      <c r="O1445" s="83" t="str">
        <f>REPLACE(INDEX(GroupVertices[Group], MATCH(Edges[[#This Row],[Vertex 1]],GroupVertices[Vertex],0)),1,1,"")</f>
        <v>1</v>
      </c>
      <c r="P1445" s="83" t="str">
        <f>REPLACE(INDEX(GroupVertices[Group], MATCH(Edges[[#This Row],[Vertex 2]],GroupVertices[Vertex],0)),1,1,"")</f>
        <v>1</v>
      </c>
    </row>
    <row r="1446" spans="1:16" ht="14.25" customHeight="1" thickTop="1" thickBot="1" x14ac:dyDescent="0.3">
      <c r="A1446" s="91" t="s">
        <v>588</v>
      </c>
      <c r="B1446" s="91" t="s">
        <v>590</v>
      </c>
      <c r="C1446" s="92"/>
      <c r="D1446" s="93">
        <v>1.1428571428571428</v>
      </c>
      <c r="E1446" s="94"/>
      <c r="F1446" s="95"/>
      <c r="G1446" s="92"/>
      <c r="H1446" s="96"/>
      <c r="I1446" s="97"/>
      <c r="J1446" s="97"/>
      <c r="K1446" s="98"/>
      <c r="L1446" s="90">
        <v>1446</v>
      </c>
      <c r="M1446" s="90"/>
      <c r="N1446" s="99">
        <v>2</v>
      </c>
      <c r="O1446" s="83" t="str">
        <f>REPLACE(INDEX(GroupVertices[Group], MATCH(Edges[[#This Row],[Vertex 1]],GroupVertices[Vertex],0)),1,1,"")</f>
        <v>1</v>
      </c>
      <c r="P1446" s="83" t="str">
        <f>REPLACE(INDEX(GroupVertices[Group], MATCH(Edges[[#This Row],[Vertex 2]],GroupVertices[Vertex],0)),1,1,"")</f>
        <v>1</v>
      </c>
    </row>
    <row r="1447" spans="1:16" ht="14.25" customHeight="1" thickTop="1" thickBot="1" x14ac:dyDescent="0.3">
      <c r="A1447" s="91" t="s">
        <v>588</v>
      </c>
      <c r="B1447" s="91" t="s">
        <v>591</v>
      </c>
      <c r="C1447" s="92"/>
      <c r="D1447" s="93">
        <v>1</v>
      </c>
      <c r="E1447" s="94"/>
      <c r="F1447" s="95"/>
      <c r="G1447" s="92"/>
      <c r="H1447" s="96"/>
      <c r="I1447" s="97"/>
      <c r="J1447" s="97"/>
      <c r="K1447" s="98"/>
      <c r="L1447" s="90">
        <v>1447</v>
      </c>
      <c r="M1447" s="90"/>
      <c r="N1447" s="99">
        <v>1</v>
      </c>
      <c r="O1447" s="83" t="str">
        <f>REPLACE(INDEX(GroupVertices[Group], MATCH(Edges[[#This Row],[Vertex 1]],GroupVertices[Vertex],0)),1,1,"")</f>
        <v>1</v>
      </c>
      <c r="P1447" s="83" t="str">
        <f>REPLACE(INDEX(GroupVertices[Group], MATCH(Edges[[#This Row],[Vertex 2]],GroupVertices[Vertex],0)),1,1,"")</f>
        <v>1</v>
      </c>
    </row>
    <row r="1448" spans="1:16" ht="14.25" customHeight="1" thickTop="1" thickBot="1" x14ac:dyDescent="0.3">
      <c r="A1448" s="91" t="s">
        <v>588</v>
      </c>
      <c r="B1448" s="91" t="s">
        <v>592</v>
      </c>
      <c r="C1448" s="92"/>
      <c r="D1448" s="93">
        <v>1.1428571428571428</v>
      </c>
      <c r="E1448" s="94"/>
      <c r="F1448" s="95"/>
      <c r="G1448" s="92"/>
      <c r="H1448" s="96"/>
      <c r="I1448" s="97"/>
      <c r="J1448" s="97"/>
      <c r="K1448" s="98"/>
      <c r="L1448" s="90">
        <v>1448</v>
      </c>
      <c r="M1448" s="90"/>
      <c r="N1448" s="99">
        <v>2</v>
      </c>
      <c r="O1448" s="83" t="str">
        <f>REPLACE(INDEX(GroupVertices[Group], MATCH(Edges[[#This Row],[Vertex 1]],GroupVertices[Vertex],0)),1,1,"")</f>
        <v>1</v>
      </c>
      <c r="P1448" s="83" t="str">
        <f>REPLACE(INDEX(GroupVertices[Group], MATCH(Edges[[#This Row],[Vertex 2]],GroupVertices[Vertex],0)),1,1,"")</f>
        <v>1</v>
      </c>
    </row>
    <row r="1449" spans="1:16" ht="14.25" customHeight="1" thickTop="1" thickBot="1" x14ac:dyDescent="0.3">
      <c r="A1449" s="91" t="s">
        <v>588</v>
      </c>
      <c r="B1449" s="91" t="s">
        <v>593</v>
      </c>
      <c r="C1449" s="92"/>
      <c r="D1449" s="93">
        <v>1</v>
      </c>
      <c r="E1449" s="94"/>
      <c r="F1449" s="95"/>
      <c r="G1449" s="92"/>
      <c r="H1449" s="96"/>
      <c r="I1449" s="97"/>
      <c r="J1449" s="97"/>
      <c r="K1449" s="98"/>
      <c r="L1449" s="90">
        <v>1449</v>
      </c>
      <c r="M1449" s="90"/>
      <c r="N1449" s="99">
        <v>1</v>
      </c>
      <c r="O1449" s="83" t="str">
        <f>REPLACE(INDEX(GroupVertices[Group], MATCH(Edges[[#This Row],[Vertex 1]],GroupVertices[Vertex],0)),1,1,"")</f>
        <v>1</v>
      </c>
      <c r="P1449" s="83" t="str">
        <f>REPLACE(INDEX(GroupVertices[Group], MATCH(Edges[[#This Row],[Vertex 2]],GroupVertices[Vertex],0)),1,1,"")</f>
        <v>1</v>
      </c>
    </row>
    <row r="1450" spans="1:16" ht="14.25" customHeight="1" thickTop="1" thickBot="1" x14ac:dyDescent="0.3">
      <c r="A1450" s="91" t="s">
        <v>588</v>
      </c>
      <c r="B1450" s="91" t="s">
        <v>594</v>
      </c>
      <c r="C1450" s="92"/>
      <c r="D1450" s="93">
        <v>1</v>
      </c>
      <c r="E1450" s="94"/>
      <c r="F1450" s="95"/>
      <c r="G1450" s="92"/>
      <c r="H1450" s="96"/>
      <c r="I1450" s="97"/>
      <c r="J1450" s="97"/>
      <c r="K1450" s="98"/>
      <c r="L1450" s="90">
        <v>1450</v>
      </c>
      <c r="M1450" s="90"/>
      <c r="N1450" s="99">
        <v>1</v>
      </c>
      <c r="O1450" s="83" t="str">
        <f>REPLACE(INDEX(GroupVertices[Group], MATCH(Edges[[#This Row],[Vertex 1]],GroupVertices[Vertex],0)),1,1,"")</f>
        <v>1</v>
      </c>
      <c r="P1450" s="83" t="str">
        <f>REPLACE(INDEX(GroupVertices[Group], MATCH(Edges[[#This Row],[Vertex 2]],GroupVertices[Vertex],0)),1,1,"")</f>
        <v>1</v>
      </c>
    </row>
    <row r="1451" spans="1:16" ht="14.25" customHeight="1" thickTop="1" thickBot="1" x14ac:dyDescent="0.3">
      <c r="A1451" s="91" t="s">
        <v>311</v>
      </c>
      <c r="B1451" s="91" t="s">
        <v>530</v>
      </c>
      <c r="C1451" s="92"/>
      <c r="D1451" s="93">
        <v>1</v>
      </c>
      <c r="E1451" s="94"/>
      <c r="F1451" s="95"/>
      <c r="G1451" s="92"/>
      <c r="H1451" s="96"/>
      <c r="I1451" s="97"/>
      <c r="J1451" s="97"/>
      <c r="K1451" s="98"/>
      <c r="L1451" s="90">
        <v>1451</v>
      </c>
      <c r="M1451" s="90"/>
      <c r="N1451" s="99">
        <v>1</v>
      </c>
      <c r="O1451" s="83" t="str">
        <f>REPLACE(INDEX(GroupVertices[Group], MATCH(Edges[[#This Row],[Vertex 1]],GroupVertices[Vertex],0)),1,1,"")</f>
        <v>1</v>
      </c>
      <c r="P1451" s="83" t="str">
        <f>REPLACE(INDEX(GroupVertices[Group], MATCH(Edges[[#This Row],[Vertex 2]],GroupVertices[Vertex],0)),1,1,"")</f>
        <v>1</v>
      </c>
    </row>
    <row r="1452" spans="1:16" ht="14.25" customHeight="1" thickTop="1" thickBot="1" x14ac:dyDescent="0.3">
      <c r="A1452" s="91" t="s">
        <v>311</v>
      </c>
      <c r="B1452" s="91" t="s">
        <v>953</v>
      </c>
      <c r="C1452" s="92"/>
      <c r="D1452" s="93">
        <v>1.4285714285714286</v>
      </c>
      <c r="E1452" s="94"/>
      <c r="F1452" s="95"/>
      <c r="G1452" s="92"/>
      <c r="H1452" s="96"/>
      <c r="I1452" s="97"/>
      <c r="J1452" s="97"/>
      <c r="K1452" s="98"/>
      <c r="L1452" s="90">
        <v>1452</v>
      </c>
      <c r="M1452" s="90"/>
      <c r="N1452" s="99">
        <v>4</v>
      </c>
      <c r="O1452" s="83" t="str">
        <f>REPLACE(INDEX(GroupVertices[Group], MATCH(Edges[[#This Row],[Vertex 1]],GroupVertices[Vertex],0)),1,1,"")</f>
        <v>1</v>
      </c>
      <c r="P1452" s="83" t="str">
        <f>REPLACE(INDEX(GroupVertices[Group], MATCH(Edges[[#This Row],[Vertex 2]],GroupVertices[Vertex],0)),1,1,"")</f>
        <v>1</v>
      </c>
    </row>
    <row r="1453" spans="1:16" ht="14.25" customHeight="1" thickTop="1" thickBot="1" x14ac:dyDescent="0.3">
      <c r="A1453" s="91" t="s">
        <v>311</v>
      </c>
      <c r="B1453" s="91" t="s">
        <v>312</v>
      </c>
      <c r="C1453" s="92"/>
      <c r="D1453" s="93">
        <v>1</v>
      </c>
      <c r="E1453" s="94"/>
      <c r="F1453" s="95"/>
      <c r="G1453" s="92"/>
      <c r="H1453" s="96"/>
      <c r="I1453" s="97"/>
      <c r="J1453" s="97"/>
      <c r="K1453" s="98"/>
      <c r="L1453" s="90">
        <v>1453</v>
      </c>
      <c r="M1453" s="90"/>
      <c r="N1453" s="99">
        <v>1</v>
      </c>
      <c r="O1453" s="83" t="str">
        <f>REPLACE(INDEX(GroupVertices[Group], MATCH(Edges[[#This Row],[Vertex 1]],GroupVertices[Vertex],0)),1,1,"")</f>
        <v>1</v>
      </c>
      <c r="P1453" s="83" t="str">
        <f>REPLACE(INDEX(GroupVertices[Group], MATCH(Edges[[#This Row],[Vertex 2]],GroupVertices[Vertex],0)),1,1,"")</f>
        <v>1</v>
      </c>
    </row>
    <row r="1454" spans="1:16" ht="14.25" customHeight="1" thickTop="1" thickBot="1" x14ac:dyDescent="0.3">
      <c r="A1454" s="91" t="s">
        <v>311</v>
      </c>
      <c r="B1454" s="91" t="s">
        <v>897</v>
      </c>
      <c r="C1454" s="92"/>
      <c r="D1454" s="93">
        <v>1</v>
      </c>
      <c r="E1454" s="94"/>
      <c r="F1454" s="95"/>
      <c r="G1454" s="92"/>
      <c r="H1454" s="96"/>
      <c r="I1454" s="97"/>
      <c r="J1454" s="97"/>
      <c r="K1454" s="98"/>
      <c r="L1454" s="90">
        <v>1454</v>
      </c>
      <c r="M1454" s="90"/>
      <c r="N1454" s="99">
        <v>1</v>
      </c>
      <c r="O1454" s="83" t="str">
        <f>REPLACE(INDEX(GroupVertices[Group], MATCH(Edges[[#This Row],[Vertex 1]],GroupVertices[Vertex],0)),1,1,"")</f>
        <v>1</v>
      </c>
      <c r="P1454" s="83" t="str">
        <f>REPLACE(INDEX(GroupVertices[Group], MATCH(Edges[[#This Row],[Vertex 2]],GroupVertices[Vertex],0)),1,1,"")</f>
        <v>1</v>
      </c>
    </row>
    <row r="1455" spans="1:16" ht="14.25" customHeight="1" thickTop="1" thickBot="1" x14ac:dyDescent="0.3">
      <c r="A1455" s="91" t="s">
        <v>311</v>
      </c>
      <c r="B1455" s="91" t="s">
        <v>531</v>
      </c>
      <c r="C1455" s="92"/>
      <c r="D1455" s="93">
        <v>2</v>
      </c>
      <c r="E1455" s="94"/>
      <c r="F1455" s="95"/>
      <c r="G1455" s="92"/>
      <c r="H1455" s="96"/>
      <c r="I1455" s="97"/>
      <c r="J1455" s="97"/>
      <c r="K1455" s="98"/>
      <c r="L1455" s="90">
        <v>1455</v>
      </c>
      <c r="M1455" s="90"/>
      <c r="N1455" s="99">
        <v>8</v>
      </c>
      <c r="O1455" s="83" t="str">
        <f>REPLACE(INDEX(GroupVertices[Group], MATCH(Edges[[#This Row],[Vertex 1]],GroupVertices[Vertex],0)),1,1,"")</f>
        <v>1</v>
      </c>
      <c r="P1455" s="83" t="str">
        <f>REPLACE(INDEX(GroupVertices[Group], MATCH(Edges[[#This Row],[Vertex 2]],GroupVertices[Vertex],0)),1,1,"")</f>
        <v>1</v>
      </c>
    </row>
    <row r="1456" spans="1:16" ht="14.25" customHeight="1" thickTop="1" thickBot="1" x14ac:dyDescent="0.3">
      <c r="A1456" s="91" t="s">
        <v>311</v>
      </c>
      <c r="B1456" s="91" t="s">
        <v>343</v>
      </c>
      <c r="C1456" s="92"/>
      <c r="D1456" s="93">
        <v>1</v>
      </c>
      <c r="E1456" s="94"/>
      <c r="F1456" s="95"/>
      <c r="G1456" s="92"/>
      <c r="H1456" s="96"/>
      <c r="I1456" s="97"/>
      <c r="J1456" s="97"/>
      <c r="K1456" s="98"/>
      <c r="L1456" s="90">
        <v>1456</v>
      </c>
      <c r="M1456" s="90"/>
      <c r="N1456" s="99">
        <v>1</v>
      </c>
      <c r="O1456" s="83" t="str">
        <f>REPLACE(INDEX(GroupVertices[Group], MATCH(Edges[[#This Row],[Vertex 1]],GroupVertices[Vertex],0)),1,1,"")</f>
        <v>1</v>
      </c>
      <c r="P1456" s="83" t="str">
        <f>REPLACE(INDEX(GroupVertices[Group], MATCH(Edges[[#This Row],[Vertex 2]],GroupVertices[Vertex],0)),1,1,"")</f>
        <v>1</v>
      </c>
    </row>
    <row r="1457" spans="1:16" ht="14.25" customHeight="1" thickTop="1" thickBot="1" x14ac:dyDescent="0.3">
      <c r="A1457" s="91" t="s">
        <v>311</v>
      </c>
      <c r="B1457" s="91" t="s">
        <v>632</v>
      </c>
      <c r="C1457" s="92"/>
      <c r="D1457" s="93">
        <v>1</v>
      </c>
      <c r="E1457" s="94"/>
      <c r="F1457" s="95"/>
      <c r="G1457" s="92"/>
      <c r="H1457" s="96"/>
      <c r="I1457" s="97"/>
      <c r="J1457" s="97"/>
      <c r="K1457" s="98"/>
      <c r="L1457" s="90">
        <v>1457</v>
      </c>
      <c r="M1457" s="90"/>
      <c r="N1457" s="99">
        <v>1</v>
      </c>
      <c r="O1457" s="83" t="str">
        <f>REPLACE(INDEX(GroupVertices[Group], MATCH(Edges[[#This Row],[Vertex 1]],GroupVertices[Vertex],0)),1,1,"")</f>
        <v>1</v>
      </c>
      <c r="P1457" s="83" t="str">
        <f>REPLACE(INDEX(GroupVertices[Group], MATCH(Edges[[#This Row],[Vertex 2]],GroupVertices[Vertex],0)),1,1,"")</f>
        <v>1</v>
      </c>
    </row>
    <row r="1458" spans="1:16" ht="14.25" customHeight="1" thickTop="1" thickBot="1" x14ac:dyDescent="0.3">
      <c r="A1458" s="91" t="s">
        <v>311</v>
      </c>
      <c r="B1458" s="91" t="s">
        <v>448</v>
      </c>
      <c r="C1458" s="92"/>
      <c r="D1458" s="93">
        <v>1</v>
      </c>
      <c r="E1458" s="94"/>
      <c r="F1458" s="95"/>
      <c r="G1458" s="92"/>
      <c r="H1458" s="96"/>
      <c r="I1458" s="97"/>
      <c r="J1458" s="97"/>
      <c r="K1458" s="98"/>
      <c r="L1458" s="90">
        <v>1458</v>
      </c>
      <c r="M1458" s="90"/>
      <c r="N1458" s="99">
        <v>1</v>
      </c>
      <c r="O1458" s="83" t="str">
        <f>REPLACE(INDEX(GroupVertices[Group], MATCH(Edges[[#This Row],[Vertex 1]],GroupVertices[Vertex],0)),1,1,"")</f>
        <v>1</v>
      </c>
      <c r="P1458" s="83" t="str">
        <f>REPLACE(INDEX(GroupVertices[Group], MATCH(Edges[[#This Row],[Vertex 2]],GroupVertices[Vertex],0)),1,1,"")</f>
        <v>1</v>
      </c>
    </row>
    <row r="1459" spans="1:16" ht="14.25" customHeight="1" thickTop="1" thickBot="1" x14ac:dyDescent="0.3">
      <c r="A1459" s="91" t="s">
        <v>311</v>
      </c>
      <c r="B1459" s="91" t="s">
        <v>639</v>
      </c>
      <c r="C1459" s="92"/>
      <c r="D1459" s="93">
        <v>1.1428571428571428</v>
      </c>
      <c r="E1459" s="94"/>
      <c r="F1459" s="95"/>
      <c r="G1459" s="92"/>
      <c r="H1459" s="96"/>
      <c r="I1459" s="97"/>
      <c r="J1459" s="97"/>
      <c r="K1459" s="98"/>
      <c r="L1459" s="90">
        <v>1459</v>
      </c>
      <c r="M1459" s="90"/>
      <c r="N1459" s="99">
        <v>2</v>
      </c>
      <c r="O1459" s="83" t="str">
        <f>REPLACE(INDEX(GroupVertices[Group], MATCH(Edges[[#This Row],[Vertex 1]],GroupVertices[Vertex],0)),1,1,"")</f>
        <v>1</v>
      </c>
      <c r="P1459" s="83" t="str">
        <f>REPLACE(INDEX(GroupVertices[Group], MATCH(Edges[[#This Row],[Vertex 2]],GroupVertices[Vertex],0)),1,1,"")</f>
        <v>1</v>
      </c>
    </row>
    <row r="1460" spans="1:16" ht="14.25" customHeight="1" thickTop="1" thickBot="1" x14ac:dyDescent="0.3">
      <c r="A1460" s="91" t="s">
        <v>311</v>
      </c>
      <c r="B1460" s="91" t="s">
        <v>533</v>
      </c>
      <c r="C1460" s="92"/>
      <c r="D1460" s="93">
        <v>1</v>
      </c>
      <c r="E1460" s="94"/>
      <c r="F1460" s="95"/>
      <c r="G1460" s="92"/>
      <c r="H1460" s="96"/>
      <c r="I1460" s="97"/>
      <c r="J1460" s="97"/>
      <c r="K1460" s="98"/>
      <c r="L1460" s="90">
        <v>1460</v>
      </c>
      <c r="M1460" s="90"/>
      <c r="N1460" s="99">
        <v>1</v>
      </c>
      <c r="O1460" s="83" t="str">
        <f>REPLACE(INDEX(GroupVertices[Group], MATCH(Edges[[#This Row],[Vertex 1]],GroupVertices[Vertex],0)),1,1,"")</f>
        <v>1</v>
      </c>
      <c r="P1460" s="83" t="str">
        <f>REPLACE(INDEX(GroupVertices[Group], MATCH(Edges[[#This Row],[Vertex 2]],GroupVertices[Vertex],0)),1,1,"")</f>
        <v>1</v>
      </c>
    </row>
    <row r="1461" spans="1:16" ht="14.25" customHeight="1" thickTop="1" thickBot="1" x14ac:dyDescent="0.3">
      <c r="A1461" s="91" t="s">
        <v>311</v>
      </c>
      <c r="B1461" s="91" t="s">
        <v>454</v>
      </c>
      <c r="C1461" s="92"/>
      <c r="D1461" s="93">
        <v>1</v>
      </c>
      <c r="E1461" s="94"/>
      <c r="F1461" s="95"/>
      <c r="G1461" s="92"/>
      <c r="H1461" s="96"/>
      <c r="I1461" s="97"/>
      <c r="J1461" s="97"/>
      <c r="K1461" s="98"/>
      <c r="L1461" s="90">
        <v>1461</v>
      </c>
      <c r="M1461" s="90"/>
      <c r="N1461" s="99">
        <v>1</v>
      </c>
      <c r="O1461" s="83" t="str">
        <f>REPLACE(INDEX(GroupVertices[Group], MATCH(Edges[[#This Row],[Vertex 1]],GroupVertices[Vertex],0)),1,1,"")</f>
        <v>1</v>
      </c>
      <c r="P1461" s="83" t="str">
        <f>REPLACE(INDEX(GroupVertices[Group], MATCH(Edges[[#This Row],[Vertex 2]],GroupVertices[Vertex],0)),1,1,"")</f>
        <v>1</v>
      </c>
    </row>
    <row r="1462" spans="1:16" ht="14.25" customHeight="1" thickTop="1" thickBot="1" x14ac:dyDescent="0.3">
      <c r="A1462" s="91" t="s">
        <v>311</v>
      </c>
      <c r="B1462" s="91" t="s">
        <v>954</v>
      </c>
      <c r="C1462" s="92"/>
      <c r="D1462" s="93">
        <v>1.1428571428571428</v>
      </c>
      <c r="E1462" s="94"/>
      <c r="F1462" s="95"/>
      <c r="G1462" s="92"/>
      <c r="H1462" s="96"/>
      <c r="I1462" s="97"/>
      <c r="J1462" s="97"/>
      <c r="K1462" s="98"/>
      <c r="L1462" s="90">
        <v>1462</v>
      </c>
      <c r="M1462" s="90"/>
      <c r="N1462" s="99">
        <v>2</v>
      </c>
      <c r="O1462" s="83" t="str">
        <f>REPLACE(INDEX(GroupVertices[Group], MATCH(Edges[[#This Row],[Vertex 1]],GroupVertices[Vertex],0)),1,1,"")</f>
        <v>1</v>
      </c>
      <c r="P1462" s="83" t="str">
        <f>REPLACE(INDEX(GroupVertices[Group], MATCH(Edges[[#This Row],[Vertex 2]],GroupVertices[Vertex],0)),1,1,"")</f>
        <v>1</v>
      </c>
    </row>
    <row r="1463" spans="1:16" ht="14.25" customHeight="1" thickTop="1" thickBot="1" x14ac:dyDescent="0.3">
      <c r="A1463" s="91" t="s">
        <v>311</v>
      </c>
      <c r="B1463" s="91" t="s">
        <v>591</v>
      </c>
      <c r="C1463" s="92"/>
      <c r="D1463" s="93">
        <v>2.7142857142857144</v>
      </c>
      <c r="E1463" s="94"/>
      <c r="F1463" s="95"/>
      <c r="G1463" s="92"/>
      <c r="H1463" s="96"/>
      <c r="I1463" s="97"/>
      <c r="J1463" s="97"/>
      <c r="K1463" s="98"/>
      <c r="L1463" s="90">
        <v>1463</v>
      </c>
      <c r="M1463" s="90"/>
      <c r="N1463" s="99">
        <v>13</v>
      </c>
      <c r="O1463" s="83" t="str">
        <f>REPLACE(INDEX(GroupVertices[Group], MATCH(Edges[[#This Row],[Vertex 1]],GroupVertices[Vertex],0)),1,1,"")</f>
        <v>1</v>
      </c>
      <c r="P1463" s="83" t="str">
        <f>REPLACE(INDEX(GroupVertices[Group], MATCH(Edges[[#This Row],[Vertex 2]],GroupVertices[Vertex],0)),1,1,"")</f>
        <v>1</v>
      </c>
    </row>
    <row r="1464" spans="1:16" ht="14.25" customHeight="1" thickTop="1" thickBot="1" x14ac:dyDescent="0.3">
      <c r="A1464" s="91" t="s">
        <v>955</v>
      </c>
      <c r="B1464" s="91" t="s">
        <v>852</v>
      </c>
      <c r="C1464" s="92"/>
      <c r="D1464" s="93">
        <v>1</v>
      </c>
      <c r="E1464" s="94"/>
      <c r="F1464" s="95"/>
      <c r="G1464" s="92"/>
      <c r="H1464" s="96"/>
      <c r="I1464" s="97"/>
      <c r="J1464" s="97"/>
      <c r="K1464" s="98"/>
      <c r="L1464" s="90">
        <v>1464</v>
      </c>
      <c r="M1464" s="90"/>
      <c r="N1464" s="99">
        <v>1</v>
      </c>
      <c r="O1464" s="83" t="str">
        <f>REPLACE(INDEX(GroupVertices[Group], MATCH(Edges[[#This Row],[Vertex 1]],GroupVertices[Vertex],0)),1,1,"")</f>
        <v>1</v>
      </c>
      <c r="P1464" s="83" t="str">
        <f>REPLACE(INDEX(GroupVertices[Group], MATCH(Edges[[#This Row],[Vertex 2]],GroupVertices[Vertex],0)),1,1,"")</f>
        <v>1</v>
      </c>
    </row>
    <row r="1465" spans="1:16" ht="14.25" customHeight="1" thickTop="1" thickBot="1" x14ac:dyDescent="0.3">
      <c r="A1465" s="91" t="s">
        <v>956</v>
      </c>
      <c r="B1465" s="91" t="s">
        <v>957</v>
      </c>
      <c r="C1465" s="92"/>
      <c r="D1465" s="93">
        <v>1</v>
      </c>
      <c r="E1465" s="94"/>
      <c r="F1465" s="95"/>
      <c r="G1465" s="92"/>
      <c r="H1465" s="96"/>
      <c r="I1465" s="97"/>
      <c r="J1465" s="97"/>
      <c r="K1465" s="98"/>
      <c r="L1465" s="90">
        <v>1465</v>
      </c>
      <c r="M1465" s="90"/>
      <c r="N1465" s="99">
        <v>1</v>
      </c>
      <c r="O1465" s="83" t="str">
        <f>REPLACE(INDEX(GroupVertices[Group], MATCH(Edges[[#This Row],[Vertex 1]],GroupVertices[Vertex],0)),1,1,"")</f>
        <v>18</v>
      </c>
      <c r="P1465" s="83" t="str">
        <f>REPLACE(INDEX(GroupVertices[Group], MATCH(Edges[[#This Row],[Vertex 2]],GroupVertices[Vertex],0)),1,1,"")</f>
        <v>18</v>
      </c>
    </row>
    <row r="1466" spans="1:16" ht="14.25" customHeight="1" thickTop="1" thickBot="1" x14ac:dyDescent="0.3">
      <c r="A1466" s="91" t="s">
        <v>956</v>
      </c>
      <c r="B1466" s="91" t="s">
        <v>958</v>
      </c>
      <c r="C1466" s="92"/>
      <c r="D1466" s="93">
        <v>1.1428571428571428</v>
      </c>
      <c r="E1466" s="94"/>
      <c r="F1466" s="95"/>
      <c r="G1466" s="92"/>
      <c r="H1466" s="96"/>
      <c r="I1466" s="97"/>
      <c r="J1466" s="97"/>
      <c r="K1466" s="98"/>
      <c r="L1466" s="90">
        <v>1466</v>
      </c>
      <c r="M1466" s="90"/>
      <c r="N1466" s="99">
        <v>2</v>
      </c>
      <c r="O1466" s="83" t="str">
        <f>REPLACE(INDEX(GroupVertices[Group], MATCH(Edges[[#This Row],[Vertex 1]],GroupVertices[Vertex],0)),1,1,"")</f>
        <v>18</v>
      </c>
      <c r="P1466" s="83" t="str">
        <f>REPLACE(INDEX(GroupVertices[Group], MATCH(Edges[[#This Row],[Vertex 2]],GroupVertices[Vertex],0)),1,1,"")</f>
        <v>18</v>
      </c>
    </row>
    <row r="1467" spans="1:16" ht="14.25" customHeight="1" thickTop="1" thickBot="1" x14ac:dyDescent="0.3">
      <c r="A1467" s="91" t="s">
        <v>453</v>
      </c>
      <c r="B1467" s="91" t="s">
        <v>454</v>
      </c>
      <c r="C1467" s="92"/>
      <c r="D1467" s="93">
        <v>1.2857142857142856</v>
      </c>
      <c r="E1467" s="94"/>
      <c r="F1467" s="95"/>
      <c r="G1467" s="92"/>
      <c r="H1467" s="96"/>
      <c r="I1467" s="97"/>
      <c r="J1467" s="97"/>
      <c r="K1467" s="98"/>
      <c r="L1467" s="90">
        <v>1467</v>
      </c>
      <c r="M1467" s="90"/>
      <c r="N1467" s="99">
        <v>3</v>
      </c>
      <c r="O1467" s="83" t="str">
        <f>REPLACE(INDEX(GroupVertices[Group], MATCH(Edges[[#This Row],[Vertex 1]],GroupVertices[Vertex],0)),1,1,"")</f>
        <v>1</v>
      </c>
      <c r="P1467" s="83" t="str">
        <f>REPLACE(INDEX(GroupVertices[Group], MATCH(Edges[[#This Row],[Vertex 2]],GroupVertices[Vertex],0)),1,1,"")</f>
        <v>1</v>
      </c>
    </row>
    <row r="1468" spans="1:16" ht="14.25" customHeight="1" thickTop="1" thickBot="1" x14ac:dyDescent="0.3">
      <c r="A1468" s="91" t="s">
        <v>959</v>
      </c>
      <c r="B1468" s="91" t="s">
        <v>245</v>
      </c>
      <c r="C1468" s="92"/>
      <c r="D1468" s="93">
        <v>1.4285714285714286</v>
      </c>
      <c r="E1468" s="94"/>
      <c r="F1468" s="95"/>
      <c r="G1468" s="92"/>
      <c r="H1468" s="96"/>
      <c r="I1468" s="97"/>
      <c r="J1468" s="97"/>
      <c r="K1468" s="98"/>
      <c r="L1468" s="90">
        <v>1468</v>
      </c>
      <c r="M1468" s="90"/>
      <c r="N1468" s="99">
        <v>4</v>
      </c>
      <c r="O1468" s="83" t="str">
        <f>REPLACE(INDEX(GroupVertices[Group], MATCH(Edges[[#This Row],[Vertex 1]],GroupVertices[Vertex],0)),1,1,"")</f>
        <v>1</v>
      </c>
      <c r="P1468" s="83" t="str">
        <f>REPLACE(INDEX(GroupVertices[Group], MATCH(Edges[[#This Row],[Vertex 2]],GroupVertices[Vertex],0)),1,1,"")</f>
        <v>1</v>
      </c>
    </row>
    <row r="1469" spans="1:16" ht="14.25" customHeight="1" thickTop="1" thickBot="1" x14ac:dyDescent="0.3">
      <c r="A1469" s="91" t="s">
        <v>740</v>
      </c>
      <c r="B1469" s="91" t="s">
        <v>343</v>
      </c>
      <c r="C1469" s="92"/>
      <c r="D1469" s="93">
        <v>1.1428571428571428</v>
      </c>
      <c r="E1469" s="94"/>
      <c r="F1469" s="95"/>
      <c r="G1469" s="92"/>
      <c r="H1469" s="96"/>
      <c r="I1469" s="97"/>
      <c r="J1469" s="97"/>
      <c r="K1469" s="98"/>
      <c r="L1469" s="90">
        <v>1469</v>
      </c>
      <c r="M1469" s="90"/>
      <c r="N1469" s="99">
        <v>2</v>
      </c>
      <c r="O1469" s="83" t="str">
        <f>REPLACE(INDEX(GroupVertices[Group], MATCH(Edges[[#This Row],[Vertex 1]],GroupVertices[Vertex],0)),1,1,"")</f>
        <v>1</v>
      </c>
      <c r="P1469" s="83" t="str">
        <f>REPLACE(INDEX(GroupVertices[Group], MATCH(Edges[[#This Row],[Vertex 2]],GroupVertices[Vertex],0)),1,1,"")</f>
        <v>1</v>
      </c>
    </row>
    <row r="1470" spans="1:16" ht="14.25" customHeight="1" thickTop="1" thickBot="1" x14ac:dyDescent="0.3">
      <c r="A1470" s="91" t="s">
        <v>740</v>
      </c>
      <c r="B1470" s="91" t="s">
        <v>536</v>
      </c>
      <c r="C1470" s="92"/>
      <c r="D1470" s="93">
        <v>1</v>
      </c>
      <c r="E1470" s="94"/>
      <c r="F1470" s="95"/>
      <c r="G1470" s="92"/>
      <c r="H1470" s="96"/>
      <c r="I1470" s="97"/>
      <c r="J1470" s="97"/>
      <c r="K1470" s="98"/>
      <c r="L1470" s="90">
        <v>1470</v>
      </c>
      <c r="M1470" s="90"/>
      <c r="N1470" s="99">
        <v>1</v>
      </c>
      <c r="O1470" s="83" t="str">
        <f>REPLACE(INDEX(GroupVertices[Group], MATCH(Edges[[#This Row],[Vertex 1]],GroupVertices[Vertex],0)),1,1,"")</f>
        <v>1</v>
      </c>
      <c r="P1470" s="83" t="str">
        <f>REPLACE(INDEX(GroupVertices[Group], MATCH(Edges[[#This Row],[Vertex 2]],GroupVertices[Vertex],0)),1,1,"")</f>
        <v>1</v>
      </c>
    </row>
    <row r="1471" spans="1:16" ht="14.25" customHeight="1" thickTop="1" thickBot="1" x14ac:dyDescent="0.3">
      <c r="A1471" s="91" t="s">
        <v>829</v>
      </c>
      <c r="B1471" s="91" t="s">
        <v>294</v>
      </c>
      <c r="C1471" s="92"/>
      <c r="D1471" s="93">
        <v>1.1428571428571428</v>
      </c>
      <c r="E1471" s="94"/>
      <c r="F1471" s="95"/>
      <c r="G1471" s="92"/>
      <c r="H1471" s="96"/>
      <c r="I1471" s="97"/>
      <c r="J1471" s="97"/>
      <c r="K1471" s="98"/>
      <c r="L1471" s="90">
        <v>1471</v>
      </c>
      <c r="M1471" s="90"/>
      <c r="N1471" s="99">
        <v>2</v>
      </c>
      <c r="O1471" s="83" t="str">
        <f>REPLACE(INDEX(GroupVertices[Group], MATCH(Edges[[#This Row],[Vertex 1]],GroupVertices[Vertex],0)),1,1,"")</f>
        <v>1</v>
      </c>
      <c r="P1471" s="83" t="str">
        <f>REPLACE(INDEX(GroupVertices[Group], MATCH(Edges[[#This Row],[Vertex 2]],GroupVertices[Vertex],0)),1,1,"")</f>
        <v>1</v>
      </c>
    </row>
    <row r="1472" spans="1:16" ht="14.25" customHeight="1" thickTop="1" thickBot="1" x14ac:dyDescent="0.3">
      <c r="A1472" s="91" t="s">
        <v>267</v>
      </c>
      <c r="B1472" s="91" t="s">
        <v>268</v>
      </c>
      <c r="C1472" s="92"/>
      <c r="D1472" s="93">
        <v>1</v>
      </c>
      <c r="E1472" s="94"/>
      <c r="F1472" s="95"/>
      <c r="G1472" s="92"/>
      <c r="H1472" s="96"/>
      <c r="I1472" s="97"/>
      <c r="J1472" s="97"/>
      <c r="K1472" s="98"/>
      <c r="L1472" s="90">
        <v>1472</v>
      </c>
      <c r="M1472" s="90"/>
      <c r="N1472" s="99">
        <v>1</v>
      </c>
      <c r="O1472" s="83" t="str">
        <f>REPLACE(INDEX(GroupVertices[Group], MATCH(Edges[[#This Row],[Vertex 1]],GroupVertices[Vertex],0)),1,1,"")</f>
        <v>1</v>
      </c>
      <c r="P1472" s="83" t="str">
        <f>REPLACE(INDEX(GroupVertices[Group], MATCH(Edges[[#This Row],[Vertex 2]],GroupVertices[Vertex],0)),1,1,"")</f>
        <v>1</v>
      </c>
    </row>
    <row r="1473" spans="1:16" ht="14.25" customHeight="1" thickTop="1" thickBot="1" x14ac:dyDescent="0.3">
      <c r="A1473" s="91" t="s">
        <v>267</v>
      </c>
      <c r="B1473" s="91" t="s">
        <v>269</v>
      </c>
      <c r="C1473" s="92"/>
      <c r="D1473" s="93">
        <v>1.4285714285714286</v>
      </c>
      <c r="E1473" s="94"/>
      <c r="F1473" s="95"/>
      <c r="G1473" s="92"/>
      <c r="H1473" s="96"/>
      <c r="I1473" s="97"/>
      <c r="J1473" s="97"/>
      <c r="K1473" s="98"/>
      <c r="L1473" s="90">
        <v>1473</v>
      </c>
      <c r="M1473" s="90"/>
      <c r="N1473" s="99">
        <v>4</v>
      </c>
      <c r="O1473" s="83" t="str">
        <f>REPLACE(INDEX(GroupVertices[Group], MATCH(Edges[[#This Row],[Vertex 1]],GroupVertices[Vertex],0)),1,1,"")</f>
        <v>1</v>
      </c>
      <c r="P1473" s="83" t="str">
        <f>REPLACE(INDEX(GroupVertices[Group], MATCH(Edges[[#This Row],[Vertex 2]],GroupVertices[Vertex],0)),1,1,"")</f>
        <v>1</v>
      </c>
    </row>
    <row r="1474" spans="1:16" ht="14.25" customHeight="1" thickTop="1" thickBot="1" x14ac:dyDescent="0.3">
      <c r="A1474" s="91" t="s">
        <v>267</v>
      </c>
      <c r="B1474" s="91" t="s">
        <v>270</v>
      </c>
      <c r="C1474" s="92"/>
      <c r="D1474" s="93">
        <v>1</v>
      </c>
      <c r="E1474" s="94"/>
      <c r="F1474" s="95"/>
      <c r="G1474" s="92"/>
      <c r="H1474" s="96"/>
      <c r="I1474" s="97"/>
      <c r="J1474" s="97"/>
      <c r="K1474" s="98"/>
      <c r="L1474" s="90">
        <v>1474</v>
      </c>
      <c r="M1474" s="90"/>
      <c r="N1474" s="99">
        <v>1</v>
      </c>
      <c r="O1474" s="83" t="str">
        <f>REPLACE(INDEX(GroupVertices[Group], MATCH(Edges[[#This Row],[Vertex 1]],GroupVertices[Vertex],0)),1,1,"")</f>
        <v>1</v>
      </c>
      <c r="P1474" s="83" t="str">
        <f>REPLACE(INDEX(GroupVertices[Group], MATCH(Edges[[#This Row],[Vertex 2]],GroupVertices[Vertex],0)),1,1,"")</f>
        <v>1</v>
      </c>
    </row>
    <row r="1475" spans="1:16" ht="14.25" customHeight="1" thickTop="1" thickBot="1" x14ac:dyDescent="0.3">
      <c r="A1475" s="91" t="s">
        <v>267</v>
      </c>
      <c r="B1475" s="91" t="s">
        <v>271</v>
      </c>
      <c r="C1475" s="92"/>
      <c r="D1475" s="93">
        <v>1</v>
      </c>
      <c r="E1475" s="94"/>
      <c r="F1475" s="95"/>
      <c r="G1475" s="92"/>
      <c r="H1475" s="96"/>
      <c r="I1475" s="97"/>
      <c r="J1475" s="97"/>
      <c r="K1475" s="98"/>
      <c r="L1475" s="90">
        <v>1475</v>
      </c>
      <c r="M1475" s="90"/>
      <c r="N1475" s="99">
        <v>1</v>
      </c>
      <c r="O1475" s="83" t="str">
        <f>REPLACE(INDEX(GroupVertices[Group], MATCH(Edges[[#This Row],[Vertex 1]],GroupVertices[Vertex],0)),1,1,"")</f>
        <v>1</v>
      </c>
      <c r="P1475" s="83" t="str">
        <f>REPLACE(INDEX(GroupVertices[Group], MATCH(Edges[[#This Row],[Vertex 2]],GroupVertices[Vertex],0)),1,1,"")</f>
        <v>1</v>
      </c>
    </row>
    <row r="1476" spans="1:16" ht="14.25" customHeight="1" thickTop="1" thickBot="1" x14ac:dyDescent="0.3">
      <c r="A1476" s="91" t="s">
        <v>267</v>
      </c>
      <c r="B1476" s="91" t="s">
        <v>213</v>
      </c>
      <c r="C1476" s="92"/>
      <c r="D1476" s="93">
        <v>1</v>
      </c>
      <c r="E1476" s="94"/>
      <c r="F1476" s="95"/>
      <c r="G1476" s="92"/>
      <c r="H1476" s="96"/>
      <c r="I1476" s="97"/>
      <c r="J1476" s="97"/>
      <c r="K1476" s="98"/>
      <c r="L1476" s="90">
        <v>1476</v>
      </c>
      <c r="M1476" s="90"/>
      <c r="N1476" s="99">
        <v>1</v>
      </c>
      <c r="O1476" s="83" t="str">
        <f>REPLACE(INDEX(GroupVertices[Group], MATCH(Edges[[#This Row],[Vertex 1]],GroupVertices[Vertex],0)),1,1,"")</f>
        <v>1</v>
      </c>
      <c r="P1476" s="83" t="str">
        <f>REPLACE(INDEX(GroupVertices[Group], MATCH(Edges[[#This Row],[Vertex 2]],GroupVertices[Vertex],0)),1,1,"")</f>
        <v>1</v>
      </c>
    </row>
    <row r="1477" spans="1:16" ht="14.25" customHeight="1" thickTop="1" thickBot="1" x14ac:dyDescent="0.3">
      <c r="A1477" s="91" t="s">
        <v>960</v>
      </c>
      <c r="B1477" s="91" t="s">
        <v>490</v>
      </c>
      <c r="C1477" s="92"/>
      <c r="D1477" s="93">
        <v>1.5714285714285714</v>
      </c>
      <c r="E1477" s="94"/>
      <c r="F1477" s="95"/>
      <c r="G1477" s="92"/>
      <c r="H1477" s="96"/>
      <c r="I1477" s="97"/>
      <c r="J1477" s="97"/>
      <c r="K1477" s="98"/>
      <c r="L1477" s="90">
        <v>1477</v>
      </c>
      <c r="M1477" s="90"/>
      <c r="N1477" s="99">
        <v>5</v>
      </c>
      <c r="O1477" s="83" t="str">
        <f>REPLACE(INDEX(GroupVertices[Group], MATCH(Edges[[#This Row],[Vertex 1]],GroupVertices[Vertex],0)),1,1,"")</f>
        <v>1</v>
      </c>
      <c r="P1477" s="83" t="str">
        <f>REPLACE(INDEX(GroupVertices[Group], MATCH(Edges[[#This Row],[Vertex 2]],GroupVertices[Vertex],0)),1,1,"")</f>
        <v>1</v>
      </c>
    </row>
    <row r="1478" spans="1:16" ht="14.25" customHeight="1" thickTop="1" thickBot="1" x14ac:dyDescent="0.3">
      <c r="A1478" s="91" t="s">
        <v>960</v>
      </c>
      <c r="B1478" s="91" t="s">
        <v>961</v>
      </c>
      <c r="C1478" s="92"/>
      <c r="D1478" s="93">
        <v>1.2857142857142856</v>
      </c>
      <c r="E1478" s="94"/>
      <c r="F1478" s="95"/>
      <c r="G1478" s="92"/>
      <c r="H1478" s="96"/>
      <c r="I1478" s="97"/>
      <c r="J1478" s="97"/>
      <c r="K1478" s="98"/>
      <c r="L1478" s="90">
        <v>1478</v>
      </c>
      <c r="M1478" s="90"/>
      <c r="N1478" s="99">
        <v>3</v>
      </c>
      <c r="O1478" s="83" t="str">
        <f>REPLACE(INDEX(GroupVertices[Group], MATCH(Edges[[#This Row],[Vertex 1]],GroupVertices[Vertex],0)),1,1,"")</f>
        <v>1</v>
      </c>
      <c r="P1478" s="83" t="str">
        <f>REPLACE(INDEX(GroupVertices[Group], MATCH(Edges[[#This Row],[Vertex 2]],GroupVertices[Vertex],0)),1,1,"")</f>
        <v>1</v>
      </c>
    </row>
    <row r="1479" spans="1:16" ht="14.25" customHeight="1" thickTop="1" thickBot="1" x14ac:dyDescent="0.3">
      <c r="A1479" s="91" t="s">
        <v>960</v>
      </c>
      <c r="B1479" s="91" t="s">
        <v>962</v>
      </c>
      <c r="C1479" s="92"/>
      <c r="D1479" s="93">
        <v>2</v>
      </c>
      <c r="E1479" s="94"/>
      <c r="F1479" s="95"/>
      <c r="G1479" s="92"/>
      <c r="H1479" s="96"/>
      <c r="I1479" s="97"/>
      <c r="J1479" s="97"/>
      <c r="K1479" s="98"/>
      <c r="L1479" s="90">
        <v>1479</v>
      </c>
      <c r="M1479" s="90"/>
      <c r="N1479" s="99">
        <v>8</v>
      </c>
      <c r="O1479" s="83" t="str">
        <f>REPLACE(INDEX(GroupVertices[Group], MATCH(Edges[[#This Row],[Vertex 1]],GroupVertices[Vertex],0)),1,1,"")</f>
        <v>1</v>
      </c>
      <c r="P1479" s="83" t="str">
        <f>REPLACE(INDEX(GroupVertices[Group], MATCH(Edges[[#This Row],[Vertex 2]],GroupVertices[Vertex],0)),1,1,"")</f>
        <v>1</v>
      </c>
    </row>
    <row r="1480" spans="1:16" ht="14.25" customHeight="1" thickTop="1" thickBot="1" x14ac:dyDescent="0.3">
      <c r="A1480" s="91" t="s">
        <v>844</v>
      </c>
      <c r="B1480" s="91" t="s">
        <v>535</v>
      </c>
      <c r="C1480" s="92"/>
      <c r="D1480" s="93">
        <v>1</v>
      </c>
      <c r="E1480" s="94"/>
      <c r="F1480" s="95"/>
      <c r="G1480" s="92"/>
      <c r="H1480" s="96"/>
      <c r="I1480" s="97"/>
      <c r="J1480" s="97"/>
      <c r="K1480" s="98"/>
      <c r="L1480" s="90">
        <v>1480</v>
      </c>
      <c r="M1480" s="90"/>
      <c r="N1480" s="99">
        <v>1</v>
      </c>
      <c r="O1480" s="83" t="str">
        <f>REPLACE(INDEX(GroupVertices[Group], MATCH(Edges[[#This Row],[Vertex 1]],GroupVertices[Vertex],0)),1,1,"")</f>
        <v>1</v>
      </c>
      <c r="P1480" s="83" t="str">
        <f>REPLACE(INDEX(GroupVertices[Group], MATCH(Edges[[#This Row],[Vertex 2]],GroupVertices[Vertex],0)),1,1,"")</f>
        <v>1</v>
      </c>
    </row>
    <row r="1481" spans="1:16" ht="14.25" customHeight="1" thickTop="1" thickBot="1" x14ac:dyDescent="0.3">
      <c r="A1481" s="91" t="s">
        <v>268</v>
      </c>
      <c r="B1481" s="91" t="s">
        <v>269</v>
      </c>
      <c r="C1481" s="92"/>
      <c r="D1481" s="93">
        <v>1.4285714285714286</v>
      </c>
      <c r="E1481" s="94"/>
      <c r="F1481" s="95"/>
      <c r="G1481" s="92"/>
      <c r="H1481" s="96"/>
      <c r="I1481" s="97"/>
      <c r="J1481" s="97"/>
      <c r="K1481" s="98"/>
      <c r="L1481" s="90">
        <v>1481</v>
      </c>
      <c r="M1481" s="90"/>
      <c r="N1481" s="99">
        <v>4</v>
      </c>
      <c r="O1481" s="83" t="str">
        <f>REPLACE(INDEX(GroupVertices[Group], MATCH(Edges[[#This Row],[Vertex 1]],GroupVertices[Vertex],0)),1,1,"")</f>
        <v>1</v>
      </c>
      <c r="P1481" s="83" t="str">
        <f>REPLACE(INDEX(GroupVertices[Group], MATCH(Edges[[#This Row],[Vertex 2]],GroupVertices[Vertex],0)),1,1,"")</f>
        <v>1</v>
      </c>
    </row>
    <row r="1482" spans="1:16" ht="14.25" customHeight="1" thickTop="1" thickBot="1" x14ac:dyDescent="0.3">
      <c r="A1482" s="91" t="s">
        <v>268</v>
      </c>
      <c r="B1482" s="91" t="s">
        <v>270</v>
      </c>
      <c r="C1482" s="92"/>
      <c r="D1482" s="93">
        <v>1</v>
      </c>
      <c r="E1482" s="94"/>
      <c r="F1482" s="95"/>
      <c r="G1482" s="92"/>
      <c r="H1482" s="96"/>
      <c r="I1482" s="97"/>
      <c r="J1482" s="97"/>
      <c r="K1482" s="98"/>
      <c r="L1482" s="90">
        <v>1482</v>
      </c>
      <c r="M1482" s="90"/>
      <c r="N1482" s="99">
        <v>1</v>
      </c>
      <c r="O1482" s="83" t="str">
        <f>REPLACE(INDEX(GroupVertices[Group], MATCH(Edges[[#This Row],[Vertex 1]],GroupVertices[Vertex],0)),1,1,"")</f>
        <v>1</v>
      </c>
      <c r="P1482" s="83" t="str">
        <f>REPLACE(INDEX(GroupVertices[Group], MATCH(Edges[[#This Row],[Vertex 2]],GroupVertices[Vertex],0)),1,1,"")</f>
        <v>1</v>
      </c>
    </row>
    <row r="1483" spans="1:16" ht="14.25" customHeight="1" thickTop="1" thickBot="1" x14ac:dyDescent="0.3">
      <c r="A1483" s="91" t="s">
        <v>268</v>
      </c>
      <c r="B1483" s="91" t="s">
        <v>271</v>
      </c>
      <c r="C1483" s="92"/>
      <c r="D1483" s="93">
        <v>1</v>
      </c>
      <c r="E1483" s="94"/>
      <c r="F1483" s="95"/>
      <c r="G1483" s="92"/>
      <c r="H1483" s="96"/>
      <c r="I1483" s="97"/>
      <c r="J1483" s="97"/>
      <c r="K1483" s="98"/>
      <c r="L1483" s="90">
        <v>1483</v>
      </c>
      <c r="M1483" s="90"/>
      <c r="N1483" s="99">
        <v>1</v>
      </c>
      <c r="O1483" s="83" t="str">
        <f>REPLACE(INDEX(GroupVertices[Group], MATCH(Edges[[#This Row],[Vertex 1]],GroupVertices[Vertex],0)),1,1,"")</f>
        <v>1</v>
      </c>
      <c r="P1483" s="83" t="str">
        <f>REPLACE(INDEX(GroupVertices[Group], MATCH(Edges[[#This Row],[Vertex 2]],GroupVertices[Vertex],0)),1,1,"")</f>
        <v>1</v>
      </c>
    </row>
    <row r="1484" spans="1:16" ht="14.25" customHeight="1" thickTop="1" thickBot="1" x14ac:dyDescent="0.3">
      <c r="A1484" s="91" t="s">
        <v>268</v>
      </c>
      <c r="B1484" s="91" t="s">
        <v>213</v>
      </c>
      <c r="C1484" s="92"/>
      <c r="D1484" s="93">
        <v>1</v>
      </c>
      <c r="E1484" s="94"/>
      <c r="F1484" s="95"/>
      <c r="G1484" s="92"/>
      <c r="H1484" s="96"/>
      <c r="I1484" s="97"/>
      <c r="J1484" s="97"/>
      <c r="K1484" s="98"/>
      <c r="L1484" s="90">
        <v>1484</v>
      </c>
      <c r="M1484" s="90"/>
      <c r="N1484" s="99">
        <v>1</v>
      </c>
      <c r="O1484" s="83" t="str">
        <f>REPLACE(INDEX(GroupVertices[Group], MATCH(Edges[[#This Row],[Vertex 1]],GroupVertices[Vertex],0)),1,1,"")</f>
        <v>1</v>
      </c>
      <c r="P1484" s="83" t="str">
        <f>REPLACE(INDEX(GroupVertices[Group], MATCH(Edges[[#This Row],[Vertex 2]],GroupVertices[Vertex],0)),1,1,"")</f>
        <v>1</v>
      </c>
    </row>
    <row r="1485" spans="1:16" ht="14.25" customHeight="1" thickTop="1" thickBot="1" x14ac:dyDescent="0.3">
      <c r="A1485" s="91" t="s">
        <v>385</v>
      </c>
      <c r="B1485" s="91" t="s">
        <v>248</v>
      </c>
      <c r="C1485" s="92"/>
      <c r="D1485" s="93">
        <v>1.2857142857142856</v>
      </c>
      <c r="E1485" s="94"/>
      <c r="F1485" s="95"/>
      <c r="G1485" s="92"/>
      <c r="H1485" s="96"/>
      <c r="I1485" s="97"/>
      <c r="J1485" s="97"/>
      <c r="K1485" s="98"/>
      <c r="L1485" s="90">
        <v>1485</v>
      </c>
      <c r="M1485" s="90"/>
      <c r="N1485" s="99">
        <v>3</v>
      </c>
      <c r="O1485" s="83" t="str">
        <f>REPLACE(INDEX(GroupVertices[Group], MATCH(Edges[[#This Row],[Vertex 1]],GroupVertices[Vertex],0)),1,1,"")</f>
        <v>1</v>
      </c>
      <c r="P1485" s="83" t="str">
        <f>REPLACE(INDEX(GroupVertices[Group], MATCH(Edges[[#This Row],[Vertex 2]],GroupVertices[Vertex],0)),1,1,"")</f>
        <v>1</v>
      </c>
    </row>
    <row r="1486" spans="1:16" ht="14.25" customHeight="1" thickTop="1" thickBot="1" x14ac:dyDescent="0.3">
      <c r="A1486" s="91" t="s">
        <v>385</v>
      </c>
      <c r="B1486" s="91" t="s">
        <v>507</v>
      </c>
      <c r="C1486" s="92"/>
      <c r="D1486" s="93">
        <v>1</v>
      </c>
      <c r="E1486" s="94"/>
      <c r="F1486" s="95"/>
      <c r="G1486" s="92"/>
      <c r="H1486" s="96"/>
      <c r="I1486" s="97"/>
      <c r="J1486" s="97"/>
      <c r="K1486" s="98"/>
      <c r="L1486" s="90">
        <v>1486</v>
      </c>
      <c r="M1486" s="90"/>
      <c r="N1486" s="99">
        <v>1</v>
      </c>
      <c r="O1486" s="83" t="str">
        <f>REPLACE(INDEX(GroupVertices[Group], MATCH(Edges[[#This Row],[Vertex 1]],GroupVertices[Vertex],0)),1,1,"")</f>
        <v>1</v>
      </c>
      <c r="P1486" s="83" t="str">
        <f>REPLACE(INDEX(GroupVertices[Group], MATCH(Edges[[#This Row],[Vertex 2]],GroupVertices[Vertex],0)),1,1,"")</f>
        <v>1</v>
      </c>
    </row>
    <row r="1487" spans="1:16" ht="14.25" customHeight="1" thickTop="1" thickBot="1" x14ac:dyDescent="0.3">
      <c r="A1487" s="91" t="s">
        <v>963</v>
      </c>
      <c r="B1487" s="91" t="s">
        <v>964</v>
      </c>
      <c r="C1487" s="92"/>
      <c r="D1487" s="93">
        <v>1.1428571428571428</v>
      </c>
      <c r="E1487" s="94"/>
      <c r="F1487" s="95"/>
      <c r="G1487" s="92"/>
      <c r="H1487" s="96"/>
      <c r="I1487" s="97"/>
      <c r="J1487" s="97"/>
      <c r="K1487" s="98"/>
      <c r="L1487" s="90">
        <v>1487</v>
      </c>
      <c r="M1487" s="90"/>
      <c r="N1487" s="99">
        <v>2</v>
      </c>
      <c r="O1487" s="83" t="str">
        <f>REPLACE(INDEX(GroupVertices[Group], MATCH(Edges[[#This Row],[Vertex 1]],GroupVertices[Vertex],0)),1,1,"")</f>
        <v>33</v>
      </c>
      <c r="P1487" s="83" t="str">
        <f>REPLACE(INDEX(GroupVertices[Group], MATCH(Edges[[#This Row],[Vertex 2]],GroupVertices[Vertex],0)),1,1,"")</f>
        <v>33</v>
      </c>
    </row>
    <row r="1488" spans="1:16" ht="14.25" customHeight="1" thickTop="1" thickBot="1" x14ac:dyDescent="0.3">
      <c r="A1488" s="91" t="s">
        <v>269</v>
      </c>
      <c r="B1488" s="91" t="s">
        <v>270</v>
      </c>
      <c r="C1488" s="92"/>
      <c r="D1488" s="93">
        <v>1.4285714285714286</v>
      </c>
      <c r="E1488" s="94"/>
      <c r="F1488" s="95"/>
      <c r="G1488" s="92"/>
      <c r="H1488" s="96"/>
      <c r="I1488" s="97"/>
      <c r="J1488" s="97"/>
      <c r="K1488" s="98"/>
      <c r="L1488" s="90">
        <v>1488</v>
      </c>
      <c r="M1488" s="90"/>
      <c r="N1488" s="99">
        <v>4</v>
      </c>
      <c r="O1488" s="83" t="str">
        <f>REPLACE(INDEX(GroupVertices[Group], MATCH(Edges[[#This Row],[Vertex 1]],GroupVertices[Vertex],0)),1,1,"")</f>
        <v>1</v>
      </c>
      <c r="P1488" s="83" t="str">
        <f>REPLACE(INDEX(GroupVertices[Group], MATCH(Edges[[#This Row],[Vertex 2]],GroupVertices[Vertex],0)),1,1,"")</f>
        <v>1</v>
      </c>
    </row>
    <row r="1489" spans="1:16" ht="14.25" customHeight="1" thickTop="1" thickBot="1" x14ac:dyDescent="0.3">
      <c r="A1489" s="91" t="s">
        <v>269</v>
      </c>
      <c r="B1489" s="91" t="s">
        <v>271</v>
      </c>
      <c r="C1489" s="92"/>
      <c r="D1489" s="93">
        <v>1.4285714285714286</v>
      </c>
      <c r="E1489" s="94"/>
      <c r="F1489" s="95"/>
      <c r="G1489" s="92"/>
      <c r="H1489" s="96"/>
      <c r="I1489" s="97"/>
      <c r="J1489" s="97"/>
      <c r="K1489" s="98"/>
      <c r="L1489" s="90">
        <v>1489</v>
      </c>
      <c r="M1489" s="90"/>
      <c r="N1489" s="99">
        <v>4</v>
      </c>
      <c r="O1489" s="83" t="str">
        <f>REPLACE(INDEX(GroupVertices[Group], MATCH(Edges[[#This Row],[Vertex 1]],GroupVertices[Vertex],0)),1,1,"")</f>
        <v>1</v>
      </c>
      <c r="P1489" s="83" t="str">
        <f>REPLACE(INDEX(GroupVertices[Group], MATCH(Edges[[#This Row],[Vertex 2]],GroupVertices[Vertex],0)),1,1,"")</f>
        <v>1</v>
      </c>
    </row>
    <row r="1490" spans="1:16" ht="14.25" customHeight="1" thickTop="1" thickBot="1" x14ac:dyDescent="0.3">
      <c r="A1490" s="91" t="s">
        <v>269</v>
      </c>
      <c r="B1490" s="91" t="s">
        <v>213</v>
      </c>
      <c r="C1490" s="92"/>
      <c r="D1490" s="93">
        <v>1.4285714285714286</v>
      </c>
      <c r="E1490" s="94"/>
      <c r="F1490" s="95"/>
      <c r="G1490" s="92"/>
      <c r="H1490" s="96"/>
      <c r="I1490" s="97"/>
      <c r="J1490" s="97"/>
      <c r="K1490" s="98"/>
      <c r="L1490" s="90">
        <v>1490</v>
      </c>
      <c r="M1490" s="90"/>
      <c r="N1490" s="99">
        <v>4</v>
      </c>
      <c r="O1490" s="83" t="str">
        <f>REPLACE(INDEX(GroupVertices[Group], MATCH(Edges[[#This Row],[Vertex 1]],GroupVertices[Vertex],0)),1,1,"")</f>
        <v>1</v>
      </c>
      <c r="P1490" s="83" t="str">
        <f>REPLACE(INDEX(GroupVertices[Group], MATCH(Edges[[#This Row],[Vertex 2]],GroupVertices[Vertex],0)),1,1,"")</f>
        <v>1</v>
      </c>
    </row>
    <row r="1491" spans="1:16" ht="14.25" customHeight="1" thickTop="1" thickBot="1" x14ac:dyDescent="0.3">
      <c r="A1491" s="91" t="s">
        <v>325</v>
      </c>
      <c r="B1491" s="91" t="s">
        <v>326</v>
      </c>
      <c r="C1491" s="92"/>
      <c r="D1491" s="93">
        <v>1.5714285714285714</v>
      </c>
      <c r="E1491" s="94"/>
      <c r="F1491" s="95"/>
      <c r="G1491" s="92"/>
      <c r="H1491" s="96"/>
      <c r="I1491" s="97"/>
      <c r="J1491" s="97"/>
      <c r="K1491" s="98"/>
      <c r="L1491" s="90">
        <v>1491</v>
      </c>
      <c r="M1491" s="90"/>
      <c r="N1491" s="99">
        <v>5</v>
      </c>
      <c r="O1491" s="83" t="str">
        <f>REPLACE(INDEX(GroupVertices[Group], MATCH(Edges[[#This Row],[Vertex 1]],GroupVertices[Vertex],0)),1,1,"")</f>
        <v>1</v>
      </c>
      <c r="P1491" s="83" t="str">
        <f>REPLACE(INDEX(GroupVertices[Group], MATCH(Edges[[#This Row],[Vertex 2]],GroupVertices[Vertex],0)),1,1,"")</f>
        <v>1</v>
      </c>
    </row>
    <row r="1492" spans="1:16" ht="14.25" customHeight="1" thickTop="1" thickBot="1" x14ac:dyDescent="0.3">
      <c r="A1492" s="91" t="s">
        <v>325</v>
      </c>
      <c r="B1492" s="91" t="s">
        <v>327</v>
      </c>
      <c r="C1492" s="92"/>
      <c r="D1492" s="93">
        <v>1.1428571428571428</v>
      </c>
      <c r="E1492" s="94"/>
      <c r="F1492" s="95"/>
      <c r="G1492" s="92"/>
      <c r="H1492" s="96"/>
      <c r="I1492" s="97"/>
      <c r="J1492" s="97"/>
      <c r="K1492" s="98"/>
      <c r="L1492" s="90">
        <v>1492</v>
      </c>
      <c r="M1492" s="90"/>
      <c r="N1492" s="99">
        <v>2</v>
      </c>
      <c r="O1492" s="83" t="str">
        <f>REPLACE(INDEX(GroupVertices[Group], MATCH(Edges[[#This Row],[Vertex 1]],GroupVertices[Vertex],0)),1,1,"")</f>
        <v>1</v>
      </c>
      <c r="P1492" s="83" t="str">
        <f>REPLACE(INDEX(GroupVertices[Group], MATCH(Edges[[#This Row],[Vertex 2]],GroupVertices[Vertex],0)),1,1,"")</f>
        <v>1</v>
      </c>
    </row>
    <row r="1493" spans="1:16" ht="14.25" customHeight="1" thickTop="1" thickBot="1" x14ac:dyDescent="0.3">
      <c r="A1493" s="91" t="s">
        <v>325</v>
      </c>
      <c r="B1493" s="91" t="s">
        <v>180</v>
      </c>
      <c r="C1493" s="92"/>
      <c r="D1493" s="93">
        <v>1</v>
      </c>
      <c r="E1493" s="94"/>
      <c r="F1493" s="95"/>
      <c r="G1493" s="92"/>
      <c r="H1493" s="96"/>
      <c r="I1493" s="97"/>
      <c r="J1493" s="97"/>
      <c r="K1493" s="98"/>
      <c r="L1493" s="90">
        <v>1493</v>
      </c>
      <c r="M1493" s="90"/>
      <c r="N1493" s="99">
        <v>1</v>
      </c>
      <c r="O1493" s="83" t="str">
        <f>REPLACE(INDEX(GroupVertices[Group], MATCH(Edges[[#This Row],[Vertex 1]],GroupVertices[Vertex],0)),1,1,"")</f>
        <v>1</v>
      </c>
      <c r="P1493" s="83" t="str">
        <f>REPLACE(INDEX(GroupVertices[Group], MATCH(Edges[[#This Row],[Vertex 2]],GroupVertices[Vertex],0)),1,1,"")</f>
        <v>1</v>
      </c>
    </row>
    <row r="1494" spans="1:16" ht="14.25" customHeight="1" thickTop="1" thickBot="1" x14ac:dyDescent="0.3">
      <c r="A1494" s="91" t="s">
        <v>326</v>
      </c>
      <c r="B1494" s="91" t="s">
        <v>327</v>
      </c>
      <c r="C1494" s="92"/>
      <c r="D1494" s="93">
        <v>2.2857142857142856</v>
      </c>
      <c r="E1494" s="94"/>
      <c r="F1494" s="95"/>
      <c r="G1494" s="92"/>
      <c r="H1494" s="96"/>
      <c r="I1494" s="97"/>
      <c r="J1494" s="97"/>
      <c r="K1494" s="98"/>
      <c r="L1494" s="90">
        <v>1494</v>
      </c>
      <c r="M1494" s="90"/>
      <c r="N1494" s="99">
        <v>10</v>
      </c>
      <c r="O1494" s="83" t="str">
        <f>REPLACE(INDEX(GroupVertices[Group], MATCH(Edges[[#This Row],[Vertex 1]],GroupVertices[Vertex],0)),1,1,"")</f>
        <v>1</v>
      </c>
      <c r="P1494" s="83" t="str">
        <f>REPLACE(INDEX(GroupVertices[Group], MATCH(Edges[[#This Row],[Vertex 2]],GroupVertices[Vertex],0)),1,1,"")</f>
        <v>1</v>
      </c>
    </row>
    <row r="1495" spans="1:16" ht="14.25" customHeight="1" thickTop="1" thickBot="1" x14ac:dyDescent="0.3">
      <c r="A1495" s="91" t="s">
        <v>326</v>
      </c>
      <c r="B1495" s="91" t="s">
        <v>180</v>
      </c>
      <c r="C1495" s="92"/>
      <c r="D1495" s="93">
        <v>1.5714285714285714</v>
      </c>
      <c r="E1495" s="94"/>
      <c r="F1495" s="95"/>
      <c r="G1495" s="92"/>
      <c r="H1495" s="96"/>
      <c r="I1495" s="97"/>
      <c r="J1495" s="97"/>
      <c r="K1495" s="98"/>
      <c r="L1495" s="90">
        <v>1495</v>
      </c>
      <c r="M1495" s="90"/>
      <c r="N1495" s="99">
        <v>5</v>
      </c>
      <c r="O1495" s="83" t="str">
        <f>REPLACE(INDEX(GroupVertices[Group], MATCH(Edges[[#This Row],[Vertex 1]],GroupVertices[Vertex],0)),1,1,"")</f>
        <v>1</v>
      </c>
      <c r="P1495" s="83" t="str">
        <f>REPLACE(INDEX(GroupVertices[Group], MATCH(Edges[[#This Row],[Vertex 2]],GroupVertices[Vertex],0)),1,1,"")</f>
        <v>1</v>
      </c>
    </row>
    <row r="1496" spans="1:16" ht="14.25" customHeight="1" thickTop="1" thickBot="1" x14ac:dyDescent="0.3">
      <c r="A1496" s="91" t="s">
        <v>327</v>
      </c>
      <c r="B1496" s="91" t="s">
        <v>180</v>
      </c>
      <c r="C1496" s="92"/>
      <c r="D1496" s="93">
        <v>1.1428571428571428</v>
      </c>
      <c r="E1496" s="94"/>
      <c r="F1496" s="95"/>
      <c r="G1496" s="92"/>
      <c r="H1496" s="96"/>
      <c r="I1496" s="97"/>
      <c r="J1496" s="97"/>
      <c r="K1496" s="98"/>
      <c r="L1496" s="90">
        <v>1496</v>
      </c>
      <c r="M1496" s="90"/>
      <c r="N1496" s="99">
        <v>2</v>
      </c>
      <c r="O1496" s="83" t="str">
        <f>REPLACE(INDEX(GroupVertices[Group], MATCH(Edges[[#This Row],[Vertex 1]],GroupVertices[Vertex],0)),1,1,"")</f>
        <v>1</v>
      </c>
      <c r="P1496" s="83" t="str">
        <f>REPLACE(INDEX(GroupVertices[Group], MATCH(Edges[[#This Row],[Vertex 2]],GroupVertices[Vertex],0)),1,1,"")</f>
        <v>1</v>
      </c>
    </row>
    <row r="1497" spans="1:16" ht="14.25" customHeight="1" thickTop="1" thickBot="1" x14ac:dyDescent="0.3">
      <c r="A1497" s="91" t="s">
        <v>965</v>
      </c>
      <c r="B1497" s="91" t="s">
        <v>413</v>
      </c>
      <c r="C1497" s="92"/>
      <c r="D1497" s="93">
        <v>1.4285714285714286</v>
      </c>
      <c r="E1497" s="94"/>
      <c r="F1497" s="95"/>
      <c r="G1497" s="92"/>
      <c r="H1497" s="96"/>
      <c r="I1497" s="97"/>
      <c r="J1497" s="97"/>
      <c r="K1497" s="98"/>
      <c r="L1497" s="90">
        <v>1497</v>
      </c>
      <c r="M1497" s="90"/>
      <c r="N1497" s="99">
        <v>4</v>
      </c>
      <c r="O1497" s="83" t="str">
        <f>REPLACE(INDEX(GroupVertices[Group], MATCH(Edges[[#This Row],[Vertex 1]],GroupVertices[Vertex],0)),1,1,"")</f>
        <v>1</v>
      </c>
      <c r="P1497" s="83" t="str">
        <f>REPLACE(INDEX(GroupVertices[Group], MATCH(Edges[[#This Row],[Vertex 2]],GroupVertices[Vertex],0)),1,1,"")</f>
        <v>1</v>
      </c>
    </row>
    <row r="1498" spans="1:16" ht="14.25" customHeight="1" thickTop="1" thickBot="1" x14ac:dyDescent="0.3">
      <c r="A1498" s="91" t="s">
        <v>966</v>
      </c>
      <c r="B1498" s="91" t="s">
        <v>731</v>
      </c>
      <c r="C1498" s="92"/>
      <c r="D1498" s="93">
        <v>1.2857142857142856</v>
      </c>
      <c r="E1498" s="94"/>
      <c r="F1498" s="95"/>
      <c r="G1498" s="92"/>
      <c r="H1498" s="96"/>
      <c r="I1498" s="97"/>
      <c r="J1498" s="97"/>
      <c r="K1498" s="98"/>
      <c r="L1498" s="90">
        <v>1498</v>
      </c>
      <c r="M1498" s="90"/>
      <c r="N1498" s="99">
        <v>3</v>
      </c>
      <c r="O1498" s="83" t="str">
        <f>REPLACE(INDEX(GroupVertices[Group], MATCH(Edges[[#This Row],[Vertex 1]],GroupVertices[Vertex],0)),1,1,"")</f>
        <v>1</v>
      </c>
      <c r="P1498" s="83" t="str">
        <f>REPLACE(INDEX(GroupVertices[Group], MATCH(Edges[[#This Row],[Vertex 2]],GroupVertices[Vertex],0)),1,1,"")</f>
        <v>1</v>
      </c>
    </row>
    <row r="1499" spans="1:16" ht="14.25" customHeight="1" thickTop="1" thickBot="1" x14ac:dyDescent="0.3">
      <c r="A1499" s="91" t="s">
        <v>967</v>
      </c>
      <c r="B1499" s="91" t="s">
        <v>473</v>
      </c>
      <c r="C1499" s="92"/>
      <c r="D1499" s="93">
        <v>1.4285714285714286</v>
      </c>
      <c r="E1499" s="94"/>
      <c r="F1499" s="95"/>
      <c r="G1499" s="92"/>
      <c r="H1499" s="96"/>
      <c r="I1499" s="97"/>
      <c r="J1499" s="97"/>
      <c r="K1499" s="98"/>
      <c r="L1499" s="90">
        <v>1499</v>
      </c>
      <c r="M1499" s="90"/>
      <c r="N1499" s="99">
        <v>4</v>
      </c>
      <c r="O1499" s="83" t="str">
        <f>REPLACE(INDEX(GroupVertices[Group], MATCH(Edges[[#This Row],[Vertex 1]],GroupVertices[Vertex],0)),1,1,"")</f>
        <v>1</v>
      </c>
      <c r="P1499" s="83" t="str">
        <f>REPLACE(INDEX(GroupVertices[Group], MATCH(Edges[[#This Row],[Vertex 2]],GroupVertices[Vertex],0)),1,1,"")</f>
        <v>1</v>
      </c>
    </row>
    <row r="1500" spans="1:16" ht="14.25" customHeight="1" thickTop="1" thickBot="1" x14ac:dyDescent="0.3">
      <c r="A1500" s="91" t="s">
        <v>933</v>
      </c>
      <c r="B1500" s="91" t="s">
        <v>934</v>
      </c>
      <c r="C1500" s="92"/>
      <c r="D1500" s="93">
        <v>1</v>
      </c>
      <c r="E1500" s="94"/>
      <c r="F1500" s="95"/>
      <c r="G1500" s="92"/>
      <c r="H1500" s="96"/>
      <c r="I1500" s="97"/>
      <c r="J1500" s="97"/>
      <c r="K1500" s="98"/>
      <c r="L1500" s="90">
        <v>1500</v>
      </c>
      <c r="M1500" s="90"/>
      <c r="N1500" s="99">
        <v>1</v>
      </c>
      <c r="O1500" s="83" t="str">
        <f>REPLACE(INDEX(GroupVertices[Group], MATCH(Edges[[#This Row],[Vertex 1]],GroupVertices[Vertex],0)),1,1,"")</f>
        <v>21</v>
      </c>
      <c r="P1500" s="83" t="str">
        <f>REPLACE(INDEX(GroupVertices[Group], MATCH(Edges[[#This Row],[Vertex 2]],GroupVertices[Vertex],0)),1,1,"")</f>
        <v>21</v>
      </c>
    </row>
    <row r="1501" spans="1:16" ht="14.25" customHeight="1" thickTop="1" thickBot="1" x14ac:dyDescent="0.3">
      <c r="A1501" s="91" t="s">
        <v>968</v>
      </c>
      <c r="B1501" s="91" t="s">
        <v>294</v>
      </c>
      <c r="C1501" s="92"/>
      <c r="D1501" s="93">
        <v>1</v>
      </c>
      <c r="E1501" s="94"/>
      <c r="F1501" s="95"/>
      <c r="G1501" s="92"/>
      <c r="H1501" s="96"/>
      <c r="I1501" s="97"/>
      <c r="J1501" s="97"/>
      <c r="K1501" s="98"/>
      <c r="L1501" s="90">
        <v>1501</v>
      </c>
      <c r="M1501" s="90"/>
      <c r="N1501" s="99">
        <v>1</v>
      </c>
      <c r="O1501" s="83" t="str">
        <f>REPLACE(INDEX(GroupVertices[Group], MATCH(Edges[[#This Row],[Vertex 1]],GroupVertices[Vertex],0)),1,1,"")</f>
        <v>1</v>
      </c>
      <c r="P1501" s="83" t="str">
        <f>REPLACE(INDEX(GroupVertices[Group], MATCH(Edges[[#This Row],[Vertex 2]],GroupVertices[Vertex],0)),1,1,"")</f>
        <v>1</v>
      </c>
    </row>
    <row r="1502" spans="1:16" ht="14.25" customHeight="1" thickTop="1" thickBot="1" x14ac:dyDescent="0.3">
      <c r="A1502" s="91" t="s">
        <v>969</v>
      </c>
      <c r="B1502" s="91" t="s">
        <v>329</v>
      </c>
      <c r="C1502" s="92"/>
      <c r="D1502" s="93">
        <v>1.1428571428571428</v>
      </c>
      <c r="E1502" s="94"/>
      <c r="F1502" s="95"/>
      <c r="G1502" s="92"/>
      <c r="H1502" s="96"/>
      <c r="I1502" s="97"/>
      <c r="J1502" s="97"/>
      <c r="K1502" s="98"/>
      <c r="L1502" s="90">
        <v>1502</v>
      </c>
      <c r="M1502" s="90"/>
      <c r="N1502" s="99">
        <v>2</v>
      </c>
      <c r="O1502" s="83" t="str">
        <f>REPLACE(INDEX(GroupVertices[Group], MATCH(Edges[[#This Row],[Vertex 1]],GroupVertices[Vertex],0)),1,1,"")</f>
        <v>1</v>
      </c>
      <c r="P1502" s="83" t="str">
        <f>REPLACE(INDEX(GroupVertices[Group], MATCH(Edges[[#This Row],[Vertex 2]],GroupVertices[Vertex],0)),1,1,"")</f>
        <v>1</v>
      </c>
    </row>
    <row r="1503" spans="1:16" ht="14.25" customHeight="1" thickTop="1" thickBot="1" x14ac:dyDescent="0.3">
      <c r="A1503" s="91" t="s">
        <v>970</v>
      </c>
      <c r="B1503" s="91" t="s">
        <v>971</v>
      </c>
      <c r="C1503" s="92"/>
      <c r="D1503" s="93">
        <v>1.2857142857142856</v>
      </c>
      <c r="E1503" s="94"/>
      <c r="F1503" s="95"/>
      <c r="G1503" s="92"/>
      <c r="H1503" s="96"/>
      <c r="I1503" s="97"/>
      <c r="J1503" s="97"/>
      <c r="K1503" s="98"/>
      <c r="L1503" s="90">
        <v>1503</v>
      </c>
      <c r="M1503" s="90"/>
      <c r="N1503" s="99">
        <v>3</v>
      </c>
      <c r="O1503" s="83" t="str">
        <f>REPLACE(INDEX(GroupVertices[Group], MATCH(Edges[[#This Row],[Vertex 1]],GroupVertices[Vertex],0)),1,1,"")</f>
        <v>15</v>
      </c>
      <c r="P1503" s="83" t="str">
        <f>REPLACE(INDEX(GroupVertices[Group], MATCH(Edges[[#This Row],[Vertex 2]],GroupVertices[Vertex],0)),1,1,"")</f>
        <v>15</v>
      </c>
    </row>
    <row r="1504" spans="1:16" ht="14.25" customHeight="1" thickTop="1" thickBot="1" x14ac:dyDescent="0.3">
      <c r="A1504" s="91" t="s">
        <v>935</v>
      </c>
      <c r="B1504" s="91" t="s">
        <v>936</v>
      </c>
      <c r="C1504" s="92"/>
      <c r="D1504" s="93">
        <v>1.1428571428571428</v>
      </c>
      <c r="E1504" s="94"/>
      <c r="F1504" s="95"/>
      <c r="G1504" s="92"/>
      <c r="H1504" s="96"/>
      <c r="I1504" s="97"/>
      <c r="J1504" s="97"/>
      <c r="K1504" s="98"/>
      <c r="L1504" s="90">
        <v>1504</v>
      </c>
      <c r="M1504" s="90"/>
      <c r="N1504" s="99">
        <v>2</v>
      </c>
      <c r="O1504" s="83" t="str">
        <f>REPLACE(INDEX(GroupVertices[Group], MATCH(Edges[[#This Row],[Vertex 1]],GroupVertices[Vertex],0)),1,1,"")</f>
        <v>1</v>
      </c>
      <c r="P1504" s="83" t="str">
        <f>REPLACE(INDEX(GroupVertices[Group], MATCH(Edges[[#This Row],[Vertex 2]],GroupVertices[Vertex],0)),1,1,"")</f>
        <v>1</v>
      </c>
    </row>
    <row r="1505" spans="1:16" ht="14.25" customHeight="1" thickTop="1" thickBot="1" x14ac:dyDescent="0.3">
      <c r="A1505" s="91" t="s">
        <v>935</v>
      </c>
      <c r="B1505" s="91" t="s">
        <v>937</v>
      </c>
      <c r="C1505" s="92"/>
      <c r="D1505" s="93">
        <v>1</v>
      </c>
      <c r="E1505" s="94"/>
      <c r="F1505" s="95"/>
      <c r="G1505" s="92"/>
      <c r="H1505" s="96"/>
      <c r="I1505" s="97"/>
      <c r="J1505" s="97"/>
      <c r="K1505" s="98"/>
      <c r="L1505" s="90">
        <v>1505</v>
      </c>
      <c r="M1505" s="90"/>
      <c r="N1505" s="99">
        <v>1</v>
      </c>
      <c r="O1505" s="83" t="str">
        <f>REPLACE(INDEX(GroupVertices[Group], MATCH(Edges[[#This Row],[Vertex 1]],GroupVertices[Vertex],0)),1,1,"")</f>
        <v>1</v>
      </c>
      <c r="P1505" s="83" t="str">
        <f>REPLACE(INDEX(GroupVertices[Group], MATCH(Edges[[#This Row],[Vertex 2]],GroupVertices[Vertex],0)),1,1,"")</f>
        <v>1</v>
      </c>
    </row>
    <row r="1506" spans="1:16" ht="14.25" customHeight="1" thickTop="1" thickBot="1" x14ac:dyDescent="0.3">
      <c r="A1506" s="91" t="s">
        <v>972</v>
      </c>
      <c r="B1506" s="91" t="s">
        <v>408</v>
      </c>
      <c r="C1506" s="92"/>
      <c r="D1506" s="93">
        <v>1</v>
      </c>
      <c r="E1506" s="94"/>
      <c r="F1506" s="95"/>
      <c r="G1506" s="92"/>
      <c r="H1506" s="96"/>
      <c r="I1506" s="97"/>
      <c r="J1506" s="97"/>
      <c r="K1506" s="98"/>
      <c r="L1506" s="90">
        <v>1506</v>
      </c>
      <c r="M1506" s="90"/>
      <c r="N1506" s="99">
        <v>1</v>
      </c>
      <c r="O1506" s="83" t="str">
        <f>REPLACE(INDEX(GroupVertices[Group], MATCH(Edges[[#This Row],[Vertex 1]],GroupVertices[Vertex],0)),1,1,"")</f>
        <v>1</v>
      </c>
      <c r="P1506" s="83" t="str">
        <f>REPLACE(INDEX(GroupVertices[Group], MATCH(Edges[[#This Row],[Vertex 2]],GroupVertices[Vertex],0)),1,1,"")</f>
        <v>1</v>
      </c>
    </row>
    <row r="1507" spans="1:16" ht="14.25" customHeight="1" thickTop="1" thickBot="1" x14ac:dyDescent="0.3">
      <c r="A1507" s="91" t="s">
        <v>972</v>
      </c>
      <c r="B1507" s="91" t="s">
        <v>973</v>
      </c>
      <c r="C1507" s="92"/>
      <c r="D1507" s="93">
        <v>1</v>
      </c>
      <c r="E1507" s="94"/>
      <c r="F1507" s="95"/>
      <c r="G1507" s="92"/>
      <c r="H1507" s="96"/>
      <c r="I1507" s="97"/>
      <c r="J1507" s="97"/>
      <c r="K1507" s="98"/>
      <c r="L1507" s="90">
        <v>1507</v>
      </c>
      <c r="M1507" s="90"/>
      <c r="N1507" s="99">
        <v>1</v>
      </c>
      <c r="O1507" s="83" t="str">
        <f>REPLACE(INDEX(GroupVertices[Group], MATCH(Edges[[#This Row],[Vertex 1]],GroupVertices[Vertex],0)),1,1,"")</f>
        <v>1</v>
      </c>
      <c r="P1507" s="83" t="str">
        <f>REPLACE(INDEX(GroupVertices[Group], MATCH(Edges[[#This Row],[Vertex 2]],GroupVertices[Vertex],0)),1,1,"")</f>
        <v>1</v>
      </c>
    </row>
    <row r="1508" spans="1:16" ht="14.25" customHeight="1" thickTop="1" thickBot="1" x14ac:dyDescent="0.3">
      <c r="A1508" s="91" t="s">
        <v>974</v>
      </c>
      <c r="B1508" s="91" t="s">
        <v>343</v>
      </c>
      <c r="C1508" s="92"/>
      <c r="D1508" s="93">
        <v>1</v>
      </c>
      <c r="E1508" s="94"/>
      <c r="F1508" s="95"/>
      <c r="G1508" s="92"/>
      <c r="H1508" s="96"/>
      <c r="I1508" s="97"/>
      <c r="J1508" s="97"/>
      <c r="K1508" s="98"/>
      <c r="L1508" s="90">
        <v>1508</v>
      </c>
      <c r="M1508" s="90"/>
      <c r="N1508" s="99">
        <v>1</v>
      </c>
      <c r="O1508" s="83" t="str">
        <f>REPLACE(INDEX(GroupVertices[Group], MATCH(Edges[[#This Row],[Vertex 1]],GroupVertices[Vertex],0)),1,1,"")</f>
        <v>1</v>
      </c>
      <c r="P1508" s="83" t="str">
        <f>REPLACE(INDEX(GroupVertices[Group], MATCH(Edges[[#This Row],[Vertex 2]],GroupVertices[Vertex],0)),1,1,"")</f>
        <v>1</v>
      </c>
    </row>
    <row r="1509" spans="1:16" ht="14.25" customHeight="1" thickTop="1" thickBot="1" x14ac:dyDescent="0.3">
      <c r="A1509" s="91" t="s">
        <v>975</v>
      </c>
      <c r="B1509" s="91" t="s">
        <v>882</v>
      </c>
      <c r="C1509" s="92"/>
      <c r="D1509" s="93">
        <v>1</v>
      </c>
      <c r="E1509" s="94"/>
      <c r="F1509" s="95"/>
      <c r="G1509" s="92"/>
      <c r="H1509" s="96"/>
      <c r="I1509" s="97"/>
      <c r="J1509" s="97"/>
      <c r="K1509" s="98"/>
      <c r="L1509" s="90">
        <v>1509</v>
      </c>
      <c r="M1509" s="90"/>
      <c r="N1509" s="99">
        <v>1</v>
      </c>
      <c r="O1509" s="83" t="str">
        <f>REPLACE(INDEX(GroupVertices[Group], MATCH(Edges[[#This Row],[Vertex 1]],GroupVertices[Vertex],0)),1,1,"")</f>
        <v>1</v>
      </c>
      <c r="P1509" s="83" t="str">
        <f>REPLACE(INDEX(GroupVertices[Group], MATCH(Edges[[#This Row],[Vertex 2]],GroupVertices[Vertex],0)),1,1,"")</f>
        <v>1</v>
      </c>
    </row>
    <row r="1510" spans="1:16" ht="14.25" customHeight="1" thickTop="1" thickBot="1" x14ac:dyDescent="0.3">
      <c r="A1510" s="91" t="s">
        <v>975</v>
      </c>
      <c r="B1510" s="91" t="s">
        <v>283</v>
      </c>
      <c r="C1510" s="92"/>
      <c r="D1510" s="93">
        <v>1</v>
      </c>
      <c r="E1510" s="94"/>
      <c r="F1510" s="95"/>
      <c r="G1510" s="92"/>
      <c r="H1510" s="96"/>
      <c r="I1510" s="97"/>
      <c r="J1510" s="97"/>
      <c r="K1510" s="98"/>
      <c r="L1510" s="90">
        <v>1510</v>
      </c>
      <c r="M1510" s="90"/>
      <c r="N1510" s="99">
        <v>1</v>
      </c>
      <c r="O1510" s="83" t="str">
        <f>REPLACE(INDEX(GroupVertices[Group], MATCH(Edges[[#This Row],[Vertex 1]],GroupVertices[Vertex],0)),1,1,"")</f>
        <v>1</v>
      </c>
      <c r="P1510" s="83" t="str">
        <f>REPLACE(INDEX(GroupVertices[Group], MATCH(Edges[[#This Row],[Vertex 2]],GroupVertices[Vertex],0)),1,1,"")</f>
        <v>1</v>
      </c>
    </row>
    <row r="1511" spans="1:16" ht="14.25" customHeight="1" thickTop="1" thickBot="1" x14ac:dyDescent="0.3">
      <c r="A1511" s="91" t="s">
        <v>370</v>
      </c>
      <c r="B1511" s="91" t="s">
        <v>577</v>
      </c>
      <c r="C1511" s="92"/>
      <c r="D1511" s="93">
        <v>1.4285714285714286</v>
      </c>
      <c r="E1511" s="94"/>
      <c r="F1511" s="95"/>
      <c r="G1511" s="92"/>
      <c r="H1511" s="96"/>
      <c r="I1511" s="97"/>
      <c r="J1511" s="97"/>
      <c r="K1511" s="98"/>
      <c r="L1511" s="90">
        <v>1511</v>
      </c>
      <c r="M1511" s="90"/>
      <c r="N1511" s="99">
        <v>4</v>
      </c>
      <c r="O1511" s="83" t="str">
        <f>REPLACE(INDEX(GroupVertices[Group], MATCH(Edges[[#This Row],[Vertex 1]],GroupVertices[Vertex],0)),1,1,"")</f>
        <v>1</v>
      </c>
      <c r="P1511" s="83" t="str">
        <f>REPLACE(INDEX(GroupVertices[Group], MATCH(Edges[[#This Row],[Vertex 2]],GroupVertices[Vertex],0)),1,1,"")</f>
        <v>1</v>
      </c>
    </row>
    <row r="1512" spans="1:16" ht="14.25" customHeight="1" thickTop="1" thickBot="1" x14ac:dyDescent="0.3">
      <c r="A1512" s="91" t="s">
        <v>370</v>
      </c>
      <c r="B1512" s="91" t="s">
        <v>757</v>
      </c>
      <c r="C1512" s="92"/>
      <c r="D1512" s="93">
        <v>1</v>
      </c>
      <c r="E1512" s="94"/>
      <c r="F1512" s="95"/>
      <c r="G1512" s="92"/>
      <c r="H1512" s="96"/>
      <c r="I1512" s="97"/>
      <c r="J1512" s="97"/>
      <c r="K1512" s="98"/>
      <c r="L1512" s="90">
        <v>1512</v>
      </c>
      <c r="M1512" s="90"/>
      <c r="N1512" s="99">
        <v>1</v>
      </c>
      <c r="O1512" s="83" t="str">
        <f>REPLACE(INDEX(GroupVertices[Group], MATCH(Edges[[#This Row],[Vertex 1]],GroupVertices[Vertex],0)),1,1,"")</f>
        <v>1</v>
      </c>
      <c r="P1512" s="83" t="str">
        <f>REPLACE(INDEX(GroupVertices[Group], MATCH(Edges[[#This Row],[Vertex 2]],GroupVertices[Vertex],0)),1,1,"")</f>
        <v>1</v>
      </c>
    </row>
    <row r="1513" spans="1:16" ht="14.25" customHeight="1" thickTop="1" thickBot="1" x14ac:dyDescent="0.3">
      <c r="A1513" s="91" t="s">
        <v>370</v>
      </c>
      <c r="B1513" s="91" t="s">
        <v>976</v>
      </c>
      <c r="C1513" s="92"/>
      <c r="D1513" s="93">
        <v>1.1428571428571428</v>
      </c>
      <c r="E1513" s="94"/>
      <c r="F1513" s="95"/>
      <c r="G1513" s="92"/>
      <c r="H1513" s="96"/>
      <c r="I1513" s="97"/>
      <c r="J1513" s="97"/>
      <c r="K1513" s="98"/>
      <c r="L1513" s="90">
        <v>1513</v>
      </c>
      <c r="M1513" s="90"/>
      <c r="N1513" s="99">
        <v>2</v>
      </c>
      <c r="O1513" s="83" t="str">
        <f>REPLACE(INDEX(GroupVertices[Group], MATCH(Edges[[#This Row],[Vertex 1]],GroupVertices[Vertex],0)),1,1,"")</f>
        <v>1</v>
      </c>
      <c r="P1513" s="83" t="str">
        <f>REPLACE(INDEX(GroupVertices[Group], MATCH(Edges[[#This Row],[Vertex 2]],GroupVertices[Vertex],0)),1,1,"")</f>
        <v>1</v>
      </c>
    </row>
    <row r="1514" spans="1:16" ht="14.25" customHeight="1" thickTop="1" thickBot="1" x14ac:dyDescent="0.3">
      <c r="A1514" s="91" t="s">
        <v>370</v>
      </c>
      <c r="B1514" s="91" t="s">
        <v>977</v>
      </c>
      <c r="C1514" s="92"/>
      <c r="D1514" s="93">
        <v>1</v>
      </c>
      <c r="E1514" s="94"/>
      <c r="F1514" s="95"/>
      <c r="G1514" s="92"/>
      <c r="H1514" s="96"/>
      <c r="I1514" s="97"/>
      <c r="J1514" s="97"/>
      <c r="K1514" s="98"/>
      <c r="L1514" s="90">
        <v>1514</v>
      </c>
      <c r="M1514" s="90"/>
      <c r="N1514" s="99">
        <v>1</v>
      </c>
      <c r="O1514" s="83" t="str">
        <f>REPLACE(INDEX(GroupVertices[Group], MATCH(Edges[[#This Row],[Vertex 1]],GroupVertices[Vertex],0)),1,1,"")</f>
        <v>1</v>
      </c>
      <c r="P1514" s="83" t="str">
        <f>REPLACE(INDEX(GroupVertices[Group], MATCH(Edges[[#This Row],[Vertex 2]],GroupVertices[Vertex],0)),1,1,"")</f>
        <v>1</v>
      </c>
    </row>
    <row r="1515" spans="1:16" ht="14.25" customHeight="1" thickTop="1" thickBot="1" x14ac:dyDescent="0.3">
      <c r="A1515" s="91" t="s">
        <v>370</v>
      </c>
      <c r="B1515" s="91" t="s">
        <v>373</v>
      </c>
      <c r="C1515" s="92"/>
      <c r="D1515" s="93">
        <v>1</v>
      </c>
      <c r="E1515" s="94"/>
      <c r="F1515" s="95"/>
      <c r="G1515" s="92"/>
      <c r="H1515" s="96"/>
      <c r="I1515" s="97"/>
      <c r="J1515" s="97"/>
      <c r="K1515" s="98"/>
      <c r="L1515" s="90">
        <v>1515</v>
      </c>
      <c r="M1515" s="90"/>
      <c r="N1515" s="99">
        <v>1</v>
      </c>
      <c r="O1515" s="83" t="str">
        <f>REPLACE(INDEX(GroupVertices[Group], MATCH(Edges[[#This Row],[Vertex 1]],GroupVertices[Vertex],0)),1,1,"")</f>
        <v>1</v>
      </c>
      <c r="P1515" s="83" t="str">
        <f>REPLACE(INDEX(GroupVertices[Group], MATCH(Edges[[#This Row],[Vertex 2]],GroupVertices[Vertex],0)),1,1,"")</f>
        <v>1</v>
      </c>
    </row>
    <row r="1516" spans="1:16" ht="14.25" customHeight="1" thickTop="1" thickBot="1" x14ac:dyDescent="0.3">
      <c r="A1516" s="91" t="s">
        <v>892</v>
      </c>
      <c r="B1516" s="91" t="s">
        <v>893</v>
      </c>
      <c r="C1516" s="92"/>
      <c r="D1516" s="93">
        <v>1.1428571428571428</v>
      </c>
      <c r="E1516" s="94"/>
      <c r="F1516" s="95"/>
      <c r="G1516" s="92"/>
      <c r="H1516" s="96"/>
      <c r="I1516" s="97"/>
      <c r="J1516" s="97"/>
      <c r="K1516" s="98"/>
      <c r="L1516" s="90">
        <v>1516</v>
      </c>
      <c r="M1516" s="90"/>
      <c r="N1516" s="99">
        <v>2</v>
      </c>
      <c r="O1516" s="83" t="str">
        <f>REPLACE(INDEX(GroupVertices[Group], MATCH(Edges[[#This Row],[Vertex 1]],GroupVertices[Vertex],0)),1,1,"")</f>
        <v>19</v>
      </c>
      <c r="P1516" s="83" t="str">
        <f>REPLACE(INDEX(GroupVertices[Group], MATCH(Edges[[#This Row],[Vertex 2]],GroupVertices[Vertex],0)),1,1,"")</f>
        <v>19</v>
      </c>
    </row>
    <row r="1517" spans="1:16" ht="14.25" customHeight="1" thickTop="1" thickBot="1" x14ac:dyDescent="0.3">
      <c r="A1517" s="91" t="s">
        <v>177</v>
      </c>
      <c r="B1517" s="91" t="s">
        <v>863</v>
      </c>
      <c r="C1517" s="92"/>
      <c r="D1517" s="93">
        <v>1.2857142857142856</v>
      </c>
      <c r="E1517" s="94"/>
      <c r="F1517" s="95"/>
      <c r="G1517" s="92"/>
      <c r="H1517" s="96"/>
      <c r="I1517" s="97"/>
      <c r="J1517" s="97"/>
      <c r="K1517" s="98"/>
      <c r="L1517" s="90">
        <v>1517</v>
      </c>
      <c r="M1517" s="90"/>
      <c r="N1517" s="99">
        <v>3</v>
      </c>
      <c r="O1517" s="83" t="str">
        <f>REPLACE(INDEX(GroupVertices[Group], MATCH(Edges[[#This Row],[Vertex 1]],GroupVertices[Vertex],0)),1,1,"")</f>
        <v>1</v>
      </c>
      <c r="P1517" s="83" t="str">
        <f>REPLACE(INDEX(GroupVertices[Group], MATCH(Edges[[#This Row],[Vertex 2]],GroupVertices[Vertex],0)),1,1,"")</f>
        <v>1</v>
      </c>
    </row>
    <row r="1518" spans="1:16" ht="14.25" customHeight="1" thickTop="1" thickBot="1" x14ac:dyDescent="0.3">
      <c r="A1518" s="91" t="s">
        <v>177</v>
      </c>
      <c r="B1518" s="91" t="s">
        <v>978</v>
      </c>
      <c r="C1518" s="92"/>
      <c r="D1518" s="93">
        <v>1</v>
      </c>
      <c r="E1518" s="94"/>
      <c r="F1518" s="95"/>
      <c r="G1518" s="92"/>
      <c r="H1518" s="96"/>
      <c r="I1518" s="97"/>
      <c r="J1518" s="97"/>
      <c r="K1518" s="98"/>
      <c r="L1518" s="90">
        <v>1518</v>
      </c>
      <c r="M1518" s="90"/>
      <c r="N1518" s="99">
        <v>1</v>
      </c>
      <c r="O1518" s="83" t="str">
        <f>REPLACE(INDEX(GroupVertices[Group], MATCH(Edges[[#This Row],[Vertex 1]],GroupVertices[Vertex],0)),1,1,"")</f>
        <v>1</v>
      </c>
      <c r="P1518" s="83" t="str">
        <f>REPLACE(INDEX(GroupVertices[Group], MATCH(Edges[[#This Row],[Vertex 2]],GroupVertices[Vertex],0)),1,1,"")</f>
        <v>1</v>
      </c>
    </row>
    <row r="1519" spans="1:16" ht="14.25" customHeight="1" thickTop="1" thickBot="1" x14ac:dyDescent="0.3">
      <c r="A1519" s="91" t="s">
        <v>177</v>
      </c>
      <c r="B1519" s="91" t="s">
        <v>180</v>
      </c>
      <c r="C1519" s="92"/>
      <c r="D1519" s="93">
        <v>1.4285714285714286</v>
      </c>
      <c r="E1519" s="94"/>
      <c r="F1519" s="95"/>
      <c r="G1519" s="92"/>
      <c r="H1519" s="96"/>
      <c r="I1519" s="97"/>
      <c r="J1519" s="97"/>
      <c r="K1519" s="98"/>
      <c r="L1519" s="90">
        <v>1519</v>
      </c>
      <c r="M1519" s="90"/>
      <c r="N1519" s="99">
        <v>4</v>
      </c>
      <c r="O1519" s="83" t="str">
        <f>REPLACE(INDEX(GroupVertices[Group], MATCH(Edges[[#This Row],[Vertex 1]],GroupVertices[Vertex],0)),1,1,"")</f>
        <v>1</v>
      </c>
      <c r="P1519" s="83" t="str">
        <f>REPLACE(INDEX(GroupVertices[Group], MATCH(Edges[[#This Row],[Vertex 2]],GroupVertices[Vertex],0)),1,1,"")</f>
        <v>1</v>
      </c>
    </row>
    <row r="1520" spans="1:16" ht="14.25" customHeight="1" thickTop="1" thickBot="1" x14ac:dyDescent="0.3">
      <c r="A1520" s="91" t="s">
        <v>979</v>
      </c>
      <c r="B1520" s="91" t="s">
        <v>828</v>
      </c>
      <c r="C1520" s="92"/>
      <c r="D1520" s="93">
        <v>1.1428571428571428</v>
      </c>
      <c r="E1520" s="94"/>
      <c r="F1520" s="95"/>
      <c r="G1520" s="92"/>
      <c r="H1520" s="96"/>
      <c r="I1520" s="97"/>
      <c r="J1520" s="97"/>
      <c r="K1520" s="98"/>
      <c r="L1520" s="90">
        <v>1520</v>
      </c>
      <c r="M1520" s="90"/>
      <c r="N1520" s="99">
        <v>2</v>
      </c>
      <c r="O1520" s="83" t="str">
        <f>REPLACE(INDEX(GroupVertices[Group], MATCH(Edges[[#This Row],[Vertex 1]],GroupVertices[Vertex],0)),1,1,"")</f>
        <v>1</v>
      </c>
      <c r="P1520" s="83" t="str">
        <f>REPLACE(INDEX(GroupVertices[Group], MATCH(Edges[[#This Row],[Vertex 2]],GroupVertices[Vertex],0)),1,1,"")</f>
        <v>1</v>
      </c>
    </row>
    <row r="1521" spans="1:16" ht="14.25" customHeight="1" thickTop="1" thickBot="1" x14ac:dyDescent="0.3">
      <c r="A1521" s="91" t="s">
        <v>942</v>
      </c>
      <c r="B1521" s="91" t="s">
        <v>343</v>
      </c>
      <c r="C1521" s="92"/>
      <c r="D1521" s="93">
        <v>1</v>
      </c>
      <c r="E1521" s="94"/>
      <c r="F1521" s="95"/>
      <c r="G1521" s="92"/>
      <c r="H1521" s="96"/>
      <c r="I1521" s="97"/>
      <c r="J1521" s="97"/>
      <c r="K1521" s="98"/>
      <c r="L1521" s="90">
        <v>1521</v>
      </c>
      <c r="M1521" s="90"/>
      <c r="N1521" s="99">
        <v>1</v>
      </c>
      <c r="O1521" s="83" t="str">
        <f>REPLACE(INDEX(GroupVertices[Group], MATCH(Edges[[#This Row],[Vertex 1]],GroupVertices[Vertex],0)),1,1,"")</f>
        <v>1</v>
      </c>
      <c r="P1521" s="83" t="str">
        <f>REPLACE(INDEX(GroupVertices[Group], MATCH(Edges[[#This Row],[Vertex 2]],GroupVertices[Vertex],0)),1,1,"")</f>
        <v>1</v>
      </c>
    </row>
    <row r="1522" spans="1:16" ht="14.25" customHeight="1" thickTop="1" thickBot="1" x14ac:dyDescent="0.3">
      <c r="A1522" s="91" t="s">
        <v>689</v>
      </c>
      <c r="B1522" s="91" t="s">
        <v>690</v>
      </c>
      <c r="C1522" s="92"/>
      <c r="D1522" s="93">
        <v>1</v>
      </c>
      <c r="E1522" s="94"/>
      <c r="F1522" s="95"/>
      <c r="G1522" s="92"/>
      <c r="H1522" s="96"/>
      <c r="I1522" s="97"/>
      <c r="J1522" s="97"/>
      <c r="K1522" s="98"/>
      <c r="L1522" s="90">
        <v>1522</v>
      </c>
      <c r="M1522" s="90"/>
      <c r="N1522" s="99">
        <v>1</v>
      </c>
      <c r="O1522" s="83" t="str">
        <f>REPLACE(INDEX(GroupVertices[Group], MATCH(Edges[[#This Row],[Vertex 1]],GroupVertices[Vertex],0)),1,1,"")</f>
        <v>1</v>
      </c>
      <c r="P1522" s="83" t="str">
        <f>REPLACE(INDEX(GroupVertices[Group], MATCH(Edges[[#This Row],[Vertex 2]],GroupVertices[Vertex],0)),1,1,"")</f>
        <v>1</v>
      </c>
    </row>
    <row r="1523" spans="1:16" ht="14.25" customHeight="1" thickTop="1" thickBot="1" x14ac:dyDescent="0.3">
      <c r="A1523" s="91" t="s">
        <v>689</v>
      </c>
      <c r="B1523" s="91" t="s">
        <v>691</v>
      </c>
      <c r="C1523" s="92"/>
      <c r="D1523" s="93">
        <v>1</v>
      </c>
      <c r="E1523" s="94"/>
      <c r="F1523" s="95"/>
      <c r="G1523" s="92"/>
      <c r="H1523" s="96"/>
      <c r="I1523" s="97"/>
      <c r="J1523" s="97"/>
      <c r="K1523" s="98"/>
      <c r="L1523" s="90">
        <v>1523</v>
      </c>
      <c r="M1523" s="90"/>
      <c r="N1523" s="99">
        <v>1</v>
      </c>
      <c r="O1523" s="83" t="str">
        <f>REPLACE(INDEX(GroupVertices[Group], MATCH(Edges[[#This Row],[Vertex 1]],GroupVertices[Vertex],0)),1,1,"")</f>
        <v>1</v>
      </c>
      <c r="P1523" s="83" t="str">
        <f>REPLACE(INDEX(GroupVertices[Group], MATCH(Edges[[#This Row],[Vertex 2]],GroupVertices[Vertex],0)),1,1,"")</f>
        <v>1</v>
      </c>
    </row>
    <row r="1524" spans="1:16" ht="14.25" customHeight="1" thickTop="1" thickBot="1" x14ac:dyDescent="0.3">
      <c r="A1524" s="91" t="s">
        <v>689</v>
      </c>
      <c r="B1524" s="91" t="s">
        <v>692</v>
      </c>
      <c r="C1524" s="92"/>
      <c r="D1524" s="93">
        <v>1</v>
      </c>
      <c r="E1524" s="94"/>
      <c r="F1524" s="95"/>
      <c r="G1524" s="92"/>
      <c r="H1524" s="96"/>
      <c r="I1524" s="97"/>
      <c r="J1524" s="97"/>
      <c r="K1524" s="98"/>
      <c r="L1524" s="90">
        <v>1524</v>
      </c>
      <c r="M1524" s="90"/>
      <c r="N1524" s="99">
        <v>1</v>
      </c>
      <c r="O1524" s="83" t="str">
        <f>REPLACE(INDEX(GroupVertices[Group], MATCH(Edges[[#This Row],[Vertex 1]],GroupVertices[Vertex],0)),1,1,"")</f>
        <v>1</v>
      </c>
      <c r="P1524" s="83" t="str">
        <f>REPLACE(INDEX(GroupVertices[Group], MATCH(Edges[[#This Row],[Vertex 2]],GroupVertices[Vertex],0)),1,1,"")</f>
        <v>1</v>
      </c>
    </row>
    <row r="1525" spans="1:16" ht="14.25" customHeight="1" thickTop="1" thickBot="1" x14ac:dyDescent="0.3">
      <c r="A1525" s="91" t="s">
        <v>656</v>
      </c>
      <c r="B1525" s="91" t="s">
        <v>541</v>
      </c>
      <c r="C1525" s="92"/>
      <c r="D1525" s="93">
        <v>1.4285714285714286</v>
      </c>
      <c r="E1525" s="94"/>
      <c r="F1525" s="95"/>
      <c r="G1525" s="92"/>
      <c r="H1525" s="96"/>
      <c r="I1525" s="97"/>
      <c r="J1525" s="97"/>
      <c r="K1525" s="98"/>
      <c r="L1525" s="90">
        <v>1525</v>
      </c>
      <c r="M1525" s="90"/>
      <c r="N1525" s="99">
        <v>4</v>
      </c>
      <c r="O1525" s="83" t="str">
        <f>REPLACE(INDEX(GroupVertices[Group], MATCH(Edges[[#This Row],[Vertex 1]],GroupVertices[Vertex],0)),1,1,"")</f>
        <v>3</v>
      </c>
      <c r="P1525" s="83" t="str">
        <f>REPLACE(INDEX(GroupVertices[Group], MATCH(Edges[[#This Row],[Vertex 2]],GroupVertices[Vertex],0)),1,1,"")</f>
        <v>3</v>
      </c>
    </row>
    <row r="1526" spans="1:16" ht="14.25" customHeight="1" thickTop="1" thickBot="1" x14ac:dyDescent="0.3">
      <c r="A1526" s="91" t="s">
        <v>656</v>
      </c>
      <c r="B1526" s="91" t="s">
        <v>657</v>
      </c>
      <c r="C1526" s="92"/>
      <c r="D1526" s="93">
        <v>1.1428571428571428</v>
      </c>
      <c r="E1526" s="94"/>
      <c r="F1526" s="95"/>
      <c r="G1526" s="92"/>
      <c r="H1526" s="96"/>
      <c r="I1526" s="97"/>
      <c r="J1526" s="97"/>
      <c r="K1526" s="98"/>
      <c r="L1526" s="90">
        <v>1526</v>
      </c>
      <c r="M1526" s="90"/>
      <c r="N1526" s="99">
        <v>2</v>
      </c>
      <c r="O1526" s="83" t="str">
        <f>REPLACE(INDEX(GroupVertices[Group], MATCH(Edges[[#This Row],[Vertex 1]],GroupVertices[Vertex],0)),1,1,"")</f>
        <v>3</v>
      </c>
      <c r="P1526" s="83" t="str">
        <f>REPLACE(INDEX(GroupVertices[Group], MATCH(Edges[[#This Row],[Vertex 2]],GroupVertices[Vertex],0)),1,1,"")</f>
        <v>3</v>
      </c>
    </row>
    <row r="1527" spans="1:16" ht="14.25" customHeight="1" thickTop="1" thickBot="1" x14ac:dyDescent="0.3">
      <c r="A1527" s="91" t="s">
        <v>660</v>
      </c>
      <c r="B1527" s="91" t="s">
        <v>283</v>
      </c>
      <c r="C1527" s="92"/>
      <c r="D1527" s="93">
        <v>1.4285714285714286</v>
      </c>
      <c r="E1527" s="94"/>
      <c r="F1527" s="95"/>
      <c r="G1527" s="92"/>
      <c r="H1527" s="96"/>
      <c r="I1527" s="97"/>
      <c r="J1527" s="97"/>
      <c r="K1527" s="98"/>
      <c r="L1527" s="90">
        <v>1527</v>
      </c>
      <c r="M1527" s="90"/>
      <c r="N1527" s="99">
        <v>4</v>
      </c>
      <c r="O1527" s="83" t="str">
        <f>REPLACE(INDEX(GroupVertices[Group], MATCH(Edges[[#This Row],[Vertex 1]],GroupVertices[Vertex],0)),1,1,"")</f>
        <v>1</v>
      </c>
      <c r="P1527" s="83" t="str">
        <f>REPLACE(INDEX(GroupVertices[Group], MATCH(Edges[[#This Row],[Vertex 2]],GroupVertices[Vertex],0)),1,1,"")</f>
        <v>1</v>
      </c>
    </row>
    <row r="1528" spans="1:16" ht="14.25" customHeight="1" thickTop="1" thickBot="1" x14ac:dyDescent="0.3">
      <c r="A1528" s="91" t="s">
        <v>205</v>
      </c>
      <c r="B1528" s="91" t="s">
        <v>206</v>
      </c>
      <c r="C1528" s="92"/>
      <c r="D1528" s="93">
        <v>1.4285714285714286</v>
      </c>
      <c r="E1528" s="94"/>
      <c r="F1528" s="95"/>
      <c r="G1528" s="92"/>
      <c r="H1528" s="96"/>
      <c r="I1528" s="97"/>
      <c r="J1528" s="97"/>
      <c r="K1528" s="98"/>
      <c r="L1528" s="90">
        <v>1528</v>
      </c>
      <c r="M1528" s="90"/>
      <c r="N1528" s="99">
        <v>4</v>
      </c>
      <c r="O1528" s="83" t="str">
        <f>REPLACE(INDEX(GroupVertices[Group], MATCH(Edges[[#This Row],[Vertex 1]],GroupVertices[Vertex],0)),1,1,"")</f>
        <v>1</v>
      </c>
      <c r="P1528" s="83" t="str">
        <f>REPLACE(INDEX(GroupVertices[Group], MATCH(Edges[[#This Row],[Vertex 2]],GroupVertices[Vertex],0)),1,1,"")</f>
        <v>1</v>
      </c>
    </row>
    <row r="1529" spans="1:16" ht="14.25" customHeight="1" thickTop="1" thickBot="1" x14ac:dyDescent="0.3">
      <c r="A1529" s="91" t="s">
        <v>205</v>
      </c>
      <c r="B1529" s="91" t="s">
        <v>945</v>
      </c>
      <c r="C1529" s="92"/>
      <c r="D1529" s="93">
        <v>1</v>
      </c>
      <c r="E1529" s="94"/>
      <c r="F1529" s="95"/>
      <c r="G1529" s="92"/>
      <c r="H1529" s="96"/>
      <c r="I1529" s="97"/>
      <c r="J1529" s="97"/>
      <c r="K1529" s="98"/>
      <c r="L1529" s="90">
        <v>1529</v>
      </c>
      <c r="M1529" s="90"/>
      <c r="N1529" s="99">
        <v>1</v>
      </c>
      <c r="O1529" s="83" t="str">
        <f>REPLACE(INDEX(GroupVertices[Group], MATCH(Edges[[#This Row],[Vertex 1]],GroupVertices[Vertex],0)),1,1,"")</f>
        <v>1</v>
      </c>
      <c r="P1529" s="83" t="str">
        <f>REPLACE(INDEX(GroupVertices[Group], MATCH(Edges[[#This Row],[Vertex 2]],GroupVertices[Vertex],0)),1,1,"")</f>
        <v>1</v>
      </c>
    </row>
    <row r="1530" spans="1:16" ht="14.25" customHeight="1" thickTop="1" thickBot="1" x14ac:dyDescent="0.3">
      <c r="A1530" s="91" t="s">
        <v>205</v>
      </c>
      <c r="B1530" s="91" t="s">
        <v>411</v>
      </c>
      <c r="C1530" s="92"/>
      <c r="D1530" s="93">
        <v>1.1428571428571428</v>
      </c>
      <c r="E1530" s="94"/>
      <c r="F1530" s="95"/>
      <c r="G1530" s="92"/>
      <c r="H1530" s="96"/>
      <c r="I1530" s="97"/>
      <c r="J1530" s="97"/>
      <c r="K1530" s="98"/>
      <c r="L1530" s="90">
        <v>1530</v>
      </c>
      <c r="M1530" s="90"/>
      <c r="N1530" s="99">
        <v>2</v>
      </c>
      <c r="O1530" s="83" t="str">
        <f>REPLACE(INDEX(GroupVertices[Group], MATCH(Edges[[#This Row],[Vertex 1]],GroupVertices[Vertex],0)),1,1,"")</f>
        <v>1</v>
      </c>
      <c r="P1530" s="83" t="str">
        <f>REPLACE(INDEX(GroupVertices[Group], MATCH(Edges[[#This Row],[Vertex 2]],GroupVertices[Vertex],0)),1,1,"")</f>
        <v>1</v>
      </c>
    </row>
    <row r="1531" spans="1:16" ht="14.25" customHeight="1" thickTop="1" thickBot="1" x14ac:dyDescent="0.3">
      <c r="A1531" s="91" t="s">
        <v>205</v>
      </c>
      <c r="B1531" s="91" t="s">
        <v>207</v>
      </c>
      <c r="C1531" s="92"/>
      <c r="D1531" s="93">
        <v>1.2857142857142856</v>
      </c>
      <c r="E1531" s="94"/>
      <c r="F1531" s="95"/>
      <c r="G1531" s="92"/>
      <c r="H1531" s="96"/>
      <c r="I1531" s="97"/>
      <c r="J1531" s="97"/>
      <c r="K1531" s="98"/>
      <c r="L1531" s="90">
        <v>1531</v>
      </c>
      <c r="M1531" s="90"/>
      <c r="N1531" s="99">
        <v>3</v>
      </c>
      <c r="O1531" s="83" t="str">
        <f>REPLACE(INDEX(GroupVertices[Group], MATCH(Edges[[#This Row],[Vertex 1]],GroupVertices[Vertex],0)),1,1,"")</f>
        <v>1</v>
      </c>
      <c r="P1531" s="83" t="str">
        <f>REPLACE(INDEX(GroupVertices[Group], MATCH(Edges[[#This Row],[Vertex 2]],GroupVertices[Vertex],0)),1,1,"")</f>
        <v>1</v>
      </c>
    </row>
    <row r="1532" spans="1:16" ht="14.25" customHeight="1" thickTop="1" thickBot="1" x14ac:dyDescent="0.3">
      <c r="A1532" s="91" t="s">
        <v>980</v>
      </c>
      <c r="B1532" s="91" t="s">
        <v>981</v>
      </c>
      <c r="C1532" s="92"/>
      <c r="D1532" s="93">
        <v>1</v>
      </c>
      <c r="E1532" s="94"/>
      <c r="F1532" s="95"/>
      <c r="G1532" s="92"/>
      <c r="H1532" s="96"/>
      <c r="I1532" s="97"/>
      <c r="J1532" s="97"/>
      <c r="K1532" s="98"/>
      <c r="L1532" s="90">
        <v>1532</v>
      </c>
      <c r="M1532" s="90"/>
      <c r="N1532" s="99">
        <v>1</v>
      </c>
      <c r="O1532" s="83" t="str">
        <f>REPLACE(INDEX(GroupVertices[Group], MATCH(Edges[[#This Row],[Vertex 1]],GroupVertices[Vertex],0)),1,1,"")</f>
        <v>16</v>
      </c>
      <c r="P1532" s="83" t="str">
        <f>REPLACE(INDEX(GroupVertices[Group], MATCH(Edges[[#This Row],[Vertex 2]],GroupVertices[Vertex],0)),1,1,"")</f>
        <v>16</v>
      </c>
    </row>
    <row r="1533" spans="1:16" ht="14.25" customHeight="1" thickTop="1" thickBot="1" x14ac:dyDescent="0.3">
      <c r="A1533" s="91" t="s">
        <v>980</v>
      </c>
      <c r="B1533" s="91" t="s">
        <v>982</v>
      </c>
      <c r="C1533" s="92"/>
      <c r="D1533" s="93">
        <v>1.1428571428571428</v>
      </c>
      <c r="E1533" s="94"/>
      <c r="F1533" s="95"/>
      <c r="G1533" s="92"/>
      <c r="H1533" s="96"/>
      <c r="I1533" s="97"/>
      <c r="J1533" s="97"/>
      <c r="K1533" s="98"/>
      <c r="L1533" s="90">
        <v>1533</v>
      </c>
      <c r="M1533" s="90"/>
      <c r="N1533" s="99">
        <v>2</v>
      </c>
      <c r="O1533" s="83" t="str">
        <f>REPLACE(INDEX(GroupVertices[Group], MATCH(Edges[[#This Row],[Vertex 1]],GroupVertices[Vertex],0)),1,1,"")</f>
        <v>16</v>
      </c>
      <c r="P1533" s="83" t="str">
        <f>REPLACE(INDEX(GroupVertices[Group], MATCH(Edges[[#This Row],[Vertex 2]],GroupVertices[Vertex],0)),1,1,"")</f>
        <v>16</v>
      </c>
    </row>
    <row r="1534" spans="1:16" ht="14.25" customHeight="1" thickTop="1" thickBot="1" x14ac:dyDescent="0.3">
      <c r="A1534" s="91" t="s">
        <v>983</v>
      </c>
      <c r="B1534" s="91" t="s">
        <v>680</v>
      </c>
      <c r="C1534" s="92"/>
      <c r="D1534" s="93">
        <v>1.2857142857142856</v>
      </c>
      <c r="E1534" s="94"/>
      <c r="F1534" s="95"/>
      <c r="G1534" s="92"/>
      <c r="H1534" s="96"/>
      <c r="I1534" s="97"/>
      <c r="J1534" s="97"/>
      <c r="K1534" s="98"/>
      <c r="L1534" s="90">
        <v>1534</v>
      </c>
      <c r="M1534" s="90"/>
      <c r="N1534" s="99">
        <v>3</v>
      </c>
      <c r="O1534" s="83" t="str">
        <f>REPLACE(INDEX(GroupVertices[Group], MATCH(Edges[[#This Row],[Vertex 1]],GroupVertices[Vertex],0)),1,1,"")</f>
        <v>1</v>
      </c>
      <c r="P1534" s="83" t="str">
        <f>REPLACE(INDEX(GroupVertices[Group], MATCH(Edges[[#This Row],[Vertex 2]],GroupVertices[Vertex],0)),1,1,"")</f>
        <v>1</v>
      </c>
    </row>
    <row r="1535" spans="1:16" ht="14.25" customHeight="1" thickTop="1" thickBot="1" x14ac:dyDescent="0.3">
      <c r="A1535" s="91" t="s">
        <v>983</v>
      </c>
      <c r="B1535" s="91" t="s">
        <v>984</v>
      </c>
      <c r="C1535" s="92"/>
      <c r="D1535" s="93">
        <v>1</v>
      </c>
      <c r="E1535" s="94"/>
      <c r="F1535" s="95"/>
      <c r="G1535" s="92"/>
      <c r="H1535" s="96"/>
      <c r="I1535" s="97"/>
      <c r="J1535" s="97"/>
      <c r="K1535" s="98"/>
      <c r="L1535" s="90">
        <v>1535</v>
      </c>
      <c r="M1535" s="90"/>
      <c r="N1535" s="99">
        <v>1</v>
      </c>
      <c r="O1535" s="83" t="str">
        <f>REPLACE(INDEX(GroupVertices[Group], MATCH(Edges[[#This Row],[Vertex 1]],GroupVertices[Vertex],0)),1,1,"")</f>
        <v>1</v>
      </c>
      <c r="P1535" s="83" t="str">
        <f>REPLACE(INDEX(GroupVertices[Group], MATCH(Edges[[#This Row],[Vertex 2]],GroupVertices[Vertex],0)),1,1,"")</f>
        <v>1</v>
      </c>
    </row>
    <row r="1536" spans="1:16" ht="14.25" customHeight="1" thickTop="1" thickBot="1" x14ac:dyDescent="0.3">
      <c r="A1536" s="91" t="s">
        <v>985</v>
      </c>
      <c r="B1536" s="91" t="s">
        <v>420</v>
      </c>
      <c r="C1536" s="92"/>
      <c r="D1536" s="93">
        <v>1</v>
      </c>
      <c r="E1536" s="94"/>
      <c r="F1536" s="95"/>
      <c r="G1536" s="92"/>
      <c r="H1536" s="96"/>
      <c r="I1536" s="97"/>
      <c r="J1536" s="97"/>
      <c r="K1536" s="98"/>
      <c r="L1536" s="90">
        <v>1536</v>
      </c>
      <c r="M1536" s="90"/>
      <c r="N1536" s="99">
        <v>1</v>
      </c>
      <c r="O1536" s="83" t="str">
        <f>REPLACE(INDEX(GroupVertices[Group], MATCH(Edges[[#This Row],[Vertex 1]],GroupVertices[Vertex],0)),1,1,"")</f>
        <v>1</v>
      </c>
      <c r="P1536" s="83" t="str">
        <f>REPLACE(INDEX(GroupVertices[Group], MATCH(Edges[[#This Row],[Vertex 2]],GroupVertices[Vertex],0)),1,1,"")</f>
        <v>1</v>
      </c>
    </row>
    <row r="1537" spans="1:16" ht="14.25" customHeight="1" thickTop="1" thickBot="1" x14ac:dyDescent="0.3">
      <c r="A1537" s="91" t="s">
        <v>684</v>
      </c>
      <c r="B1537" s="91" t="s">
        <v>986</v>
      </c>
      <c r="C1537" s="92"/>
      <c r="D1537" s="93">
        <v>1</v>
      </c>
      <c r="E1537" s="94"/>
      <c r="F1537" s="95"/>
      <c r="G1537" s="92"/>
      <c r="H1537" s="96"/>
      <c r="I1537" s="97"/>
      <c r="J1537" s="97"/>
      <c r="K1537" s="98"/>
      <c r="L1537" s="90">
        <v>1537</v>
      </c>
      <c r="M1537" s="90"/>
      <c r="N1537" s="99">
        <v>1</v>
      </c>
      <c r="O1537" s="83" t="str">
        <f>REPLACE(INDEX(GroupVertices[Group], MATCH(Edges[[#This Row],[Vertex 1]],GroupVertices[Vertex],0)),1,1,"")</f>
        <v>10</v>
      </c>
      <c r="P1537" s="83" t="str">
        <f>REPLACE(INDEX(GroupVertices[Group], MATCH(Edges[[#This Row],[Vertex 2]],GroupVertices[Vertex],0)),1,1,"")</f>
        <v>10</v>
      </c>
    </row>
    <row r="1538" spans="1:16" ht="14.25" customHeight="1" thickTop="1" thickBot="1" x14ac:dyDescent="0.3">
      <c r="A1538" s="91" t="s">
        <v>377</v>
      </c>
      <c r="B1538" s="91" t="s">
        <v>378</v>
      </c>
      <c r="C1538" s="92"/>
      <c r="D1538" s="93">
        <v>1.1428571428571428</v>
      </c>
      <c r="E1538" s="94"/>
      <c r="F1538" s="95"/>
      <c r="G1538" s="92"/>
      <c r="H1538" s="96"/>
      <c r="I1538" s="97"/>
      <c r="J1538" s="97"/>
      <c r="K1538" s="98"/>
      <c r="L1538" s="90">
        <v>1538</v>
      </c>
      <c r="M1538" s="90"/>
      <c r="N1538" s="99">
        <v>2</v>
      </c>
      <c r="O1538" s="83" t="str">
        <f>REPLACE(INDEX(GroupVertices[Group], MATCH(Edges[[#This Row],[Vertex 1]],GroupVertices[Vertex],0)),1,1,"")</f>
        <v>1</v>
      </c>
      <c r="P1538" s="83" t="str">
        <f>REPLACE(INDEX(GroupVertices[Group], MATCH(Edges[[#This Row],[Vertex 2]],GroupVertices[Vertex],0)),1,1,"")</f>
        <v>1</v>
      </c>
    </row>
    <row r="1539" spans="1:16" ht="14.25" customHeight="1" thickTop="1" thickBot="1" x14ac:dyDescent="0.3">
      <c r="A1539" s="91" t="s">
        <v>400</v>
      </c>
      <c r="B1539" s="91" t="s">
        <v>848</v>
      </c>
      <c r="C1539" s="92"/>
      <c r="D1539" s="93">
        <v>1</v>
      </c>
      <c r="E1539" s="94"/>
      <c r="F1539" s="95"/>
      <c r="G1539" s="92"/>
      <c r="H1539" s="96"/>
      <c r="I1539" s="97"/>
      <c r="J1539" s="97"/>
      <c r="K1539" s="98"/>
      <c r="L1539" s="90">
        <v>1539</v>
      </c>
      <c r="M1539" s="90"/>
      <c r="N1539" s="99">
        <v>1</v>
      </c>
      <c r="O1539" s="83" t="str">
        <f>REPLACE(INDEX(GroupVertices[Group], MATCH(Edges[[#This Row],[Vertex 1]],GroupVertices[Vertex],0)),1,1,"")</f>
        <v>1</v>
      </c>
      <c r="P1539" s="83" t="str">
        <f>REPLACE(INDEX(GroupVertices[Group], MATCH(Edges[[#This Row],[Vertex 2]],GroupVertices[Vertex],0)),1,1,"")</f>
        <v>1</v>
      </c>
    </row>
    <row r="1540" spans="1:16" ht="14.25" customHeight="1" thickTop="1" thickBot="1" x14ac:dyDescent="0.3">
      <c r="A1540" s="91" t="s">
        <v>400</v>
      </c>
      <c r="B1540" s="91" t="s">
        <v>726</v>
      </c>
      <c r="C1540" s="92"/>
      <c r="D1540" s="93">
        <v>1</v>
      </c>
      <c r="E1540" s="94"/>
      <c r="F1540" s="95"/>
      <c r="G1540" s="92"/>
      <c r="H1540" s="96"/>
      <c r="I1540" s="97"/>
      <c r="J1540" s="97"/>
      <c r="K1540" s="98"/>
      <c r="L1540" s="90">
        <v>1540</v>
      </c>
      <c r="M1540" s="90"/>
      <c r="N1540" s="99">
        <v>1</v>
      </c>
      <c r="O1540" s="83" t="str">
        <f>REPLACE(INDEX(GroupVertices[Group], MATCH(Edges[[#This Row],[Vertex 1]],GroupVertices[Vertex],0)),1,1,"")</f>
        <v>1</v>
      </c>
      <c r="P1540" s="83" t="str">
        <f>REPLACE(INDEX(GroupVertices[Group], MATCH(Edges[[#This Row],[Vertex 2]],GroupVertices[Vertex],0)),1,1,"")</f>
        <v>1</v>
      </c>
    </row>
    <row r="1541" spans="1:16" ht="14.25" customHeight="1" thickTop="1" thickBot="1" x14ac:dyDescent="0.3">
      <c r="A1541" s="91" t="s">
        <v>987</v>
      </c>
      <c r="B1541" s="91" t="s">
        <v>411</v>
      </c>
      <c r="C1541" s="92"/>
      <c r="D1541" s="93">
        <v>1.1428571428571428</v>
      </c>
      <c r="E1541" s="94"/>
      <c r="F1541" s="95"/>
      <c r="G1541" s="92"/>
      <c r="H1541" s="96"/>
      <c r="I1541" s="97"/>
      <c r="J1541" s="97"/>
      <c r="K1541" s="98"/>
      <c r="L1541" s="90">
        <v>1541</v>
      </c>
      <c r="M1541" s="90"/>
      <c r="N1541" s="99">
        <v>2</v>
      </c>
      <c r="O1541" s="83" t="str">
        <f>REPLACE(INDEX(GroupVertices[Group], MATCH(Edges[[#This Row],[Vertex 1]],GroupVertices[Vertex],0)),1,1,"")</f>
        <v>1</v>
      </c>
      <c r="P1541" s="83" t="str">
        <f>REPLACE(INDEX(GroupVertices[Group], MATCH(Edges[[#This Row],[Vertex 2]],GroupVertices[Vertex],0)),1,1,"")</f>
        <v>1</v>
      </c>
    </row>
    <row r="1542" spans="1:16" ht="14.25" customHeight="1" thickTop="1" thickBot="1" x14ac:dyDescent="0.3">
      <c r="A1542" s="91" t="s">
        <v>988</v>
      </c>
      <c r="B1542" s="91" t="s">
        <v>460</v>
      </c>
      <c r="C1542" s="92"/>
      <c r="D1542" s="93">
        <v>1.7142857142857144</v>
      </c>
      <c r="E1542" s="94"/>
      <c r="F1542" s="95"/>
      <c r="G1542" s="92"/>
      <c r="H1542" s="96"/>
      <c r="I1542" s="97"/>
      <c r="J1542" s="97"/>
      <c r="K1542" s="98"/>
      <c r="L1542" s="90">
        <v>1542</v>
      </c>
      <c r="M1542" s="90"/>
      <c r="N1542" s="99">
        <v>6</v>
      </c>
      <c r="O1542" s="83" t="str">
        <f>REPLACE(INDEX(GroupVertices[Group], MATCH(Edges[[#This Row],[Vertex 1]],GroupVertices[Vertex],0)),1,1,"")</f>
        <v>1</v>
      </c>
      <c r="P1542" s="83" t="str">
        <f>REPLACE(INDEX(GroupVertices[Group], MATCH(Edges[[#This Row],[Vertex 2]],GroupVertices[Vertex],0)),1,1,"")</f>
        <v>1</v>
      </c>
    </row>
    <row r="1543" spans="1:16" ht="14.25" customHeight="1" thickTop="1" thickBot="1" x14ac:dyDescent="0.3">
      <c r="A1543" s="91" t="s">
        <v>260</v>
      </c>
      <c r="B1543" s="91" t="s">
        <v>261</v>
      </c>
      <c r="C1543" s="92"/>
      <c r="D1543" s="93">
        <v>1</v>
      </c>
      <c r="E1543" s="94"/>
      <c r="F1543" s="95"/>
      <c r="G1543" s="92"/>
      <c r="H1543" s="96"/>
      <c r="I1543" s="97"/>
      <c r="J1543" s="97"/>
      <c r="K1543" s="98"/>
      <c r="L1543" s="90">
        <v>1543</v>
      </c>
      <c r="M1543" s="90"/>
      <c r="N1543" s="99">
        <v>1</v>
      </c>
      <c r="O1543" s="83" t="str">
        <f>REPLACE(INDEX(GroupVertices[Group], MATCH(Edges[[#This Row],[Vertex 1]],GroupVertices[Vertex],0)),1,1,"")</f>
        <v>1</v>
      </c>
      <c r="P1543" s="83" t="str">
        <f>REPLACE(INDEX(GroupVertices[Group], MATCH(Edges[[#This Row],[Vertex 2]],GroupVertices[Vertex],0)),1,1,"")</f>
        <v>1</v>
      </c>
    </row>
    <row r="1544" spans="1:16" ht="14.25" customHeight="1" thickTop="1" thickBot="1" x14ac:dyDescent="0.3">
      <c r="A1544" s="91" t="s">
        <v>260</v>
      </c>
      <c r="B1544" s="91" t="s">
        <v>262</v>
      </c>
      <c r="C1544" s="92"/>
      <c r="D1544" s="93">
        <v>1</v>
      </c>
      <c r="E1544" s="94"/>
      <c r="F1544" s="95"/>
      <c r="G1544" s="92"/>
      <c r="H1544" s="96"/>
      <c r="I1544" s="97"/>
      <c r="J1544" s="97"/>
      <c r="K1544" s="98"/>
      <c r="L1544" s="90">
        <v>1544</v>
      </c>
      <c r="M1544" s="90"/>
      <c r="N1544" s="99">
        <v>1</v>
      </c>
      <c r="O1544" s="83" t="str">
        <f>REPLACE(INDEX(GroupVertices[Group], MATCH(Edges[[#This Row],[Vertex 1]],GroupVertices[Vertex],0)),1,1,"")</f>
        <v>1</v>
      </c>
      <c r="P1544" s="83" t="str">
        <f>REPLACE(INDEX(GroupVertices[Group], MATCH(Edges[[#This Row],[Vertex 2]],GroupVertices[Vertex],0)),1,1,"")</f>
        <v>1</v>
      </c>
    </row>
    <row r="1545" spans="1:16" ht="14.25" customHeight="1" thickTop="1" thickBot="1" x14ac:dyDescent="0.3">
      <c r="A1545" s="91" t="s">
        <v>260</v>
      </c>
      <c r="B1545" s="91" t="s">
        <v>180</v>
      </c>
      <c r="C1545" s="92"/>
      <c r="D1545" s="93">
        <v>1</v>
      </c>
      <c r="E1545" s="94"/>
      <c r="F1545" s="95"/>
      <c r="G1545" s="92"/>
      <c r="H1545" s="96"/>
      <c r="I1545" s="97"/>
      <c r="J1545" s="97"/>
      <c r="K1545" s="98"/>
      <c r="L1545" s="90">
        <v>1545</v>
      </c>
      <c r="M1545" s="90"/>
      <c r="N1545" s="99">
        <v>1</v>
      </c>
      <c r="O1545" s="83" t="str">
        <f>REPLACE(INDEX(GroupVertices[Group], MATCH(Edges[[#This Row],[Vertex 1]],GroupVertices[Vertex],0)),1,1,"")</f>
        <v>1</v>
      </c>
      <c r="P1545" s="83" t="str">
        <f>REPLACE(INDEX(GroupVertices[Group], MATCH(Edges[[#This Row],[Vertex 2]],GroupVertices[Vertex],0)),1,1,"")</f>
        <v>1</v>
      </c>
    </row>
    <row r="1546" spans="1:16" ht="14.25" customHeight="1" thickTop="1" thickBot="1" x14ac:dyDescent="0.3">
      <c r="A1546" s="91" t="s">
        <v>756</v>
      </c>
      <c r="B1546" s="91" t="s">
        <v>758</v>
      </c>
      <c r="C1546" s="92"/>
      <c r="D1546" s="93">
        <v>1</v>
      </c>
      <c r="E1546" s="94"/>
      <c r="F1546" s="95"/>
      <c r="G1546" s="92"/>
      <c r="H1546" s="96"/>
      <c r="I1546" s="97"/>
      <c r="J1546" s="97"/>
      <c r="K1546" s="98"/>
      <c r="L1546" s="90">
        <v>1546</v>
      </c>
      <c r="M1546" s="90"/>
      <c r="N1546" s="99">
        <v>1</v>
      </c>
      <c r="O1546" s="83" t="str">
        <f>REPLACE(INDEX(GroupVertices[Group], MATCH(Edges[[#This Row],[Vertex 1]],GroupVertices[Vertex],0)),1,1,"")</f>
        <v>1</v>
      </c>
      <c r="P1546" s="83" t="str">
        <f>REPLACE(INDEX(GroupVertices[Group], MATCH(Edges[[#This Row],[Vertex 2]],GroupVertices[Vertex],0)),1,1,"")</f>
        <v>1</v>
      </c>
    </row>
    <row r="1547" spans="1:16" ht="14.25" customHeight="1" thickTop="1" thickBot="1" x14ac:dyDescent="0.3">
      <c r="A1547" s="91" t="s">
        <v>756</v>
      </c>
      <c r="B1547" s="91" t="s">
        <v>759</v>
      </c>
      <c r="C1547" s="92"/>
      <c r="D1547" s="93">
        <v>1</v>
      </c>
      <c r="E1547" s="94"/>
      <c r="F1547" s="95"/>
      <c r="G1547" s="92"/>
      <c r="H1547" s="96"/>
      <c r="I1547" s="97"/>
      <c r="J1547" s="97"/>
      <c r="K1547" s="98"/>
      <c r="L1547" s="90">
        <v>1547</v>
      </c>
      <c r="M1547" s="90"/>
      <c r="N1547" s="99">
        <v>1</v>
      </c>
      <c r="O1547" s="83" t="str">
        <f>REPLACE(INDEX(GroupVertices[Group], MATCH(Edges[[#This Row],[Vertex 1]],GroupVertices[Vertex],0)),1,1,"")</f>
        <v>1</v>
      </c>
      <c r="P1547" s="83" t="str">
        <f>REPLACE(INDEX(GroupVertices[Group], MATCH(Edges[[#This Row],[Vertex 2]],GroupVertices[Vertex],0)),1,1,"")</f>
        <v>1</v>
      </c>
    </row>
    <row r="1548" spans="1:16" ht="14.25" customHeight="1" thickTop="1" thickBot="1" x14ac:dyDescent="0.3">
      <c r="A1548" s="91" t="s">
        <v>206</v>
      </c>
      <c r="B1548" s="91" t="s">
        <v>243</v>
      </c>
      <c r="C1548" s="92"/>
      <c r="D1548" s="93">
        <v>1.1428571428571428</v>
      </c>
      <c r="E1548" s="94"/>
      <c r="F1548" s="95"/>
      <c r="G1548" s="92"/>
      <c r="H1548" s="96"/>
      <c r="I1548" s="97"/>
      <c r="J1548" s="97"/>
      <c r="K1548" s="98"/>
      <c r="L1548" s="90">
        <v>1548</v>
      </c>
      <c r="M1548" s="90"/>
      <c r="N1548" s="99">
        <v>2</v>
      </c>
      <c r="O1548" s="83" t="str">
        <f>REPLACE(INDEX(GroupVertices[Group], MATCH(Edges[[#This Row],[Vertex 1]],GroupVertices[Vertex],0)),1,1,"")</f>
        <v>1</v>
      </c>
      <c r="P1548" s="83" t="str">
        <f>REPLACE(INDEX(GroupVertices[Group], MATCH(Edges[[#This Row],[Vertex 2]],GroupVertices[Vertex],0)),1,1,"")</f>
        <v>1</v>
      </c>
    </row>
    <row r="1549" spans="1:16" ht="14.25" customHeight="1" thickTop="1" thickBot="1" x14ac:dyDescent="0.3">
      <c r="A1549" s="91" t="s">
        <v>206</v>
      </c>
      <c r="B1549" s="91" t="s">
        <v>945</v>
      </c>
      <c r="C1549" s="92"/>
      <c r="D1549" s="93">
        <v>1</v>
      </c>
      <c r="E1549" s="94"/>
      <c r="F1549" s="95"/>
      <c r="G1549" s="92"/>
      <c r="H1549" s="96"/>
      <c r="I1549" s="97"/>
      <c r="J1549" s="97"/>
      <c r="K1549" s="98"/>
      <c r="L1549" s="90">
        <v>1549</v>
      </c>
      <c r="M1549" s="90"/>
      <c r="N1549" s="99">
        <v>1</v>
      </c>
      <c r="O1549" s="83" t="str">
        <f>REPLACE(INDEX(GroupVertices[Group], MATCH(Edges[[#This Row],[Vertex 1]],GroupVertices[Vertex],0)),1,1,"")</f>
        <v>1</v>
      </c>
      <c r="P1549" s="83" t="str">
        <f>REPLACE(INDEX(GroupVertices[Group], MATCH(Edges[[#This Row],[Vertex 2]],GroupVertices[Vertex],0)),1,1,"")</f>
        <v>1</v>
      </c>
    </row>
    <row r="1550" spans="1:16" ht="14.25" customHeight="1" thickTop="1" thickBot="1" x14ac:dyDescent="0.3">
      <c r="A1550" s="91" t="s">
        <v>206</v>
      </c>
      <c r="B1550" s="91" t="s">
        <v>989</v>
      </c>
      <c r="C1550" s="92"/>
      <c r="D1550" s="93">
        <v>1.2857142857142856</v>
      </c>
      <c r="E1550" s="94"/>
      <c r="F1550" s="95"/>
      <c r="G1550" s="92"/>
      <c r="H1550" s="96"/>
      <c r="I1550" s="97"/>
      <c r="J1550" s="97"/>
      <c r="K1550" s="98"/>
      <c r="L1550" s="90">
        <v>1550</v>
      </c>
      <c r="M1550" s="90"/>
      <c r="N1550" s="99">
        <v>3</v>
      </c>
      <c r="O1550" s="83" t="str">
        <f>REPLACE(INDEX(GroupVertices[Group], MATCH(Edges[[#This Row],[Vertex 1]],GroupVertices[Vertex],0)),1,1,"")</f>
        <v>1</v>
      </c>
      <c r="P1550" s="83" t="str">
        <f>REPLACE(INDEX(GroupVertices[Group], MATCH(Edges[[#This Row],[Vertex 2]],GroupVertices[Vertex],0)),1,1,"")</f>
        <v>1</v>
      </c>
    </row>
    <row r="1551" spans="1:16" ht="14.25" customHeight="1" thickTop="1" thickBot="1" x14ac:dyDescent="0.3">
      <c r="A1551" s="91" t="s">
        <v>206</v>
      </c>
      <c r="B1551" s="91" t="s">
        <v>207</v>
      </c>
      <c r="C1551" s="92"/>
      <c r="D1551" s="93">
        <v>1</v>
      </c>
      <c r="E1551" s="94"/>
      <c r="F1551" s="95"/>
      <c r="G1551" s="92"/>
      <c r="H1551" s="96"/>
      <c r="I1551" s="97"/>
      <c r="J1551" s="97"/>
      <c r="K1551" s="98"/>
      <c r="L1551" s="90">
        <v>1551</v>
      </c>
      <c r="M1551" s="90"/>
      <c r="N1551" s="99">
        <v>1</v>
      </c>
      <c r="O1551" s="83" t="str">
        <f>REPLACE(INDEX(GroupVertices[Group], MATCH(Edges[[#This Row],[Vertex 1]],GroupVertices[Vertex],0)),1,1,"")</f>
        <v>1</v>
      </c>
      <c r="P1551" s="83" t="str">
        <f>REPLACE(INDEX(GroupVertices[Group], MATCH(Edges[[#This Row],[Vertex 2]],GroupVertices[Vertex],0)),1,1,"")</f>
        <v>1</v>
      </c>
    </row>
    <row r="1552" spans="1:16" ht="14.25" customHeight="1" thickTop="1" thickBot="1" x14ac:dyDescent="0.3">
      <c r="A1552" s="91" t="s">
        <v>436</v>
      </c>
      <c r="B1552" s="91" t="s">
        <v>437</v>
      </c>
      <c r="C1552" s="92"/>
      <c r="D1552" s="93">
        <v>1</v>
      </c>
      <c r="E1552" s="94"/>
      <c r="F1552" s="95"/>
      <c r="G1552" s="92"/>
      <c r="H1552" s="96"/>
      <c r="I1552" s="97"/>
      <c r="J1552" s="97"/>
      <c r="K1552" s="98"/>
      <c r="L1552" s="90">
        <v>1552</v>
      </c>
      <c r="M1552" s="90"/>
      <c r="N1552" s="99">
        <v>1</v>
      </c>
      <c r="O1552" s="83" t="str">
        <f>REPLACE(INDEX(GroupVertices[Group], MATCH(Edges[[#This Row],[Vertex 1]],GroupVertices[Vertex],0)),1,1,"")</f>
        <v>4</v>
      </c>
      <c r="P1552" s="83" t="str">
        <f>REPLACE(INDEX(GroupVertices[Group], MATCH(Edges[[#This Row],[Vertex 2]],GroupVertices[Vertex],0)),1,1,"")</f>
        <v>4</v>
      </c>
    </row>
    <row r="1553" spans="1:16" ht="14.25" customHeight="1" thickTop="1" thickBot="1" x14ac:dyDescent="0.3">
      <c r="A1553" s="91" t="s">
        <v>436</v>
      </c>
      <c r="B1553" s="91" t="s">
        <v>438</v>
      </c>
      <c r="C1553" s="92"/>
      <c r="D1553" s="93">
        <v>1</v>
      </c>
      <c r="E1553" s="94"/>
      <c r="F1553" s="95"/>
      <c r="G1553" s="92"/>
      <c r="H1553" s="96"/>
      <c r="I1553" s="97"/>
      <c r="J1553" s="97"/>
      <c r="K1553" s="98"/>
      <c r="L1553" s="90">
        <v>1553</v>
      </c>
      <c r="M1553" s="90"/>
      <c r="N1553" s="99">
        <v>1</v>
      </c>
      <c r="O1553" s="83" t="str">
        <f>REPLACE(INDEX(GroupVertices[Group], MATCH(Edges[[#This Row],[Vertex 1]],GroupVertices[Vertex],0)),1,1,"")</f>
        <v>4</v>
      </c>
      <c r="P1553" s="83" t="str">
        <f>REPLACE(INDEX(GroupVertices[Group], MATCH(Edges[[#This Row],[Vertex 2]],GroupVertices[Vertex],0)),1,1,"")</f>
        <v>4</v>
      </c>
    </row>
    <row r="1554" spans="1:16" ht="14.25" customHeight="1" thickTop="1" thickBot="1" x14ac:dyDescent="0.3">
      <c r="A1554" s="91" t="s">
        <v>990</v>
      </c>
      <c r="B1554" s="91" t="s">
        <v>991</v>
      </c>
      <c r="C1554" s="92"/>
      <c r="D1554" s="93">
        <v>2.2857142857142856</v>
      </c>
      <c r="E1554" s="94"/>
      <c r="F1554" s="95"/>
      <c r="G1554" s="92"/>
      <c r="H1554" s="96"/>
      <c r="I1554" s="97"/>
      <c r="J1554" s="97"/>
      <c r="K1554" s="98"/>
      <c r="L1554" s="90">
        <v>1554</v>
      </c>
      <c r="M1554" s="90"/>
      <c r="N1554" s="99">
        <v>10</v>
      </c>
      <c r="O1554" s="83" t="str">
        <f>REPLACE(INDEX(GroupVertices[Group], MATCH(Edges[[#This Row],[Vertex 1]],GroupVertices[Vertex],0)),1,1,"")</f>
        <v>17</v>
      </c>
      <c r="P1554" s="83" t="str">
        <f>REPLACE(INDEX(GroupVertices[Group], MATCH(Edges[[#This Row],[Vertex 2]],GroupVertices[Vertex],0)),1,1,"")</f>
        <v>17</v>
      </c>
    </row>
    <row r="1555" spans="1:16" ht="14.25" customHeight="1" thickTop="1" thickBot="1" x14ac:dyDescent="0.3">
      <c r="A1555" s="91" t="s">
        <v>498</v>
      </c>
      <c r="B1555" s="91" t="s">
        <v>343</v>
      </c>
      <c r="C1555" s="92"/>
      <c r="D1555" s="93">
        <v>1</v>
      </c>
      <c r="E1555" s="94"/>
      <c r="F1555" s="95"/>
      <c r="G1555" s="92"/>
      <c r="H1555" s="96"/>
      <c r="I1555" s="97"/>
      <c r="J1555" s="97"/>
      <c r="K1555" s="98"/>
      <c r="L1555" s="90">
        <v>1555</v>
      </c>
      <c r="M1555" s="90"/>
      <c r="N1555" s="99">
        <v>1</v>
      </c>
      <c r="O1555" s="83" t="str">
        <f>REPLACE(INDEX(GroupVertices[Group], MATCH(Edges[[#This Row],[Vertex 1]],GroupVertices[Vertex],0)),1,1,"")</f>
        <v>1</v>
      </c>
      <c r="P1555" s="83" t="str">
        <f>REPLACE(INDEX(GroupVertices[Group], MATCH(Edges[[#This Row],[Vertex 2]],GroupVertices[Vertex],0)),1,1,"")</f>
        <v>1</v>
      </c>
    </row>
    <row r="1556" spans="1:16" ht="14.25" customHeight="1" thickTop="1" thickBot="1" x14ac:dyDescent="0.3">
      <c r="A1556" s="91" t="s">
        <v>498</v>
      </c>
      <c r="B1556" s="91" t="s">
        <v>448</v>
      </c>
      <c r="C1556" s="92"/>
      <c r="D1556" s="93">
        <v>1</v>
      </c>
      <c r="E1556" s="94"/>
      <c r="F1556" s="95"/>
      <c r="G1556" s="92"/>
      <c r="H1556" s="96"/>
      <c r="I1556" s="97"/>
      <c r="J1556" s="97"/>
      <c r="K1556" s="98"/>
      <c r="L1556" s="90">
        <v>1556</v>
      </c>
      <c r="M1556" s="90"/>
      <c r="N1556" s="99">
        <v>1</v>
      </c>
      <c r="O1556" s="83" t="str">
        <f>REPLACE(INDEX(GroupVertices[Group], MATCH(Edges[[#This Row],[Vertex 1]],GroupVertices[Vertex],0)),1,1,"")</f>
        <v>1</v>
      </c>
      <c r="P1556" s="83" t="str">
        <f>REPLACE(INDEX(GroupVertices[Group], MATCH(Edges[[#This Row],[Vertex 2]],GroupVertices[Vertex],0)),1,1,"")</f>
        <v>1</v>
      </c>
    </row>
    <row r="1557" spans="1:16" ht="14.25" customHeight="1" thickTop="1" thickBot="1" x14ac:dyDescent="0.3">
      <c r="A1557" s="91" t="s">
        <v>498</v>
      </c>
      <c r="B1557" s="91" t="s">
        <v>389</v>
      </c>
      <c r="C1557" s="92"/>
      <c r="D1557" s="93">
        <v>1</v>
      </c>
      <c r="E1557" s="94"/>
      <c r="F1557" s="95"/>
      <c r="G1557" s="92"/>
      <c r="H1557" s="96"/>
      <c r="I1557" s="97"/>
      <c r="J1557" s="97"/>
      <c r="K1557" s="98"/>
      <c r="L1557" s="90">
        <v>1557</v>
      </c>
      <c r="M1557" s="90"/>
      <c r="N1557" s="99">
        <v>1</v>
      </c>
      <c r="O1557" s="83" t="str">
        <f>REPLACE(INDEX(GroupVertices[Group], MATCH(Edges[[#This Row],[Vertex 1]],GroupVertices[Vertex],0)),1,1,"")</f>
        <v>1</v>
      </c>
      <c r="P1557" s="83" t="str">
        <f>REPLACE(INDEX(GroupVertices[Group], MATCH(Edges[[#This Row],[Vertex 2]],GroupVertices[Vertex],0)),1,1,"")</f>
        <v>1</v>
      </c>
    </row>
    <row r="1558" spans="1:16" ht="14.25" customHeight="1" thickTop="1" thickBot="1" x14ac:dyDescent="0.3">
      <c r="A1558" s="91" t="s">
        <v>530</v>
      </c>
      <c r="B1558" s="91" t="s">
        <v>531</v>
      </c>
      <c r="C1558" s="92"/>
      <c r="D1558" s="93">
        <v>2</v>
      </c>
      <c r="E1558" s="94"/>
      <c r="F1558" s="95"/>
      <c r="G1558" s="92"/>
      <c r="H1558" s="96"/>
      <c r="I1558" s="97"/>
      <c r="J1558" s="97"/>
      <c r="K1558" s="98"/>
      <c r="L1558" s="90">
        <v>1558</v>
      </c>
      <c r="M1558" s="90"/>
      <c r="N1558" s="99">
        <v>8</v>
      </c>
      <c r="O1558" s="83" t="str">
        <f>REPLACE(INDEX(GroupVertices[Group], MATCH(Edges[[#This Row],[Vertex 1]],GroupVertices[Vertex],0)),1,1,"")</f>
        <v>1</v>
      </c>
      <c r="P1558" s="83" t="str">
        <f>REPLACE(INDEX(GroupVertices[Group], MATCH(Edges[[#This Row],[Vertex 2]],GroupVertices[Vertex],0)),1,1,"")</f>
        <v>1</v>
      </c>
    </row>
    <row r="1559" spans="1:16" ht="14.25" customHeight="1" thickTop="1" thickBot="1" x14ac:dyDescent="0.3">
      <c r="A1559" s="91" t="s">
        <v>530</v>
      </c>
      <c r="B1559" s="91" t="s">
        <v>533</v>
      </c>
      <c r="C1559" s="92"/>
      <c r="D1559" s="93">
        <v>1</v>
      </c>
      <c r="E1559" s="94"/>
      <c r="F1559" s="95"/>
      <c r="G1559" s="92"/>
      <c r="H1559" s="96"/>
      <c r="I1559" s="97"/>
      <c r="J1559" s="97"/>
      <c r="K1559" s="98"/>
      <c r="L1559" s="90">
        <v>1559</v>
      </c>
      <c r="M1559" s="90"/>
      <c r="N1559" s="99">
        <v>1</v>
      </c>
      <c r="O1559" s="83" t="str">
        <f>REPLACE(INDEX(GroupVertices[Group], MATCH(Edges[[#This Row],[Vertex 1]],GroupVertices[Vertex],0)),1,1,"")</f>
        <v>1</v>
      </c>
      <c r="P1559" s="83" t="str">
        <f>REPLACE(INDEX(GroupVertices[Group], MATCH(Edges[[#This Row],[Vertex 2]],GroupVertices[Vertex],0)),1,1,"")</f>
        <v>1</v>
      </c>
    </row>
    <row r="1560" spans="1:16" ht="14.25" customHeight="1" thickTop="1" thickBot="1" x14ac:dyDescent="0.3">
      <c r="A1560" s="91" t="s">
        <v>530</v>
      </c>
      <c r="B1560" s="91" t="s">
        <v>454</v>
      </c>
      <c r="C1560" s="92"/>
      <c r="D1560" s="93">
        <v>1</v>
      </c>
      <c r="E1560" s="94"/>
      <c r="F1560" s="95"/>
      <c r="G1560" s="92"/>
      <c r="H1560" s="96"/>
      <c r="I1560" s="97"/>
      <c r="J1560" s="97"/>
      <c r="K1560" s="98"/>
      <c r="L1560" s="90">
        <v>1560</v>
      </c>
      <c r="M1560" s="90"/>
      <c r="N1560" s="99">
        <v>1</v>
      </c>
      <c r="O1560" s="83" t="str">
        <f>REPLACE(INDEX(GroupVertices[Group], MATCH(Edges[[#This Row],[Vertex 1]],GroupVertices[Vertex],0)),1,1,"")</f>
        <v>1</v>
      </c>
      <c r="P1560" s="83" t="str">
        <f>REPLACE(INDEX(GroupVertices[Group], MATCH(Edges[[#This Row],[Vertex 2]],GroupVertices[Vertex],0)),1,1,"")</f>
        <v>1</v>
      </c>
    </row>
    <row r="1561" spans="1:16" ht="14.25" customHeight="1" thickTop="1" thickBot="1" x14ac:dyDescent="0.3">
      <c r="A1561" s="91" t="s">
        <v>992</v>
      </c>
      <c r="B1561" s="91" t="s">
        <v>211</v>
      </c>
      <c r="C1561" s="92"/>
      <c r="D1561" s="93">
        <v>1</v>
      </c>
      <c r="E1561" s="94"/>
      <c r="F1561" s="95"/>
      <c r="G1561" s="92"/>
      <c r="H1561" s="96"/>
      <c r="I1561" s="97"/>
      <c r="J1561" s="97"/>
      <c r="K1561" s="98"/>
      <c r="L1561" s="90">
        <v>1561</v>
      </c>
      <c r="M1561" s="90"/>
      <c r="N1561" s="99">
        <v>1</v>
      </c>
      <c r="O1561" s="83" t="str">
        <f>REPLACE(INDEX(GroupVertices[Group], MATCH(Edges[[#This Row],[Vertex 1]],GroupVertices[Vertex],0)),1,1,"")</f>
        <v>1</v>
      </c>
      <c r="P1561" s="83" t="str">
        <f>REPLACE(INDEX(GroupVertices[Group], MATCH(Edges[[#This Row],[Vertex 2]],GroupVertices[Vertex],0)),1,1,"")</f>
        <v>1</v>
      </c>
    </row>
    <row r="1562" spans="1:16" ht="14.25" customHeight="1" thickTop="1" thickBot="1" x14ac:dyDescent="0.3">
      <c r="A1562" s="91" t="s">
        <v>992</v>
      </c>
      <c r="B1562" s="91" t="s">
        <v>406</v>
      </c>
      <c r="C1562" s="92"/>
      <c r="D1562" s="93">
        <v>1.1428571428571428</v>
      </c>
      <c r="E1562" s="94"/>
      <c r="F1562" s="95"/>
      <c r="G1562" s="92"/>
      <c r="H1562" s="96"/>
      <c r="I1562" s="97"/>
      <c r="J1562" s="97"/>
      <c r="K1562" s="98"/>
      <c r="L1562" s="90">
        <v>1562</v>
      </c>
      <c r="M1562" s="90"/>
      <c r="N1562" s="99">
        <v>2</v>
      </c>
      <c r="O1562" s="83" t="str">
        <f>REPLACE(INDEX(GroupVertices[Group], MATCH(Edges[[#This Row],[Vertex 1]],GroupVertices[Vertex],0)),1,1,"")</f>
        <v>1</v>
      </c>
      <c r="P1562" s="83" t="str">
        <f>REPLACE(INDEX(GroupVertices[Group], MATCH(Edges[[#This Row],[Vertex 2]],GroupVertices[Vertex],0)),1,1,"")</f>
        <v>1</v>
      </c>
    </row>
    <row r="1563" spans="1:16" ht="14.25" customHeight="1" thickTop="1" thickBot="1" x14ac:dyDescent="0.3">
      <c r="A1563" s="91" t="s">
        <v>541</v>
      </c>
      <c r="B1563" s="91" t="s">
        <v>657</v>
      </c>
      <c r="C1563" s="92"/>
      <c r="D1563" s="93">
        <v>1.1428571428571428</v>
      </c>
      <c r="E1563" s="94"/>
      <c r="F1563" s="95"/>
      <c r="G1563" s="92"/>
      <c r="H1563" s="96"/>
      <c r="I1563" s="97"/>
      <c r="J1563" s="97"/>
      <c r="K1563" s="98"/>
      <c r="L1563" s="90">
        <v>1563</v>
      </c>
      <c r="M1563" s="90"/>
      <c r="N1563" s="99">
        <v>2</v>
      </c>
      <c r="O1563" s="83" t="str">
        <f>REPLACE(INDEX(GroupVertices[Group], MATCH(Edges[[#This Row],[Vertex 1]],GroupVertices[Vertex],0)),1,1,"")</f>
        <v>3</v>
      </c>
      <c r="P1563" s="83" t="str">
        <f>REPLACE(INDEX(GroupVertices[Group], MATCH(Edges[[#This Row],[Vertex 2]],GroupVertices[Vertex],0)),1,1,"")</f>
        <v>3</v>
      </c>
    </row>
    <row r="1564" spans="1:16" ht="14.25" customHeight="1" thickTop="1" thickBot="1" x14ac:dyDescent="0.3">
      <c r="A1564" s="91" t="s">
        <v>270</v>
      </c>
      <c r="B1564" s="91" t="s">
        <v>271</v>
      </c>
      <c r="C1564" s="92"/>
      <c r="D1564" s="93">
        <v>1</v>
      </c>
      <c r="E1564" s="94"/>
      <c r="F1564" s="95"/>
      <c r="G1564" s="92"/>
      <c r="H1564" s="96"/>
      <c r="I1564" s="97"/>
      <c r="J1564" s="97"/>
      <c r="K1564" s="98"/>
      <c r="L1564" s="90">
        <v>1564</v>
      </c>
      <c r="M1564" s="90"/>
      <c r="N1564" s="99">
        <v>1</v>
      </c>
      <c r="O1564" s="83" t="str">
        <f>REPLACE(INDEX(GroupVertices[Group], MATCH(Edges[[#This Row],[Vertex 1]],GroupVertices[Vertex],0)),1,1,"")</f>
        <v>1</v>
      </c>
      <c r="P1564" s="83" t="str">
        <f>REPLACE(INDEX(GroupVertices[Group], MATCH(Edges[[#This Row],[Vertex 2]],GroupVertices[Vertex],0)),1,1,"")</f>
        <v>1</v>
      </c>
    </row>
    <row r="1565" spans="1:16" ht="14.25" customHeight="1" thickTop="1" thickBot="1" x14ac:dyDescent="0.3">
      <c r="A1565" s="91" t="s">
        <v>270</v>
      </c>
      <c r="B1565" s="91" t="s">
        <v>213</v>
      </c>
      <c r="C1565" s="92"/>
      <c r="D1565" s="93">
        <v>1</v>
      </c>
      <c r="E1565" s="94"/>
      <c r="F1565" s="95"/>
      <c r="G1565" s="92"/>
      <c r="H1565" s="96"/>
      <c r="I1565" s="97"/>
      <c r="J1565" s="97"/>
      <c r="K1565" s="98"/>
      <c r="L1565" s="90">
        <v>1565</v>
      </c>
      <c r="M1565" s="90"/>
      <c r="N1565" s="99">
        <v>1</v>
      </c>
      <c r="O1565" s="83" t="str">
        <f>REPLACE(INDEX(GroupVertices[Group], MATCH(Edges[[#This Row],[Vertex 1]],GroupVertices[Vertex],0)),1,1,"")</f>
        <v>1</v>
      </c>
      <c r="P1565" s="83" t="str">
        <f>REPLACE(INDEX(GroupVertices[Group], MATCH(Edges[[#This Row],[Vertex 2]],GroupVertices[Vertex],0)),1,1,"")</f>
        <v>1</v>
      </c>
    </row>
    <row r="1566" spans="1:16" ht="14.25" customHeight="1" thickTop="1" thickBot="1" x14ac:dyDescent="0.3">
      <c r="A1566" s="91" t="s">
        <v>981</v>
      </c>
      <c r="B1566" s="91" t="s">
        <v>982</v>
      </c>
      <c r="C1566" s="92"/>
      <c r="D1566" s="93">
        <v>1.1428571428571428</v>
      </c>
      <c r="E1566" s="94"/>
      <c r="F1566" s="95"/>
      <c r="G1566" s="92"/>
      <c r="H1566" s="96"/>
      <c r="I1566" s="97"/>
      <c r="J1566" s="97"/>
      <c r="K1566" s="98"/>
      <c r="L1566" s="90">
        <v>1566</v>
      </c>
      <c r="M1566" s="90"/>
      <c r="N1566" s="99">
        <v>2</v>
      </c>
      <c r="O1566" s="83" t="str">
        <f>REPLACE(INDEX(GroupVertices[Group], MATCH(Edges[[#This Row],[Vertex 1]],GroupVertices[Vertex],0)),1,1,"")</f>
        <v>16</v>
      </c>
      <c r="P1566" s="83" t="str">
        <f>REPLACE(INDEX(GroupVertices[Group], MATCH(Edges[[#This Row],[Vertex 2]],GroupVertices[Vertex],0)),1,1,"")</f>
        <v>16</v>
      </c>
    </row>
    <row r="1567" spans="1:16" ht="14.25" customHeight="1" thickTop="1" thickBot="1" x14ac:dyDescent="0.3">
      <c r="A1567" s="91" t="s">
        <v>993</v>
      </c>
      <c r="B1567" s="91" t="s">
        <v>994</v>
      </c>
      <c r="C1567" s="92"/>
      <c r="D1567" s="93">
        <v>1</v>
      </c>
      <c r="E1567" s="94"/>
      <c r="F1567" s="95"/>
      <c r="G1567" s="92"/>
      <c r="H1567" s="96"/>
      <c r="I1567" s="97"/>
      <c r="J1567" s="97"/>
      <c r="K1567" s="98"/>
      <c r="L1567" s="90">
        <v>1567</v>
      </c>
      <c r="M1567" s="90"/>
      <c r="N1567" s="99">
        <v>1</v>
      </c>
      <c r="O1567" s="83" t="str">
        <f>REPLACE(INDEX(GroupVertices[Group], MATCH(Edges[[#This Row],[Vertex 1]],GroupVertices[Vertex],0)),1,1,"")</f>
        <v>9</v>
      </c>
      <c r="P1567" s="83" t="str">
        <f>REPLACE(INDEX(GroupVertices[Group], MATCH(Edges[[#This Row],[Vertex 2]],GroupVertices[Vertex],0)),1,1,"")</f>
        <v>9</v>
      </c>
    </row>
    <row r="1568" spans="1:16" ht="14.25" customHeight="1" thickTop="1" thickBot="1" x14ac:dyDescent="0.3">
      <c r="A1568" s="91" t="s">
        <v>993</v>
      </c>
      <c r="B1568" s="91" t="s">
        <v>995</v>
      </c>
      <c r="C1568" s="92"/>
      <c r="D1568" s="93">
        <v>1</v>
      </c>
      <c r="E1568" s="94"/>
      <c r="F1568" s="95"/>
      <c r="G1568" s="92"/>
      <c r="H1568" s="96"/>
      <c r="I1568" s="97"/>
      <c r="J1568" s="97"/>
      <c r="K1568" s="98"/>
      <c r="L1568" s="90">
        <v>1568</v>
      </c>
      <c r="M1568" s="90"/>
      <c r="N1568" s="99">
        <v>1</v>
      </c>
      <c r="O1568" s="83" t="str">
        <f>REPLACE(INDEX(GroupVertices[Group], MATCH(Edges[[#This Row],[Vertex 1]],GroupVertices[Vertex],0)),1,1,"")</f>
        <v>9</v>
      </c>
      <c r="P1568" s="83" t="str">
        <f>REPLACE(INDEX(GroupVertices[Group], MATCH(Edges[[#This Row],[Vertex 2]],GroupVertices[Vertex],0)),1,1,"")</f>
        <v>9</v>
      </c>
    </row>
    <row r="1569" spans="1:16" ht="14.25" customHeight="1" thickTop="1" thickBot="1" x14ac:dyDescent="0.3">
      <c r="A1569" s="91" t="s">
        <v>993</v>
      </c>
      <c r="B1569" s="91" t="s">
        <v>996</v>
      </c>
      <c r="C1569" s="92"/>
      <c r="D1569" s="93">
        <v>1.2857142857142856</v>
      </c>
      <c r="E1569" s="94"/>
      <c r="F1569" s="95"/>
      <c r="G1569" s="92"/>
      <c r="H1569" s="96"/>
      <c r="I1569" s="97"/>
      <c r="J1569" s="97"/>
      <c r="K1569" s="98"/>
      <c r="L1569" s="90">
        <v>1569</v>
      </c>
      <c r="M1569" s="90"/>
      <c r="N1569" s="99">
        <v>3</v>
      </c>
      <c r="O1569" s="83" t="str">
        <f>REPLACE(INDEX(GroupVertices[Group], MATCH(Edges[[#This Row],[Vertex 1]],GroupVertices[Vertex],0)),1,1,"")</f>
        <v>9</v>
      </c>
      <c r="P1569" s="83" t="str">
        <f>REPLACE(INDEX(GroupVertices[Group], MATCH(Edges[[#This Row],[Vertex 2]],GroupVertices[Vertex],0)),1,1,"")</f>
        <v>9</v>
      </c>
    </row>
    <row r="1570" spans="1:16" ht="14.25" customHeight="1" thickTop="1" thickBot="1" x14ac:dyDescent="0.3">
      <c r="A1570" s="91" t="s">
        <v>936</v>
      </c>
      <c r="B1570" s="91" t="s">
        <v>937</v>
      </c>
      <c r="C1570" s="92"/>
      <c r="D1570" s="93">
        <v>1.1428571428571428</v>
      </c>
      <c r="E1570" s="94"/>
      <c r="F1570" s="95"/>
      <c r="G1570" s="92"/>
      <c r="H1570" s="96"/>
      <c r="I1570" s="97"/>
      <c r="J1570" s="97"/>
      <c r="K1570" s="98"/>
      <c r="L1570" s="90">
        <v>1570</v>
      </c>
      <c r="M1570" s="90"/>
      <c r="N1570" s="99">
        <v>2</v>
      </c>
      <c r="O1570" s="83" t="str">
        <f>REPLACE(INDEX(GroupVertices[Group], MATCH(Edges[[#This Row],[Vertex 1]],GroupVertices[Vertex],0)),1,1,"")</f>
        <v>1</v>
      </c>
      <c r="P1570" s="83" t="str">
        <f>REPLACE(INDEX(GroupVertices[Group], MATCH(Edges[[#This Row],[Vertex 2]],GroupVertices[Vertex],0)),1,1,"")</f>
        <v>1</v>
      </c>
    </row>
    <row r="1571" spans="1:16" ht="14.25" customHeight="1" thickTop="1" thickBot="1" x14ac:dyDescent="0.3">
      <c r="A1571" s="91" t="s">
        <v>577</v>
      </c>
      <c r="B1571" s="91" t="s">
        <v>373</v>
      </c>
      <c r="C1571" s="92"/>
      <c r="D1571" s="93">
        <v>1.1428571428571428</v>
      </c>
      <c r="E1571" s="94"/>
      <c r="F1571" s="95"/>
      <c r="G1571" s="92"/>
      <c r="H1571" s="96"/>
      <c r="I1571" s="97"/>
      <c r="J1571" s="97"/>
      <c r="K1571" s="98"/>
      <c r="L1571" s="90">
        <v>1571</v>
      </c>
      <c r="M1571" s="90"/>
      <c r="N1571" s="99">
        <v>2</v>
      </c>
      <c r="O1571" s="83" t="str">
        <f>REPLACE(INDEX(GroupVertices[Group], MATCH(Edges[[#This Row],[Vertex 1]],GroupVertices[Vertex],0)),1,1,"")</f>
        <v>1</v>
      </c>
      <c r="P1571" s="83" t="str">
        <f>REPLACE(INDEX(GroupVertices[Group], MATCH(Edges[[#This Row],[Vertex 2]],GroupVertices[Vertex],0)),1,1,"")</f>
        <v>1</v>
      </c>
    </row>
    <row r="1572" spans="1:16" ht="14.25" customHeight="1" thickTop="1" thickBot="1" x14ac:dyDescent="0.3">
      <c r="A1572" s="91" t="s">
        <v>997</v>
      </c>
      <c r="B1572" s="91" t="s">
        <v>998</v>
      </c>
      <c r="C1572" s="92"/>
      <c r="D1572" s="93">
        <v>1</v>
      </c>
      <c r="E1572" s="94"/>
      <c r="F1572" s="95"/>
      <c r="G1572" s="92"/>
      <c r="H1572" s="96"/>
      <c r="I1572" s="97"/>
      <c r="J1572" s="97"/>
      <c r="K1572" s="98"/>
      <c r="L1572" s="90">
        <v>1572</v>
      </c>
      <c r="M1572" s="90"/>
      <c r="N1572" s="99">
        <v>1</v>
      </c>
      <c r="O1572" s="83" t="str">
        <f>REPLACE(INDEX(GroupVertices[Group], MATCH(Edges[[#This Row],[Vertex 1]],GroupVertices[Vertex],0)),1,1,"")</f>
        <v>20</v>
      </c>
      <c r="P1572" s="83" t="str">
        <f>REPLACE(INDEX(GroupVertices[Group], MATCH(Edges[[#This Row],[Vertex 2]],GroupVertices[Vertex],0)),1,1,"")</f>
        <v>20</v>
      </c>
    </row>
    <row r="1573" spans="1:16" ht="14.25" customHeight="1" thickTop="1" thickBot="1" x14ac:dyDescent="0.3">
      <c r="A1573" s="91" t="s">
        <v>997</v>
      </c>
      <c r="B1573" s="91" t="s">
        <v>1173</v>
      </c>
      <c r="C1573" s="92"/>
      <c r="D1573" s="93">
        <v>1</v>
      </c>
      <c r="E1573" s="94"/>
      <c r="F1573" s="95"/>
      <c r="G1573" s="92"/>
      <c r="H1573" s="96"/>
      <c r="I1573" s="97"/>
      <c r="J1573" s="97"/>
      <c r="K1573" s="98"/>
      <c r="L1573" s="90">
        <v>1573</v>
      </c>
      <c r="M1573" s="90"/>
      <c r="N1573" s="99">
        <v>1</v>
      </c>
      <c r="O1573" s="83" t="str">
        <f>REPLACE(INDEX(GroupVertices[Group], MATCH(Edges[[#This Row],[Vertex 1]],GroupVertices[Vertex],0)),1,1,"")</f>
        <v>20</v>
      </c>
      <c r="P1573" s="83" t="str">
        <f>REPLACE(INDEX(GroupVertices[Group], MATCH(Edges[[#This Row],[Vertex 2]],GroupVertices[Vertex],0)),1,1,"")</f>
        <v>20</v>
      </c>
    </row>
    <row r="1574" spans="1:16" ht="14.25" customHeight="1" thickTop="1" thickBot="1" x14ac:dyDescent="0.3">
      <c r="A1574" s="91" t="s">
        <v>488</v>
      </c>
      <c r="B1574" s="91" t="s">
        <v>432</v>
      </c>
      <c r="C1574" s="92"/>
      <c r="D1574" s="93">
        <v>1</v>
      </c>
      <c r="E1574" s="94"/>
      <c r="F1574" s="95"/>
      <c r="G1574" s="92"/>
      <c r="H1574" s="96"/>
      <c r="I1574" s="97"/>
      <c r="J1574" s="97"/>
      <c r="K1574" s="98"/>
      <c r="L1574" s="90">
        <v>1574</v>
      </c>
      <c r="M1574" s="90"/>
      <c r="N1574" s="99">
        <v>1</v>
      </c>
      <c r="O1574" s="83" t="str">
        <f>REPLACE(INDEX(GroupVertices[Group], MATCH(Edges[[#This Row],[Vertex 1]],GroupVertices[Vertex],0)),1,1,"")</f>
        <v>1</v>
      </c>
      <c r="P1574" s="83" t="str">
        <f>REPLACE(INDEX(GroupVertices[Group], MATCH(Edges[[#This Row],[Vertex 2]],GroupVertices[Vertex],0)),1,1,"")</f>
        <v>1</v>
      </c>
    </row>
    <row r="1575" spans="1:16" ht="14.25" customHeight="1" thickTop="1" thickBot="1" x14ac:dyDescent="0.3">
      <c r="A1575" s="91" t="s">
        <v>488</v>
      </c>
      <c r="B1575" s="91" t="s">
        <v>305</v>
      </c>
      <c r="C1575" s="92"/>
      <c r="D1575" s="93">
        <v>1</v>
      </c>
      <c r="E1575" s="94"/>
      <c r="F1575" s="95"/>
      <c r="G1575" s="92"/>
      <c r="H1575" s="96"/>
      <c r="I1575" s="97"/>
      <c r="J1575" s="97"/>
      <c r="K1575" s="98"/>
      <c r="L1575" s="90">
        <v>1575</v>
      </c>
      <c r="M1575" s="90"/>
      <c r="N1575" s="99">
        <v>1</v>
      </c>
      <c r="O1575" s="83" t="str">
        <f>REPLACE(INDEX(GroupVertices[Group], MATCH(Edges[[#This Row],[Vertex 1]],GroupVertices[Vertex],0)),1,1,"")</f>
        <v>1</v>
      </c>
      <c r="P1575" s="83" t="str">
        <f>REPLACE(INDEX(GroupVertices[Group], MATCH(Edges[[#This Row],[Vertex 2]],GroupVertices[Vertex],0)),1,1,"")</f>
        <v>1</v>
      </c>
    </row>
    <row r="1576" spans="1:16" ht="14.25" customHeight="1" thickTop="1" thickBot="1" x14ac:dyDescent="0.3">
      <c r="A1576" s="91" t="s">
        <v>923</v>
      </c>
      <c r="B1576" s="91" t="s">
        <v>243</v>
      </c>
      <c r="C1576" s="92"/>
      <c r="D1576" s="93">
        <v>1</v>
      </c>
      <c r="E1576" s="94"/>
      <c r="F1576" s="95"/>
      <c r="G1576" s="92"/>
      <c r="H1576" s="96"/>
      <c r="I1576" s="97"/>
      <c r="J1576" s="97"/>
      <c r="K1576" s="98"/>
      <c r="L1576" s="90">
        <v>1576</v>
      </c>
      <c r="M1576" s="90"/>
      <c r="N1576" s="99">
        <v>1</v>
      </c>
      <c r="O1576" s="83" t="str">
        <f>REPLACE(INDEX(GroupVertices[Group], MATCH(Edges[[#This Row],[Vertex 1]],GroupVertices[Vertex],0)),1,1,"")</f>
        <v>1</v>
      </c>
      <c r="P1576" s="83" t="str">
        <f>REPLACE(INDEX(GroupVertices[Group], MATCH(Edges[[#This Row],[Vertex 2]],GroupVertices[Vertex],0)),1,1,"")</f>
        <v>1</v>
      </c>
    </row>
    <row r="1577" spans="1:16" ht="14.25" customHeight="1" thickTop="1" thickBot="1" x14ac:dyDescent="0.3">
      <c r="A1577" s="91" t="s">
        <v>489</v>
      </c>
      <c r="B1577" s="91" t="s">
        <v>243</v>
      </c>
      <c r="C1577" s="92"/>
      <c r="D1577" s="93">
        <v>1.2857142857142856</v>
      </c>
      <c r="E1577" s="94"/>
      <c r="F1577" s="95"/>
      <c r="G1577" s="92"/>
      <c r="H1577" s="96"/>
      <c r="I1577" s="97"/>
      <c r="J1577" s="97"/>
      <c r="K1577" s="98"/>
      <c r="L1577" s="90">
        <v>1577</v>
      </c>
      <c r="M1577" s="90"/>
      <c r="N1577" s="99">
        <v>3</v>
      </c>
      <c r="O1577" s="83" t="str">
        <f>REPLACE(INDEX(GroupVertices[Group], MATCH(Edges[[#This Row],[Vertex 1]],GroupVertices[Vertex],0)),1,1,"")</f>
        <v>1</v>
      </c>
      <c r="P1577" s="83" t="str">
        <f>REPLACE(INDEX(GroupVertices[Group], MATCH(Edges[[#This Row],[Vertex 2]],GroupVertices[Vertex],0)),1,1,"")</f>
        <v>1</v>
      </c>
    </row>
    <row r="1578" spans="1:16" ht="14.25" customHeight="1" thickTop="1" thickBot="1" x14ac:dyDescent="0.3">
      <c r="A1578" s="91" t="s">
        <v>489</v>
      </c>
      <c r="B1578" s="91" t="s">
        <v>312</v>
      </c>
      <c r="C1578" s="92"/>
      <c r="D1578" s="93">
        <v>1.4285714285714286</v>
      </c>
      <c r="E1578" s="94"/>
      <c r="F1578" s="95"/>
      <c r="G1578" s="92"/>
      <c r="H1578" s="96"/>
      <c r="I1578" s="97"/>
      <c r="J1578" s="97"/>
      <c r="K1578" s="98"/>
      <c r="L1578" s="90">
        <v>1578</v>
      </c>
      <c r="M1578" s="90"/>
      <c r="N1578" s="99">
        <v>4</v>
      </c>
      <c r="O1578" s="83" t="str">
        <f>REPLACE(INDEX(GroupVertices[Group], MATCH(Edges[[#This Row],[Vertex 1]],GroupVertices[Vertex],0)),1,1,"")</f>
        <v>1</v>
      </c>
      <c r="P1578" s="83" t="str">
        <f>REPLACE(INDEX(GroupVertices[Group], MATCH(Edges[[#This Row],[Vertex 2]],GroupVertices[Vertex],0)),1,1,"")</f>
        <v>1</v>
      </c>
    </row>
    <row r="1579" spans="1:16" ht="14.25" customHeight="1" thickTop="1" thickBot="1" x14ac:dyDescent="0.3">
      <c r="A1579" s="91" t="s">
        <v>489</v>
      </c>
      <c r="B1579" s="91" t="s">
        <v>359</v>
      </c>
      <c r="C1579" s="92"/>
      <c r="D1579" s="93">
        <v>1.4285714285714286</v>
      </c>
      <c r="E1579" s="94"/>
      <c r="F1579" s="95"/>
      <c r="G1579" s="92"/>
      <c r="H1579" s="96"/>
      <c r="I1579" s="97"/>
      <c r="J1579" s="97"/>
      <c r="K1579" s="98"/>
      <c r="L1579" s="90">
        <v>1579</v>
      </c>
      <c r="M1579" s="90"/>
      <c r="N1579" s="99">
        <v>4</v>
      </c>
      <c r="O1579" s="83" t="str">
        <f>REPLACE(INDEX(GroupVertices[Group], MATCH(Edges[[#This Row],[Vertex 1]],GroupVertices[Vertex],0)),1,1,"")</f>
        <v>1</v>
      </c>
      <c r="P1579" s="83" t="str">
        <f>REPLACE(INDEX(GroupVertices[Group], MATCH(Edges[[#This Row],[Vertex 2]],GroupVertices[Vertex],0)),1,1,"")</f>
        <v>1</v>
      </c>
    </row>
    <row r="1580" spans="1:16" ht="14.25" customHeight="1" thickTop="1" thickBot="1" x14ac:dyDescent="0.3">
      <c r="A1580" s="91" t="s">
        <v>489</v>
      </c>
      <c r="B1580" s="91" t="s">
        <v>499</v>
      </c>
      <c r="C1580" s="92"/>
      <c r="D1580" s="93">
        <v>1</v>
      </c>
      <c r="E1580" s="94"/>
      <c r="F1580" s="95"/>
      <c r="G1580" s="92"/>
      <c r="H1580" s="96"/>
      <c r="I1580" s="97"/>
      <c r="J1580" s="97"/>
      <c r="K1580" s="98"/>
      <c r="L1580" s="90">
        <v>1580</v>
      </c>
      <c r="M1580" s="90"/>
      <c r="N1580" s="99">
        <v>1</v>
      </c>
      <c r="O1580" s="83" t="str">
        <f>REPLACE(INDEX(GroupVertices[Group], MATCH(Edges[[#This Row],[Vertex 1]],GroupVertices[Vertex],0)),1,1,"")</f>
        <v>1</v>
      </c>
      <c r="P1580" s="83" t="str">
        <f>REPLACE(INDEX(GroupVertices[Group], MATCH(Edges[[#This Row],[Vertex 2]],GroupVertices[Vertex],0)),1,1,"")</f>
        <v>1</v>
      </c>
    </row>
    <row r="1581" spans="1:16" ht="14.25" customHeight="1" thickTop="1" thickBot="1" x14ac:dyDescent="0.3">
      <c r="A1581" s="91" t="s">
        <v>489</v>
      </c>
      <c r="B1581" s="91" t="s">
        <v>343</v>
      </c>
      <c r="C1581" s="92"/>
      <c r="D1581" s="93">
        <v>1.5714285714285714</v>
      </c>
      <c r="E1581" s="94"/>
      <c r="F1581" s="95"/>
      <c r="G1581" s="92"/>
      <c r="H1581" s="96"/>
      <c r="I1581" s="97"/>
      <c r="J1581" s="97"/>
      <c r="K1581" s="98"/>
      <c r="L1581" s="90">
        <v>1581</v>
      </c>
      <c r="M1581" s="90"/>
      <c r="N1581" s="99">
        <v>5</v>
      </c>
      <c r="O1581" s="83" t="str">
        <f>REPLACE(INDEX(GroupVertices[Group], MATCH(Edges[[#This Row],[Vertex 1]],GroupVertices[Vertex],0)),1,1,"")</f>
        <v>1</v>
      </c>
      <c r="P1581" s="83" t="str">
        <f>REPLACE(INDEX(GroupVertices[Group], MATCH(Edges[[#This Row],[Vertex 2]],GroupVertices[Vertex],0)),1,1,"")</f>
        <v>1</v>
      </c>
    </row>
    <row r="1582" spans="1:16" ht="14.25" customHeight="1" thickTop="1" thickBot="1" x14ac:dyDescent="0.3">
      <c r="A1582" s="91" t="s">
        <v>489</v>
      </c>
      <c r="B1582" s="91" t="s">
        <v>448</v>
      </c>
      <c r="C1582" s="92"/>
      <c r="D1582" s="93">
        <v>1</v>
      </c>
      <c r="E1582" s="94"/>
      <c r="F1582" s="95"/>
      <c r="G1582" s="92"/>
      <c r="H1582" s="96"/>
      <c r="I1582" s="97"/>
      <c r="J1582" s="97"/>
      <c r="K1582" s="98"/>
      <c r="L1582" s="90">
        <v>1582</v>
      </c>
      <c r="M1582" s="90"/>
      <c r="N1582" s="99">
        <v>1</v>
      </c>
      <c r="O1582" s="83" t="str">
        <f>REPLACE(INDEX(GroupVertices[Group], MATCH(Edges[[#This Row],[Vertex 1]],GroupVertices[Vertex],0)),1,1,"")</f>
        <v>1</v>
      </c>
      <c r="P1582" s="83" t="str">
        <f>REPLACE(INDEX(GroupVertices[Group], MATCH(Edges[[#This Row],[Vertex 2]],GroupVertices[Vertex],0)),1,1,"")</f>
        <v>1</v>
      </c>
    </row>
    <row r="1583" spans="1:16" ht="14.25" customHeight="1" thickTop="1" thickBot="1" x14ac:dyDescent="0.3">
      <c r="A1583" s="91" t="s">
        <v>489</v>
      </c>
      <c r="B1583" s="91" t="s">
        <v>639</v>
      </c>
      <c r="C1583" s="92"/>
      <c r="D1583" s="93">
        <v>1.2857142857142856</v>
      </c>
      <c r="E1583" s="94"/>
      <c r="F1583" s="95"/>
      <c r="G1583" s="92"/>
      <c r="H1583" s="96"/>
      <c r="I1583" s="97"/>
      <c r="J1583" s="97"/>
      <c r="K1583" s="98"/>
      <c r="L1583" s="90">
        <v>1583</v>
      </c>
      <c r="M1583" s="90"/>
      <c r="N1583" s="99">
        <v>3</v>
      </c>
      <c r="O1583" s="83" t="str">
        <f>REPLACE(INDEX(GroupVertices[Group], MATCH(Edges[[#This Row],[Vertex 1]],GroupVertices[Vertex],0)),1,1,"")</f>
        <v>1</v>
      </c>
      <c r="P1583" s="83" t="str">
        <f>REPLACE(INDEX(GroupVertices[Group], MATCH(Edges[[#This Row],[Vertex 2]],GroupVertices[Vertex],0)),1,1,"")</f>
        <v>1</v>
      </c>
    </row>
    <row r="1584" spans="1:16" ht="14.25" customHeight="1" thickTop="1" thickBot="1" x14ac:dyDescent="0.3">
      <c r="A1584" s="91" t="s">
        <v>489</v>
      </c>
      <c r="B1584" s="91" t="s">
        <v>211</v>
      </c>
      <c r="C1584" s="92"/>
      <c r="D1584" s="93">
        <v>1.5714285714285714</v>
      </c>
      <c r="E1584" s="94"/>
      <c r="F1584" s="95"/>
      <c r="G1584" s="92"/>
      <c r="H1584" s="96"/>
      <c r="I1584" s="97"/>
      <c r="J1584" s="97"/>
      <c r="K1584" s="98"/>
      <c r="L1584" s="90">
        <v>1584</v>
      </c>
      <c r="M1584" s="90"/>
      <c r="N1584" s="99">
        <v>5</v>
      </c>
      <c r="O1584" s="83" t="str">
        <f>REPLACE(INDEX(GroupVertices[Group], MATCH(Edges[[#This Row],[Vertex 1]],GroupVertices[Vertex],0)),1,1,"")</f>
        <v>1</v>
      </c>
      <c r="P1584" s="83" t="str">
        <f>REPLACE(INDEX(GroupVertices[Group], MATCH(Edges[[#This Row],[Vertex 2]],GroupVertices[Vertex],0)),1,1,"")</f>
        <v>1</v>
      </c>
    </row>
    <row r="1585" spans="1:16" ht="14.25" customHeight="1" thickTop="1" thickBot="1" x14ac:dyDescent="0.3">
      <c r="A1585" s="91" t="s">
        <v>489</v>
      </c>
      <c r="B1585" s="91" t="s">
        <v>406</v>
      </c>
      <c r="C1585" s="92"/>
      <c r="D1585" s="93">
        <v>1.1428571428571428</v>
      </c>
      <c r="E1585" s="94"/>
      <c r="F1585" s="95"/>
      <c r="G1585" s="92"/>
      <c r="H1585" s="96"/>
      <c r="I1585" s="97"/>
      <c r="J1585" s="97"/>
      <c r="K1585" s="98"/>
      <c r="L1585" s="90">
        <v>1585</v>
      </c>
      <c r="M1585" s="90"/>
      <c r="N1585" s="99">
        <v>2</v>
      </c>
      <c r="O1585" s="83" t="str">
        <f>REPLACE(INDEX(GroupVertices[Group], MATCH(Edges[[#This Row],[Vertex 1]],GroupVertices[Vertex],0)),1,1,"")</f>
        <v>1</v>
      </c>
      <c r="P1585" s="83" t="str">
        <f>REPLACE(INDEX(GroupVertices[Group], MATCH(Edges[[#This Row],[Vertex 2]],GroupVertices[Vertex],0)),1,1,"")</f>
        <v>1</v>
      </c>
    </row>
    <row r="1586" spans="1:16" ht="14.25" customHeight="1" thickTop="1" thickBot="1" x14ac:dyDescent="0.3">
      <c r="A1586" s="91" t="s">
        <v>243</v>
      </c>
      <c r="B1586" s="91" t="s">
        <v>312</v>
      </c>
      <c r="C1586" s="92"/>
      <c r="D1586" s="93">
        <v>1</v>
      </c>
      <c r="E1586" s="94"/>
      <c r="F1586" s="95"/>
      <c r="G1586" s="92"/>
      <c r="H1586" s="96"/>
      <c r="I1586" s="97"/>
      <c r="J1586" s="97"/>
      <c r="K1586" s="98"/>
      <c r="L1586" s="90">
        <v>1586</v>
      </c>
      <c r="M1586" s="90"/>
      <c r="N1586" s="99">
        <v>1</v>
      </c>
      <c r="O1586" s="83" t="str">
        <f>REPLACE(INDEX(GroupVertices[Group], MATCH(Edges[[#This Row],[Vertex 1]],GroupVertices[Vertex],0)),1,1,"")</f>
        <v>1</v>
      </c>
      <c r="P1586" s="83" t="str">
        <f>REPLACE(INDEX(GroupVertices[Group], MATCH(Edges[[#This Row],[Vertex 2]],GroupVertices[Vertex],0)),1,1,"")</f>
        <v>1</v>
      </c>
    </row>
    <row r="1587" spans="1:16" ht="14.25" customHeight="1" thickTop="1" thickBot="1" x14ac:dyDescent="0.3">
      <c r="A1587" s="91" t="s">
        <v>243</v>
      </c>
      <c r="B1587" s="91" t="s">
        <v>359</v>
      </c>
      <c r="C1587" s="92"/>
      <c r="D1587" s="93">
        <v>1.4285714285714286</v>
      </c>
      <c r="E1587" s="94"/>
      <c r="F1587" s="95"/>
      <c r="G1587" s="92"/>
      <c r="H1587" s="96"/>
      <c r="I1587" s="97"/>
      <c r="J1587" s="97"/>
      <c r="K1587" s="98"/>
      <c r="L1587" s="90">
        <v>1587</v>
      </c>
      <c r="M1587" s="90"/>
      <c r="N1587" s="99">
        <v>4</v>
      </c>
      <c r="O1587" s="83" t="str">
        <f>REPLACE(INDEX(GroupVertices[Group], MATCH(Edges[[#This Row],[Vertex 1]],GroupVertices[Vertex],0)),1,1,"")</f>
        <v>1</v>
      </c>
      <c r="P1587" s="83" t="str">
        <f>REPLACE(INDEX(GroupVertices[Group], MATCH(Edges[[#This Row],[Vertex 2]],GroupVertices[Vertex],0)),1,1,"")</f>
        <v>1</v>
      </c>
    </row>
    <row r="1588" spans="1:16" ht="14.25" customHeight="1" thickTop="1" thickBot="1" x14ac:dyDescent="0.3">
      <c r="A1588" s="91" t="s">
        <v>243</v>
      </c>
      <c r="B1588" s="91" t="s">
        <v>343</v>
      </c>
      <c r="C1588" s="92"/>
      <c r="D1588" s="93">
        <v>1</v>
      </c>
      <c r="E1588" s="94"/>
      <c r="F1588" s="95"/>
      <c r="G1588" s="92"/>
      <c r="H1588" s="96"/>
      <c r="I1588" s="97"/>
      <c r="J1588" s="97"/>
      <c r="K1588" s="98"/>
      <c r="L1588" s="90">
        <v>1588</v>
      </c>
      <c r="M1588" s="90"/>
      <c r="N1588" s="99">
        <v>1</v>
      </c>
      <c r="O1588" s="83" t="str">
        <f>REPLACE(INDEX(GroupVertices[Group], MATCH(Edges[[#This Row],[Vertex 1]],GroupVertices[Vertex],0)),1,1,"")</f>
        <v>1</v>
      </c>
      <c r="P1588" s="83" t="str">
        <f>REPLACE(INDEX(GroupVertices[Group], MATCH(Edges[[#This Row],[Vertex 2]],GroupVertices[Vertex],0)),1,1,"")</f>
        <v>1</v>
      </c>
    </row>
    <row r="1589" spans="1:16" ht="14.25" customHeight="1" thickTop="1" thickBot="1" x14ac:dyDescent="0.3">
      <c r="A1589" s="91" t="s">
        <v>243</v>
      </c>
      <c r="B1589" s="91" t="s">
        <v>448</v>
      </c>
      <c r="C1589" s="92"/>
      <c r="D1589" s="93">
        <v>1.1428571428571428</v>
      </c>
      <c r="E1589" s="94"/>
      <c r="F1589" s="95"/>
      <c r="G1589" s="92"/>
      <c r="H1589" s="96"/>
      <c r="I1589" s="97"/>
      <c r="J1589" s="97"/>
      <c r="K1589" s="98"/>
      <c r="L1589" s="90">
        <v>1589</v>
      </c>
      <c r="M1589" s="90"/>
      <c r="N1589" s="99">
        <v>2</v>
      </c>
      <c r="O1589" s="83" t="str">
        <f>REPLACE(INDEX(GroupVertices[Group], MATCH(Edges[[#This Row],[Vertex 1]],GroupVertices[Vertex],0)),1,1,"")</f>
        <v>1</v>
      </c>
      <c r="P1589" s="83" t="str">
        <f>REPLACE(INDEX(GroupVertices[Group], MATCH(Edges[[#This Row],[Vertex 2]],GroupVertices[Vertex],0)),1,1,"")</f>
        <v>1</v>
      </c>
    </row>
    <row r="1590" spans="1:16" ht="14.25" customHeight="1" thickTop="1" thickBot="1" x14ac:dyDescent="0.3">
      <c r="A1590" s="91" t="s">
        <v>243</v>
      </c>
      <c r="B1590" s="91" t="s">
        <v>244</v>
      </c>
      <c r="C1590" s="92"/>
      <c r="D1590" s="93">
        <v>1.5714285714285714</v>
      </c>
      <c r="E1590" s="94"/>
      <c r="F1590" s="95"/>
      <c r="G1590" s="92"/>
      <c r="H1590" s="96"/>
      <c r="I1590" s="97"/>
      <c r="J1590" s="97"/>
      <c r="K1590" s="98"/>
      <c r="L1590" s="90">
        <v>1590</v>
      </c>
      <c r="M1590" s="90"/>
      <c r="N1590" s="99">
        <v>5</v>
      </c>
      <c r="O1590" s="83" t="str">
        <f>REPLACE(INDEX(GroupVertices[Group], MATCH(Edges[[#This Row],[Vertex 1]],GroupVertices[Vertex],0)),1,1,"")</f>
        <v>1</v>
      </c>
      <c r="P1590" s="83" t="str">
        <f>REPLACE(INDEX(GroupVertices[Group], MATCH(Edges[[#This Row],[Vertex 2]],GroupVertices[Vertex],0)),1,1,"")</f>
        <v>1</v>
      </c>
    </row>
    <row r="1591" spans="1:16" ht="14.25" customHeight="1" thickTop="1" thickBot="1" x14ac:dyDescent="0.3">
      <c r="A1591" s="91" t="s">
        <v>243</v>
      </c>
      <c r="B1591" s="91" t="s">
        <v>245</v>
      </c>
      <c r="C1591" s="92"/>
      <c r="D1591" s="93">
        <v>1.7142857142857144</v>
      </c>
      <c r="E1591" s="94"/>
      <c r="F1591" s="95"/>
      <c r="G1591" s="92"/>
      <c r="H1591" s="96"/>
      <c r="I1591" s="97"/>
      <c r="J1591" s="97"/>
      <c r="K1591" s="98"/>
      <c r="L1591" s="90">
        <v>1591</v>
      </c>
      <c r="M1591" s="90"/>
      <c r="N1591" s="99">
        <v>6</v>
      </c>
      <c r="O1591" s="83" t="str">
        <f>REPLACE(INDEX(GroupVertices[Group], MATCH(Edges[[#This Row],[Vertex 1]],GroupVertices[Vertex],0)),1,1,"")</f>
        <v>1</v>
      </c>
      <c r="P1591" s="83" t="str">
        <f>REPLACE(INDEX(GroupVertices[Group], MATCH(Edges[[#This Row],[Vertex 2]],GroupVertices[Vertex],0)),1,1,"")</f>
        <v>1</v>
      </c>
    </row>
    <row r="1592" spans="1:16" ht="14.25" customHeight="1" thickTop="1" thickBot="1" x14ac:dyDescent="0.3">
      <c r="A1592" s="91" t="s">
        <v>243</v>
      </c>
      <c r="B1592" s="91" t="s">
        <v>852</v>
      </c>
      <c r="C1592" s="92"/>
      <c r="D1592" s="93">
        <v>1</v>
      </c>
      <c r="E1592" s="94"/>
      <c r="F1592" s="95"/>
      <c r="G1592" s="92"/>
      <c r="H1592" s="96"/>
      <c r="I1592" s="97"/>
      <c r="J1592" s="97"/>
      <c r="K1592" s="98"/>
      <c r="L1592" s="90">
        <v>1592</v>
      </c>
      <c r="M1592" s="90"/>
      <c r="N1592" s="99">
        <v>1</v>
      </c>
      <c r="O1592" s="83" t="str">
        <f>REPLACE(INDEX(GroupVertices[Group], MATCH(Edges[[#This Row],[Vertex 1]],GroupVertices[Vertex],0)),1,1,"")</f>
        <v>1</v>
      </c>
      <c r="P1592" s="83" t="str">
        <f>REPLACE(INDEX(GroupVertices[Group], MATCH(Edges[[#This Row],[Vertex 2]],GroupVertices[Vertex],0)),1,1,"")</f>
        <v>1</v>
      </c>
    </row>
    <row r="1593" spans="1:16" ht="14.25" customHeight="1" thickTop="1" thickBot="1" x14ac:dyDescent="0.3">
      <c r="A1593" s="91" t="s">
        <v>243</v>
      </c>
      <c r="B1593" s="91" t="s">
        <v>406</v>
      </c>
      <c r="C1593" s="92"/>
      <c r="D1593" s="93">
        <v>1.2857142857142856</v>
      </c>
      <c r="E1593" s="94"/>
      <c r="F1593" s="95"/>
      <c r="G1593" s="92"/>
      <c r="H1593" s="96"/>
      <c r="I1593" s="97"/>
      <c r="J1593" s="97"/>
      <c r="K1593" s="98"/>
      <c r="L1593" s="90">
        <v>1593</v>
      </c>
      <c r="M1593" s="90"/>
      <c r="N1593" s="99">
        <v>3</v>
      </c>
      <c r="O1593" s="83" t="str">
        <f>REPLACE(INDEX(GroupVertices[Group], MATCH(Edges[[#This Row],[Vertex 1]],GroupVertices[Vertex],0)),1,1,"")</f>
        <v>1</v>
      </c>
      <c r="P1593" s="83" t="str">
        <f>REPLACE(INDEX(GroupVertices[Group], MATCH(Edges[[#This Row],[Vertex 2]],GroupVertices[Vertex],0)),1,1,"")</f>
        <v>1</v>
      </c>
    </row>
    <row r="1594" spans="1:16" ht="14.25" customHeight="1" thickTop="1" thickBot="1" x14ac:dyDescent="0.3">
      <c r="A1594" s="91" t="s">
        <v>243</v>
      </c>
      <c r="B1594" s="91" t="s">
        <v>473</v>
      </c>
      <c r="C1594" s="92"/>
      <c r="D1594" s="93">
        <v>1</v>
      </c>
      <c r="E1594" s="94"/>
      <c r="F1594" s="95"/>
      <c r="G1594" s="92"/>
      <c r="H1594" s="96"/>
      <c r="I1594" s="97"/>
      <c r="J1594" s="97"/>
      <c r="K1594" s="98"/>
      <c r="L1594" s="90">
        <v>1594</v>
      </c>
      <c r="M1594" s="90"/>
      <c r="N1594" s="99">
        <v>1</v>
      </c>
      <c r="O1594" s="83" t="str">
        <f>REPLACE(INDEX(GroupVertices[Group], MATCH(Edges[[#This Row],[Vertex 1]],GroupVertices[Vertex],0)),1,1,"")</f>
        <v>1</v>
      </c>
      <c r="P1594" s="83" t="str">
        <f>REPLACE(INDEX(GroupVertices[Group], MATCH(Edges[[#This Row],[Vertex 2]],GroupVertices[Vertex],0)),1,1,"")</f>
        <v>1</v>
      </c>
    </row>
    <row r="1595" spans="1:16" ht="14.25" customHeight="1" thickTop="1" thickBot="1" x14ac:dyDescent="0.3">
      <c r="A1595" s="91" t="s">
        <v>243</v>
      </c>
      <c r="B1595" s="91" t="s">
        <v>999</v>
      </c>
      <c r="C1595" s="92"/>
      <c r="D1595" s="93">
        <v>1.1428571428571428</v>
      </c>
      <c r="E1595" s="94"/>
      <c r="F1595" s="95"/>
      <c r="G1595" s="92"/>
      <c r="H1595" s="96"/>
      <c r="I1595" s="97"/>
      <c r="J1595" s="97"/>
      <c r="K1595" s="98"/>
      <c r="L1595" s="90">
        <v>1595</v>
      </c>
      <c r="M1595" s="90"/>
      <c r="N1595" s="99">
        <v>2</v>
      </c>
      <c r="O1595" s="83" t="str">
        <f>REPLACE(INDEX(GroupVertices[Group], MATCH(Edges[[#This Row],[Vertex 1]],GroupVertices[Vertex],0)),1,1,"")</f>
        <v>1</v>
      </c>
      <c r="P1595" s="83" t="str">
        <f>REPLACE(INDEX(GroupVertices[Group], MATCH(Edges[[#This Row],[Vertex 2]],GroupVertices[Vertex],0)),1,1,"")</f>
        <v>1</v>
      </c>
    </row>
    <row r="1596" spans="1:16" ht="14.25" customHeight="1" thickTop="1" thickBot="1" x14ac:dyDescent="0.3">
      <c r="A1596" s="91" t="s">
        <v>312</v>
      </c>
      <c r="B1596" s="91" t="s">
        <v>343</v>
      </c>
      <c r="C1596" s="92"/>
      <c r="D1596" s="93">
        <v>2.5714285714285712</v>
      </c>
      <c r="E1596" s="94"/>
      <c r="F1596" s="95"/>
      <c r="G1596" s="92"/>
      <c r="H1596" s="96"/>
      <c r="I1596" s="97"/>
      <c r="J1596" s="97"/>
      <c r="K1596" s="98"/>
      <c r="L1596" s="90">
        <v>1596</v>
      </c>
      <c r="M1596" s="90"/>
      <c r="N1596" s="99">
        <v>12</v>
      </c>
      <c r="O1596" s="83" t="str">
        <f>REPLACE(INDEX(GroupVertices[Group], MATCH(Edges[[#This Row],[Vertex 1]],GroupVertices[Vertex],0)),1,1,"")</f>
        <v>1</v>
      </c>
      <c r="P1596" s="83" t="str">
        <f>REPLACE(INDEX(GroupVertices[Group], MATCH(Edges[[#This Row],[Vertex 2]],GroupVertices[Vertex],0)),1,1,"")</f>
        <v>1</v>
      </c>
    </row>
    <row r="1597" spans="1:16" ht="14.25" customHeight="1" thickTop="1" thickBot="1" x14ac:dyDescent="0.3">
      <c r="A1597" s="91" t="s">
        <v>312</v>
      </c>
      <c r="B1597" s="91" t="s">
        <v>461</v>
      </c>
      <c r="C1597" s="92"/>
      <c r="D1597" s="93">
        <v>1.1428571428571428</v>
      </c>
      <c r="E1597" s="94"/>
      <c r="F1597" s="95"/>
      <c r="G1597" s="92"/>
      <c r="H1597" s="96"/>
      <c r="I1597" s="97"/>
      <c r="J1597" s="97"/>
      <c r="K1597" s="98"/>
      <c r="L1597" s="90">
        <v>1597</v>
      </c>
      <c r="M1597" s="90"/>
      <c r="N1597" s="99">
        <v>2</v>
      </c>
      <c r="O1597" s="83" t="str">
        <f>REPLACE(INDEX(GroupVertices[Group], MATCH(Edges[[#This Row],[Vertex 1]],GroupVertices[Vertex],0)),1,1,"")</f>
        <v>1</v>
      </c>
      <c r="P1597" s="83" t="str">
        <f>REPLACE(INDEX(GroupVertices[Group], MATCH(Edges[[#This Row],[Vertex 2]],GroupVertices[Vertex],0)),1,1,"")</f>
        <v>1</v>
      </c>
    </row>
    <row r="1598" spans="1:16" ht="14.25" customHeight="1" thickTop="1" thickBot="1" x14ac:dyDescent="0.3">
      <c r="A1598" s="91" t="s">
        <v>1000</v>
      </c>
      <c r="B1598" s="91" t="s">
        <v>1001</v>
      </c>
      <c r="C1598" s="92"/>
      <c r="D1598" s="93">
        <v>1.2857142857142856</v>
      </c>
      <c r="E1598" s="94"/>
      <c r="F1598" s="95"/>
      <c r="G1598" s="92"/>
      <c r="H1598" s="96"/>
      <c r="I1598" s="97"/>
      <c r="J1598" s="97"/>
      <c r="K1598" s="98"/>
      <c r="L1598" s="90">
        <v>1598</v>
      </c>
      <c r="M1598" s="90"/>
      <c r="N1598" s="99">
        <v>3</v>
      </c>
      <c r="O1598" s="83" t="str">
        <f>REPLACE(INDEX(GroupVertices[Group], MATCH(Edges[[#This Row],[Vertex 1]],GroupVertices[Vertex],0)),1,1,"")</f>
        <v>42</v>
      </c>
      <c r="P1598" s="83" t="str">
        <f>REPLACE(INDEX(GroupVertices[Group], MATCH(Edges[[#This Row],[Vertex 2]],GroupVertices[Vertex],0)),1,1,"")</f>
        <v>42</v>
      </c>
    </row>
    <row r="1599" spans="1:16" ht="14.25" customHeight="1" thickTop="1" thickBot="1" x14ac:dyDescent="0.3">
      <c r="A1599" s="91" t="s">
        <v>812</v>
      </c>
      <c r="B1599" s="91" t="s">
        <v>632</v>
      </c>
      <c r="C1599" s="92"/>
      <c r="D1599" s="93">
        <v>1</v>
      </c>
      <c r="E1599" s="94"/>
      <c r="F1599" s="95"/>
      <c r="G1599" s="92"/>
      <c r="H1599" s="96"/>
      <c r="I1599" s="97"/>
      <c r="J1599" s="97"/>
      <c r="K1599" s="98"/>
      <c r="L1599" s="90">
        <v>1599</v>
      </c>
      <c r="M1599" s="90"/>
      <c r="N1599" s="99">
        <v>1</v>
      </c>
      <c r="O1599" s="83" t="str">
        <f>REPLACE(INDEX(GroupVertices[Group], MATCH(Edges[[#This Row],[Vertex 1]],GroupVertices[Vertex],0)),1,1,"")</f>
        <v>1</v>
      </c>
      <c r="P1599" s="83" t="str">
        <f>REPLACE(INDEX(GroupVertices[Group], MATCH(Edges[[#This Row],[Vertex 2]],GroupVertices[Vertex],0)),1,1,"")</f>
        <v>1</v>
      </c>
    </row>
    <row r="1600" spans="1:16" ht="14.25" customHeight="1" thickTop="1" thickBot="1" x14ac:dyDescent="0.3">
      <c r="A1600" s="91" t="s">
        <v>388</v>
      </c>
      <c r="B1600" s="91" t="s">
        <v>389</v>
      </c>
      <c r="C1600" s="92"/>
      <c r="D1600" s="93">
        <v>1</v>
      </c>
      <c r="E1600" s="94"/>
      <c r="F1600" s="95"/>
      <c r="G1600" s="92"/>
      <c r="H1600" s="96"/>
      <c r="I1600" s="97"/>
      <c r="J1600" s="97"/>
      <c r="K1600" s="98"/>
      <c r="L1600" s="90">
        <v>1600</v>
      </c>
      <c r="M1600" s="90"/>
      <c r="N1600" s="99">
        <v>1</v>
      </c>
      <c r="O1600" s="83" t="str">
        <f>REPLACE(INDEX(GroupVertices[Group], MATCH(Edges[[#This Row],[Vertex 1]],GroupVertices[Vertex],0)),1,1,"")</f>
        <v>1</v>
      </c>
      <c r="P1600" s="83" t="str">
        <f>REPLACE(INDEX(GroupVertices[Group], MATCH(Edges[[#This Row],[Vertex 2]],GroupVertices[Vertex],0)),1,1,"")</f>
        <v>1</v>
      </c>
    </row>
    <row r="1601" spans="1:16" ht="14.25" customHeight="1" thickTop="1" thickBot="1" x14ac:dyDescent="0.3">
      <c r="A1601" s="91" t="s">
        <v>427</v>
      </c>
      <c r="B1601" s="91" t="s">
        <v>428</v>
      </c>
      <c r="C1601" s="92"/>
      <c r="D1601" s="93">
        <v>1</v>
      </c>
      <c r="E1601" s="94"/>
      <c r="F1601" s="95"/>
      <c r="G1601" s="92"/>
      <c r="H1601" s="96"/>
      <c r="I1601" s="97"/>
      <c r="J1601" s="97"/>
      <c r="K1601" s="98"/>
      <c r="L1601" s="90">
        <v>1601</v>
      </c>
      <c r="M1601" s="90"/>
      <c r="N1601" s="99">
        <v>1</v>
      </c>
      <c r="O1601" s="83" t="str">
        <f>REPLACE(INDEX(GroupVertices[Group], MATCH(Edges[[#This Row],[Vertex 1]],GroupVertices[Vertex],0)),1,1,"")</f>
        <v>1</v>
      </c>
      <c r="P1601" s="83" t="str">
        <f>REPLACE(INDEX(GroupVertices[Group], MATCH(Edges[[#This Row],[Vertex 2]],GroupVertices[Vertex],0)),1,1,"")</f>
        <v>1</v>
      </c>
    </row>
    <row r="1602" spans="1:16" ht="14.25" customHeight="1" thickTop="1" thickBot="1" x14ac:dyDescent="0.3">
      <c r="A1602" s="91" t="s">
        <v>578</v>
      </c>
      <c r="B1602" s="91" t="s">
        <v>691</v>
      </c>
      <c r="C1602" s="92"/>
      <c r="D1602" s="93">
        <v>1</v>
      </c>
      <c r="E1602" s="94"/>
      <c r="F1602" s="95"/>
      <c r="G1602" s="92"/>
      <c r="H1602" s="96"/>
      <c r="I1602" s="97"/>
      <c r="J1602" s="97"/>
      <c r="K1602" s="98"/>
      <c r="L1602" s="90">
        <v>1602</v>
      </c>
      <c r="M1602" s="90"/>
      <c r="N1602" s="99">
        <v>1</v>
      </c>
      <c r="O1602" s="83" t="str">
        <f>REPLACE(INDEX(GroupVertices[Group], MATCH(Edges[[#This Row],[Vertex 1]],GroupVertices[Vertex],0)),1,1,"")</f>
        <v>1</v>
      </c>
      <c r="P1602" s="83" t="str">
        <f>REPLACE(INDEX(GroupVertices[Group], MATCH(Edges[[#This Row],[Vertex 2]],GroupVertices[Vertex],0)),1,1,"")</f>
        <v>1</v>
      </c>
    </row>
    <row r="1603" spans="1:16" ht="14.25" customHeight="1" thickTop="1" thickBot="1" x14ac:dyDescent="0.3">
      <c r="A1603" s="91" t="s">
        <v>578</v>
      </c>
      <c r="B1603" s="91" t="s">
        <v>579</v>
      </c>
      <c r="C1603" s="92"/>
      <c r="D1603" s="93">
        <v>1.1428571428571428</v>
      </c>
      <c r="E1603" s="94"/>
      <c r="F1603" s="95"/>
      <c r="G1603" s="92"/>
      <c r="H1603" s="96"/>
      <c r="I1603" s="97"/>
      <c r="J1603" s="97"/>
      <c r="K1603" s="98"/>
      <c r="L1603" s="90">
        <v>1603</v>
      </c>
      <c r="M1603" s="90"/>
      <c r="N1603" s="99">
        <v>2</v>
      </c>
      <c r="O1603" s="83" t="str">
        <f>REPLACE(INDEX(GroupVertices[Group], MATCH(Edges[[#This Row],[Vertex 1]],GroupVertices[Vertex],0)),1,1,"")</f>
        <v>1</v>
      </c>
      <c r="P1603" s="83" t="str">
        <f>REPLACE(INDEX(GroupVertices[Group], MATCH(Edges[[#This Row],[Vertex 2]],GroupVertices[Vertex],0)),1,1,"")</f>
        <v>1</v>
      </c>
    </row>
    <row r="1604" spans="1:16" ht="14.25" customHeight="1" thickTop="1" thickBot="1" x14ac:dyDescent="0.3">
      <c r="A1604" s="91" t="s">
        <v>578</v>
      </c>
      <c r="B1604" s="91" t="s">
        <v>580</v>
      </c>
      <c r="C1604" s="92"/>
      <c r="D1604" s="93">
        <v>1.5714285714285714</v>
      </c>
      <c r="E1604" s="94"/>
      <c r="F1604" s="95"/>
      <c r="G1604" s="92"/>
      <c r="H1604" s="96"/>
      <c r="I1604" s="97"/>
      <c r="J1604" s="97"/>
      <c r="K1604" s="98"/>
      <c r="L1604" s="90">
        <v>1604</v>
      </c>
      <c r="M1604" s="90"/>
      <c r="N1604" s="99">
        <v>5</v>
      </c>
      <c r="O1604" s="83" t="str">
        <f>REPLACE(INDEX(GroupVertices[Group], MATCH(Edges[[#This Row],[Vertex 1]],GroupVertices[Vertex],0)),1,1,"")</f>
        <v>1</v>
      </c>
      <c r="P1604" s="83" t="str">
        <f>REPLACE(INDEX(GroupVertices[Group], MATCH(Edges[[#This Row],[Vertex 2]],GroupVertices[Vertex],0)),1,1,"")</f>
        <v>1</v>
      </c>
    </row>
    <row r="1605" spans="1:16" ht="14.25" customHeight="1" thickTop="1" thickBot="1" x14ac:dyDescent="0.3">
      <c r="A1605" s="91" t="s">
        <v>578</v>
      </c>
      <c r="B1605" s="91" t="s">
        <v>188</v>
      </c>
      <c r="C1605" s="92"/>
      <c r="D1605" s="93">
        <v>1.4285714285714286</v>
      </c>
      <c r="E1605" s="94"/>
      <c r="F1605" s="95"/>
      <c r="G1605" s="92"/>
      <c r="H1605" s="96"/>
      <c r="I1605" s="97"/>
      <c r="J1605" s="97"/>
      <c r="K1605" s="98"/>
      <c r="L1605" s="90">
        <v>1605</v>
      </c>
      <c r="M1605" s="90"/>
      <c r="N1605" s="99">
        <v>4</v>
      </c>
      <c r="O1605" s="83" t="str">
        <f>REPLACE(INDEX(GroupVertices[Group], MATCH(Edges[[#This Row],[Vertex 1]],GroupVertices[Vertex],0)),1,1,"")</f>
        <v>1</v>
      </c>
      <c r="P1605" s="83" t="str">
        <f>REPLACE(INDEX(GroupVertices[Group], MATCH(Edges[[#This Row],[Vertex 2]],GroupVertices[Vertex],0)),1,1,"")</f>
        <v>1</v>
      </c>
    </row>
    <row r="1606" spans="1:16" ht="14.25" customHeight="1" thickTop="1" thickBot="1" x14ac:dyDescent="0.3">
      <c r="A1606" s="91" t="s">
        <v>1002</v>
      </c>
      <c r="B1606" s="91" t="s">
        <v>211</v>
      </c>
      <c r="C1606" s="92"/>
      <c r="D1606" s="93">
        <v>1</v>
      </c>
      <c r="E1606" s="94"/>
      <c r="F1606" s="95"/>
      <c r="G1606" s="92"/>
      <c r="H1606" s="96"/>
      <c r="I1606" s="97"/>
      <c r="J1606" s="97"/>
      <c r="K1606" s="98"/>
      <c r="L1606" s="90">
        <v>1606</v>
      </c>
      <c r="M1606" s="90"/>
      <c r="N1606" s="99">
        <v>1</v>
      </c>
      <c r="O1606" s="83" t="str">
        <f>REPLACE(INDEX(GroupVertices[Group], MATCH(Edges[[#This Row],[Vertex 1]],GroupVertices[Vertex],0)),1,1,"")</f>
        <v>1</v>
      </c>
      <c r="P1606" s="83" t="str">
        <f>REPLACE(INDEX(GroupVertices[Group], MATCH(Edges[[#This Row],[Vertex 2]],GroupVertices[Vertex],0)),1,1,"")</f>
        <v>1</v>
      </c>
    </row>
    <row r="1607" spans="1:16" ht="14.25" customHeight="1" thickTop="1" thickBot="1" x14ac:dyDescent="0.3">
      <c r="A1607" s="91" t="s">
        <v>1002</v>
      </c>
      <c r="B1607" s="91" t="s">
        <v>283</v>
      </c>
      <c r="C1607" s="92"/>
      <c r="D1607" s="93">
        <v>1.4285714285714286</v>
      </c>
      <c r="E1607" s="94"/>
      <c r="F1607" s="95"/>
      <c r="G1607" s="92"/>
      <c r="H1607" s="96"/>
      <c r="I1607" s="97"/>
      <c r="J1607" s="97"/>
      <c r="K1607" s="98"/>
      <c r="L1607" s="90">
        <v>1607</v>
      </c>
      <c r="M1607" s="90"/>
      <c r="N1607" s="99">
        <v>4</v>
      </c>
      <c r="O1607" s="83" t="str">
        <f>REPLACE(INDEX(GroupVertices[Group], MATCH(Edges[[#This Row],[Vertex 1]],GroupVertices[Vertex],0)),1,1,"")</f>
        <v>1</v>
      </c>
      <c r="P1607" s="83" t="str">
        <f>REPLACE(INDEX(GroupVertices[Group], MATCH(Edges[[#This Row],[Vertex 2]],GroupVertices[Vertex],0)),1,1,"")</f>
        <v>1</v>
      </c>
    </row>
    <row r="1608" spans="1:16" ht="14.25" customHeight="1" thickTop="1" thickBot="1" x14ac:dyDescent="0.3">
      <c r="A1608" s="91" t="s">
        <v>1002</v>
      </c>
      <c r="B1608" s="91" t="s">
        <v>581</v>
      </c>
      <c r="C1608" s="92"/>
      <c r="D1608" s="93">
        <v>1</v>
      </c>
      <c r="E1608" s="94"/>
      <c r="F1608" s="95"/>
      <c r="G1608" s="92"/>
      <c r="H1608" s="96"/>
      <c r="I1608" s="97"/>
      <c r="J1608" s="97"/>
      <c r="K1608" s="98"/>
      <c r="L1608" s="90">
        <v>1608</v>
      </c>
      <c r="M1608" s="90"/>
      <c r="N1608" s="99">
        <v>1</v>
      </c>
      <c r="O1608" s="83" t="str">
        <f>REPLACE(INDEX(GroupVertices[Group], MATCH(Edges[[#This Row],[Vertex 1]],GroupVertices[Vertex],0)),1,1,"")</f>
        <v>1</v>
      </c>
      <c r="P1608" s="83" t="str">
        <f>REPLACE(INDEX(GroupVertices[Group], MATCH(Edges[[#This Row],[Vertex 2]],GroupVertices[Vertex],0)),1,1,"")</f>
        <v>1</v>
      </c>
    </row>
    <row r="1609" spans="1:16" ht="14.25" customHeight="1" thickTop="1" thickBot="1" x14ac:dyDescent="0.3">
      <c r="A1609" s="91" t="s">
        <v>928</v>
      </c>
      <c r="B1609" s="91" t="s">
        <v>343</v>
      </c>
      <c r="C1609" s="92"/>
      <c r="D1609" s="93">
        <v>1</v>
      </c>
      <c r="E1609" s="94"/>
      <c r="F1609" s="95"/>
      <c r="G1609" s="92"/>
      <c r="H1609" s="96"/>
      <c r="I1609" s="97"/>
      <c r="J1609" s="97"/>
      <c r="K1609" s="98"/>
      <c r="L1609" s="90">
        <v>1609</v>
      </c>
      <c r="M1609" s="90"/>
      <c r="N1609" s="99">
        <v>1</v>
      </c>
      <c r="O1609" s="83" t="str">
        <f>REPLACE(INDEX(GroupVertices[Group], MATCH(Edges[[#This Row],[Vertex 1]],GroupVertices[Vertex],0)),1,1,"")</f>
        <v>1</v>
      </c>
      <c r="P1609" s="83" t="str">
        <f>REPLACE(INDEX(GroupVertices[Group], MATCH(Edges[[#This Row],[Vertex 2]],GroupVertices[Vertex],0)),1,1,"")</f>
        <v>1</v>
      </c>
    </row>
    <row r="1610" spans="1:16" ht="14.25" customHeight="1" thickTop="1" thickBot="1" x14ac:dyDescent="0.3">
      <c r="A1610" s="91" t="s">
        <v>1003</v>
      </c>
      <c r="B1610" s="91" t="s">
        <v>926</v>
      </c>
      <c r="C1610" s="92"/>
      <c r="D1610" s="93">
        <v>1</v>
      </c>
      <c r="E1610" s="94"/>
      <c r="F1610" s="95"/>
      <c r="G1610" s="92"/>
      <c r="H1610" s="96"/>
      <c r="I1610" s="97"/>
      <c r="J1610" s="97"/>
      <c r="K1610" s="98"/>
      <c r="L1610" s="90">
        <v>1610</v>
      </c>
      <c r="M1610" s="90"/>
      <c r="N1610" s="99">
        <v>1</v>
      </c>
      <c r="O1610" s="83" t="str">
        <f>REPLACE(INDEX(GroupVertices[Group], MATCH(Edges[[#This Row],[Vertex 1]],GroupVertices[Vertex],0)),1,1,"")</f>
        <v>1</v>
      </c>
      <c r="P1610" s="83" t="str">
        <f>REPLACE(INDEX(GroupVertices[Group], MATCH(Edges[[#This Row],[Vertex 2]],GroupVertices[Vertex],0)),1,1,"")</f>
        <v>2</v>
      </c>
    </row>
    <row r="1611" spans="1:16" ht="14.25" customHeight="1" thickTop="1" thickBot="1" x14ac:dyDescent="0.3">
      <c r="A1611" s="91" t="s">
        <v>1004</v>
      </c>
      <c r="B1611" s="91" t="s">
        <v>1005</v>
      </c>
      <c r="C1611" s="92"/>
      <c r="D1611" s="93">
        <v>1</v>
      </c>
      <c r="E1611" s="94"/>
      <c r="F1611" s="95"/>
      <c r="G1611" s="92"/>
      <c r="H1611" s="96"/>
      <c r="I1611" s="97"/>
      <c r="J1611" s="97"/>
      <c r="K1611" s="98"/>
      <c r="L1611" s="90">
        <v>1611</v>
      </c>
      <c r="M1611" s="90"/>
      <c r="N1611" s="99">
        <v>1</v>
      </c>
      <c r="O1611" s="83" t="str">
        <f>REPLACE(INDEX(GroupVertices[Group], MATCH(Edges[[#This Row],[Vertex 1]],GroupVertices[Vertex],0)),1,1,"")</f>
        <v>41</v>
      </c>
      <c r="P1611" s="83" t="str">
        <f>REPLACE(INDEX(GroupVertices[Group], MATCH(Edges[[#This Row],[Vertex 2]],GroupVertices[Vertex],0)),1,1,"")</f>
        <v>41</v>
      </c>
    </row>
    <row r="1612" spans="1:16" ht="14.25" customHeight="1" thickTop="1" thickBot="1" x14ac:dyDescent="0.3">
      <c r="A1612" s="91" t="s">
        <v>762</v>
      </c>
      <c r="B1612" s="91" t="s">
        <v>343</v>
      </c>
      <c r="C1612" s="92"/>
      <c r="D1612" s="93">
        <v>1</v>
      </c>
      <c r="E1612" s="94"/>
      <c r="F1612" s="95"/>
      <c r="G1612" s="92"/>
      <c r="H1612" s="96"/>
      <c r="I1612" s="97"/>
      <c r="J1612" s="97"/>
      <c r="K1612" s="98"/>
      <c r="L1612" s="90">
        <v>1612</v>
      </c>
      <c r="M1612" s="90"/>
      <c r="N1612" s="99">
        <v>1</v>
      </c>
      <c r="O1612" s="83" t="str">
        <f>REPLACE(INDEX(GroupVertices[Group], MATCH(Edges[[#This Row],[Vertex 1]],GroupVertices[Vertex],0)),1,1,"")</f>
        <v>1</v>
      </c>
      <c r="P1612" s="83" t="str">
        <f>REPLACE(INDEX(GroupVertices[Group], MATCH(Edges[[#This Row],[Vertex 2]],GroupVertices[Vertex],0)),1,1,"")</f>
        <v>1</v>
      </c>
    </row>
    <row r="1613" spans="1:16" ht="14.25" customHeight="1" thickTop="1" thickBot="1" x14ac:dyDescent="0.3">
      <c r="A1613" s="91" t="s">
        <v>762</v>
      </c>
      <c r="B1613" s="91" t="s">
        <v>406</v>
      </c>
      <c r="C1613" s="92"/>
      <c r="D1613" s="93">
        <v>1</v>
      </c>
      <c r="E1613" s="94"/>
      <c r="F1613" s="95"/>
      <c r="G1613" s="92"/>
      <c r="H1613" s="96"/>
      <c r="I1613" s="97"/>
      <c r="J1613" s="97"/>
      <c r="K1613" s="98"/>
      <c r="L1613" s="90">
        <v>1613</v>
      </c>
      <c r="M1613" s="90"/>
      <c r="N1613" s="99">
        <v>1</v>
      </c>
      <c r="O1613" s="83" t="str">
        <f>REPLACE(INDEX(GroupVertices[Group], MATCH(Edges[[#This Row],[Vertex 1]],GroupVertices[Vertex],0)),1,1,"")</f>
        <v>1</v>
      </c>
      <c r="P1613" s="83" t="str">
        <f>REPLACE(INDEX(GroupVertices[Group], MATCH(Edges[[#This Row],[Vertex 2]],GroupVertices[Vertex],0)),1,1,"")</f>
        <v>1</v>
      </c>
    </row>
    <row r="1614" spans="1:16" ht="14.25" customHeight="1" thickTop="1" thickBot="1" x14ac:dyDescent="0.3">
      <c r="A1614" s="91" t="s">
        <v>762</v>
      </c>
      <c r="B1614" s="91" t="s">
        <v>1006</v>
      </c>
      <c r="C1614" s="92"/>
      <c r="D1614" s="93">
        <v>1.7142857142857144</v>
      </c>
      <c r="E1614" s="94"/>
      <c r="F1614" s="95"/>
      <c r="G1614" s="92"/>
      <c r="H1614" s="96"/>
      <c r="I1614" s="97"/>
      <c r="J1614" s="97"/>
      <c r="K1614" s="98"/>
      <c r="L1614" s="90">
        <v>1614</v>
      </c>
      <c r="M1614" s="90"/>
      <c r="N1614" s="99">
        <v>6</v>
      </c>
      <c r="O1614" s="83" t="str">
        <f>REPLACE(INDEX(GroupVertices[Group], MATCH(Edges[[#This Row],[Vertex 1]],GroupVertices[Vertex],0)),1,1,"")</f>
        <v>1</v>
      </c>
      <c r="P1614" s="83" t="str">
        <f>REPLACE(INDEX(GroupVertices[Group], MATCH(Edges[[#This Row],[Vertex 2]],GroupVertices[Vertex],0)),1,1,"")</f>
        <v>1</v>
      </c>
    </row>
    <row r="1615" spans="1:16" ht="14.25" customHeight="1" thickTop="1" thickBot="1" x14ac:dyDescent="0.3">
      <c r="A1615" s="91" t="s">
        <v>701</v>
      </c>
      <c r="B1615" s="91" t="s">
        <v>702</v>
      </c>
      <c r="C1615" s="92"/>
      <c r="D1615" s="93">
        <v>1.1428571428571428</v>
      </c>
      <c r="E1615" s="94"/>
      <c r="F1615" s="95"/>
      <c r="G1615" s="92"/>
      <c r="H1615" s="96"/>
      <c r="I1615" s="97"/>
      <c r="J1615" s="97"/>
      <c r="K1615" s="98"/>
      <c r="L1615" s="90">
        <v>1615</v>
      </c>
      <c r="M1615" s="90"/>
      <c r="N1615" s="99">
        <v>2</v>
      </c>
      <c r="O1615" s="83" t="str">
        <f>REPLACE(INDEX(GroupVertices[Group], MATCH(Edges[[#This Row],[Vertex 1]],GroupVertices[Vertex],0)),1,1,"")</f>
        <v>1</v>
      </c>
      <c r="P1615" s="83" t="str">
        <f>REPLACE(INDEX(GroupVertices[Group], MATCH(Edges[[#This Row],[Vertex 2]],GroupVertices[Vertex],0)),1,1,"")</f>
        <v>1</v>
      </c>
    </row>
    <row r="1616" spans="1:16" ht="14.25" customHeight="1" thickTop="1" thickBot="1" x14ac:dyDescent="0.3">
      <c r="A1616" s="91" t="s">
        <v>359</v>
      </c>
      <c r="B1616" s="91" t="s">
        <v>852</v>
      </c>
      <c r="C1616" s="92"/>
      <c r="D1616" s="93">
        <v>1.1428571428571428</v>
      </c>
      <c r="E1616" s="94"/>
      <c r="F1616" s="95"/>
      <c r="G1616" s="92"/>
      <c r="H1616" s="96"/>
      <c r="I1616" s="97"/>
      <c r="J1616" s="97"/>
      <c r="K1616" s="98"/>
      <c r="L1616" s="90">
        <v>1616</v>
      </c>
      <c r="M1616" s="90"/>
      <c r="N1616" s="99">
        <v>2</v>
      </c>
      <c r="O1616" s="83" t="str">
        <f>REPLACE(INDEX(GroupVertices[Group], MATCH(Edges[[#This Row],[Vertex 1]],GroupVertices[Vertex],0)),1,1,"")</f>
        <v>1</v>
      </c>
      <c r="P1616" s="83" t="str">
        <f>REPLACE(INDEX(GroupVertices[Group], MATCH(Edges[[#This Row],[Vertex 2]],GroupVertices[Vertex],0)),1,1,"")</f>
        <v>1</v>
      </c>
    </row>
    <row r="1617" spans="1:16" ht="14.25" customHeight="1" thickTop="1" thickBot="1" x14ac:dyDescent="0.3">
      <c r="A1617" s="91" t="s">
        <v>359</v>
      </c>
      <c r="B1617" s="91" t="s">
        <v>360</v>
      </c>
      <c r="C1617" s="92"/>
      <c r="D1617" s="93">
        <v>1</v>
      </c>
      <c r="E1617" s="94"/>
      <c r="F1617" s="95"/>
      <c r="G1617" s="92"/>
      <c r="H1617" s="96"/>
      <c r="I1617" s="97"/>
      <c r="J1617" s="97"/>
      <c r="K1617" s="98"/>
      <c r="L1617" s="90">
        <v>1617</v>
      </c>
      <c r="M1617" s="90"/>
      <c r="N1617" s="99">
        <v>1</v>
      </c>
      <c r="O1617" s="83" t="str">
        <f>REPLACE(INDEX(GroupVertices[Group], MATCH(Edges[[#This Row],[Vertex 1]],GroupVertices[Vertex],0)),1,1,"")</f>
        <v>1</v>
      </c>
      <c r="P1617" s="83" t="str">
        <f>REPLACE(INDEX(GroupVertices[Group], MATCH(Edges[[#This Row],[Vertex 2]],GroupVertices[Vertex],0)),1,1,"")</f>
        <v>1</v>
      </c>
    </row>
    <row r="1618" spans="1:16" ht="14.25" customHeight="1" thickTop="1" thickBot="1" x14ac:dyDescent="0.3">
      <c r="A1618" s="91" t="s">
        <v>897</v>
      </c>
      <c r="B1618" s="91" t="s">
        <v>499</v>
      </c>
      <c r="C1618" s="92"/>
      <c r="D1618" s="93">
        <v>1.1428571428571428</v>
      </c>
      <c r="E1618" s="94"/>
      <c r="F1618" s="95"/>
      <c r="G1618" s="92"/>
      <c r="H1618" s="96"/>
      <c r="I1618" s="97"/>
      <c r="J1618" s="97"/>
      <c r="K1618" s="98"/>
      <c r="L1618" s="90">
        <v>1618</v>
      </c>
      <c r="M1618" s="90"/>
      <c r="N1618" s="99">
        <v>2</v>
      </c>
      <c r="O1618" s="83" t="str">
        <f>REPLACE(INDEX(GroupVertices[Group], MATCH(Edges[[#This Row],[Vertex 1]],GroupVertices[Vertex],0)),1,1,"")</f>
        <v>1</v>
      </c>
      <c r="P1618" s="83" t="str">
        <f>REPLACE(INDEX(GroupVertices[Group], MATCH(Edges[[#This Row],[Vertex 2]],GroupVertices[Vertex],0)),1,1,"")</f>
        <v>1</v>
      </c>
    </row>
    <row r="1619" spans="1:16" ht="14.25" customHeight="1" thickTop="1" thickBot="1" x14ac:dyDescent="0.3">
      <c r="A1619" s="91" t="s">
        <v>897</v>
      </c>
      <c r="B1619" s="91" t="s">
        <v>343</v>
      </c>
      <c r="C1619" s="92"/>
      <c r="D1619" s="93">
        <v>1.5714285714285714</v>
      </c>
      <c r="E1619" s="94"/>
      <c r="F1619" s="95"/>
      <c r="G1619" s="92"/>
      <c r="H1619" s="96"/>
      <c r="I1619" s="97"/>
      <c r="J1619" s="97"/>
      <c r="K1619" s="98"/>
      <c r="L1619" s="90">
        <v>1619</v>
      </c>
      <c r="M1619" s="90"/>
      <c r="N1619" s="99">
        <v>5</v>
      </c>
      <c r="O1619" s="83" t="str">
        <f>REPLACE(INDEX(GroupVertices[Group], MATCH(Edges[[#This Row],[Vertex 1]],GroupVertices[Vertex],0)),1,1,"")</f>
        <v>1</v>
      </c>
      <c r="P1619" s="83" t="str">
        <f>REPLACE(INDEX(GroupVertices[Group], MATCH(Edges[[#This Row],[Vertex 2]],GroupVertices[Vertex],0)),1,1,"")</f>
        <v>1</v>
      </c>
    </row>
    <row r="1620" spans="1:16" ht="14.25" customHeight="1" thickTop="1" thickBot="1" x14ac:dyDescent="0.3">
      <c r="A1620" s="91" t="s">
        <v>897</v>
      </c>
      <c r="B1620" s="91" t="s">
        <v>898</v>
      </c>
      <c r="C1620" s="92"/>
      <c r="D1620" s="93">
        <v>1.1428571428571428</v>
      </c>
      <c r="E1620" s="94"/>
      <c r="F1620" s="95"/>
      <c r="G1620" s="92"/>
      <c r="H1620" s="96"/>
      <c r="I1620" s="97"/>
      <c r="J1620" s="97"/>
      <c r="K1620" s="98"/>
      <c r="L1620" s="90">
        <v>1620</v>
      </c>
      <c r="M1620" s="90"/>
      <c r="N1620" s="99">
        <v>2</v>
      </c>
      <c r="O1620" s="83" t="str">
        <f>REPLACE(INDEX(GroupVertices[Group], MATCH(Edges[[#This Row],[Vertex 1]],GroupVertices[Vertex],0)),1,1,"")</f>
        <v>1</v>
      </c>
      <c r="P1620" s="83" t="str">
        <f>REPLACE(INDEX(GroupVertices[Group], MATCH(Edges[[#This Row],[Vertex 2]],GroupVertices[Vertex],0)),1,1,"")</f>
        <v>1</v>
      </c>
    </row>
    <row r="1621" spans="1:16" ht="14.25" customHeight="1" thickTop="1" thickBot="1" x14ac:dyDescent="0.3">
      <c r="A1621" s="91" t="s">
        <v>897</v>
      </c>
      <c r="B1621" s="91" t="s">
        <v>461</v>
      </c>
      <c r="C1621" s="92"/>
      <c r="D1621" s="93">
        <v>1</v>
      </c>
      <c r="E1621" s="94"/>
      <c r="F1621" s="95"/>
      <c r="G1621" s="92"/>
      <c r="H1621" s="96"/>
      <c r="I1621" s="97"/>
      <c r="J1621" s="97"/>
      <c r="K1621" s="98"/>
      <c r="L1621" s="90">
        <v>1621</v>
      </c>
      <c r="M1621" s="90"/>
      <c r="N1621" s="99">
        <v>1</v>
      </c>
      <c r="O1621" s="83" t="str">
        <f>REPLACE(INDEX(GroupVertices[Group], MATCH(Edges[[#This Row],[Vertex 1]],GroupVertices[Vertex],0)),1,1,"")</f>
        <v>1</v>
      </c>
      <c r="P1621" s="83" t="str">
        <f>REPLACE(INDEX(GroupVertices[Group], MATCH(Edges[[#This Row],[Vertex 2]],GroupVertices[Vertex],0)),1,1,"")</f>
        <v>1</v>
      </c>
    </row>
    <row r="1622" spans="1:16" ht="14.25" customHeight="1" thickTop="1" thickBot="1" x14ac:dyDescent="0.3">
      <c r="A1622" s="91" t="s">
        <v>531</v>
      </c>
      <c r="B1622" s="91" t="s">
        <v>632</v>
      </c>
      <c r="C1622" s="92"/>
      <c r="D1622" s="93">
        <v>1.1428571428571428</v>
      </c>
      <c r="E1622" s="94"/>
      <c r="F1622" s="95"/>
      <c r="G1622" s="92"/>
      <c r="H1622" s="96"/>
      <c r="I1622" s="97"/>
      <c r="J1622" s="97"/>
      <c r="K1622" s="98"/>
      <c r="L1622" s="90">
        <v>1622</v>
      </c>
      <c r="M1622" s="90"/>
      <c r="N1622" s="99">
        <v>2</v>
      </c>
      <c r="O1622" s="83" t="str">
        <f>REPLACE(INDEX(GroupVertices[Group], MATCH(Edges[[#This Row],[Vertex 1]],GroupVertices[Vertex],0)),1,1,"")</f>
        <v>1</v>
      </c>
      <c r="P1622" s="83" t="str">
        <f>REPLACE(INDEX(GroupVertices[Group], MATCH(Edges[[#This Row],[Vertex 2]],GroupVertices[Vertex],0)),1,1,"")</f>
        <v>1</v>
      </c>
    </row>
    <row r="1623" spans="1:16" ht="14.25" customHeight="1" thickTop="1" thickBot="1" x14ac:dyDescent="0.3">
      <c r="A1623" s="91" t="s">
        <v>531</v>
      </c>
      <c r="B1623" s="91" t="s">
        <v>533</v>
      </c>
      <c r="C1623" s="92"/>
      <c r="D1623" s="93">
        <v>2</v>
      </c>
      <c r="E1623" s="94"/>
      <c r="F1623" s="95"/>
      <c r="G1623" s="92"/>
      <c r="H1623" s="96"/>
      <c r="I1623" s="97"/>
      <c r="J1623" s="97"/>
      <c r="K1623" s="98"/>
      <c r="L1623" s="90">
        <v>1623</v>
      </c>
      <c r="M1623" s="90"/>
      <c r="N1623" s="99">
        <v>8</v>
      </c>
      <c r="O1623" s="83" t="str">
        <f>REPLACE(INDEX(GroupVertices[Group], MATCH(Edges[[#This Row],[Vertex 1]],GroupVertices[Vertex],0)),1,1,"")</f>
        <v>1</v>
      </c>
      <c r="P1623" s="83" t="str">
        <f>REPLACE(INDEX(GroupVertices[Group], MATCH(Edges[[#This Row],[Vertex 2]],GroupVertices[Vertex],0)),1,1,"")</f>
        <v>1</v>
      </c>
    </row>
    <row r="1624" spans="1:16" ht="14.25" customHeight="1" thickTop="1" thickBot="1" x14ac:dyDescent="0.3">
      <c r="A1624" s="91" t="s">
        <v>531</v>
      </c>
      <c r="B1624" s="91" t="s">
        <v>454</v>
      </c>
      <c r="C1624" s="92"/>
      <c r="D1624" s="93">
        <v>2</v>
      </c>
      <c r="E1624" s="94"/>
      <c r="F1624" s="95"/>
      <c r="G1624" s="92"/>
      <c r="H1624" s="96"/>
      <c r="I1624" s="97"/>
      <c r="J1624" s="97"/>
      <c r="K1624" s="98"/>
      <c r="L1624" s="90">
        <v>1624</v>
      </c>
      <c r="M1624" s="90"/>
      <c r="N1624" s="99">
        <v>8</v>
      </c>
      <c r="O1624" s="83" t="str">
        <f>REPLACE(INDEX(GroupVertices[Group], MATCH(Edges[[#This Row],[Vertex 1]],GroupVertices[Vertex],0)),1,1,"")</f>
        <v>1</v>
      </c>
      <c r="P1624" s="83" t="str">
        <f>REPLACE(INDEX(GroupVertices[Group], MATCH(Edges[[#This Row],[Vertex 2]],GroupVertices[Vertex],0)),1,1,"")</f>
        <v>1</v>
      </c>
    </row>
    <row r="1625" spans="1:16" ht="14.25" customHeight="1" thickTop="1" thickBot="1" x14ac:dyDescent="0.3">
      <c r="A1625" s="91" t="s">
        <v>1008</v>
      </c>
      <c r="B1625" s="91" t="s">
        <v>1009</v>
      </c>
      <c r="C1625" s="92"/>
      <c r="D1625" s="93">
        <v>1</v>
      </c>
      <c r="E1625" s="94"/>
      <c r="F1625" s="95"/>
      <c r="G1625" s="92"/>
      <c r="H1625" s="96"/>
      <c r="I1625" s="97"/>
      <c r="J1625" s="97"/>
      <c r="K1625" s="98"/>
      <c r="L1625" s="90">
        <v>1625</v>
      </c>
      <c r="M1625" s="90"/>
      <c r="N1625" s="99">
        <v>1</v>
      </c>
      <c r="O1625" s="83" t="str">
        <f>REPLACE(INDEX(GroupVertices[Group], MATCH(Edges[[#This Row],[Vertex 1]],GroupVertices[Vertex],0)),1,1,"")</f>
        <v>40</v>
      </c>
      <c r="P1625" s="83" t="str">
        <f>REPLACE(INDEX(GroupVertices[Group], MATCH(Edges[[#This Row],[Vertex 2]],GroupVertices[Vertex],0)),1,1,"")</f>
        <v>40</v>
      </c>
    </row>
    <row r="1626" spans="1:16" ht="14.25" customHeight="1" thickTop="1" thickBot="1" x14ac:dyDescent="0.3">
      <c r="A1626" s="91" t="s">
        <v>1010</v>
      </c>
      <c r="B1626" s="91" t="s">
        <v>691</v>
      </c>
      <c r="C1626" s="92"/>
      <c r="D1626" s="93">
        <v>1</v>
      </c>
      <c r="E1626" s="94"/>
      <c r="F1626" s="95"/>
      <c r="G1626" s="92"/>
      <c r="H1626" s="96"/>
      <c r="I1626" s="97"/>
      <c r="J1626" s="97"/>
      <c r="K1626" s="98"/>
      <c r="L1626" s="90">
        <v>1626</v>
      </c>
      <c r="M1626" s="90"/>
      <c r="N1626" s="99">
        <v>1</v>
      </c>
      <c r="O1626" s="83" t="str">
        <f>REPLACE(INDEX(GroupVertices[Group], MATCH(Edges[[#This Row],[Vertex 1]],GroupVertices[Vertex],0)),1,1,"")</f>
        <v>1</v>
      </c>
      <c r="P1626" s="83" t="str">
        <f>REPLACE(INDEX(GroupVertices[Group], MATCH(Edges[[#This Row],[Vertex 2]],GroupVertices[Vertex],0)),1,1,"")</f>
        <v>1</v>
      </c>
    </row>
    <row r="1627" spans="1:16" ht="14.25" customHeight="1" thickTop="1" thickBot="1" x14ac:dyDescent="0.3">
      <c r="A1627" s="91" t="s">
        <v>690</v>
      </c>
      <c r="B1627" s="91" t="s">
        <v>691</v>
      </c>
      <c r="C1627" s="92"/>
      <c r="D1627" s="93">
        <v>1</v>
      </c>
      <c r="E1627" s="94"/>
      <c r="F1627" s="95"/>
      <c r="G1627" s="92"/>
      <c r="H1627" s="96"/>
      <c r="I1627" s="97"/>
      <c r="J1627" s="97"/>
      <c r="K1627" s="98"/>
      <c r="L1627" s="90">
        <v>1627</v>
      </c>
      <c r="M1627" s="90"/>
      <c r="N1627" s="99">
        <v>1</v>
      </c>
      <c r="O1627" s="83" t="str">
        <f>REPLACE(INDEX(GroupVertices[Group], MATCH(Edges[[#This Row],[Vertex 1]],GroupVertices[Vertex],0)),1,1,"")</f>
        <v>1</v>
      </c>
      <c r="P1627" s="83" t="str">
        <f>REPLACE(INDEX(GroupVertices[Group], MATCH(Edges[[#This Row],[Vertex 2]],GroupVertices[Vertex],0)),1,1,"")</f>
        <v>1</v>
      </c>
    </row>
    <row r="1628" spans="1:16" ht="14.25" customHeight="1" thickTop="1" thickBot="1" x14ac:dyDescent="0.3">
      <c r="A1628" s="91" t="s">
        <v>690</v>
      </c>
      <c r="B1628" s="91" t="s">
        <v>1011</v>
      </c>
      <c r="C1628" s="92"/>
      <c r="D1628" s="93">
        <v>1.2857142857142856</v>
      </c>
      <c r="E1628" s="94"/>
      <c r="F1628" s="95"/>
      <c r="G1628" s="92"/>
      <c r="H1628" s="96"/>
      <c r="I1628" s="97"/>
      <c r="J1628" s="97"/>
      <c r="K1628" s="98"/>
      <c r="L1628" s="90">
        <v>1628</v>
      </c>
      <c r="M1628" s="90"/>
      <c r="N1628" s="99">
        <v>3</v>
      </c>
      <c r="O1628" s="83" t="str">
        <f>REPLACE(INDEX(GroupVertices[Group], MATCH(Edges[[#This Row],[Vertex 1]],GroupVertices[Vertex],0)),1,1,"")</f>
        <v>1</v>
      </c>
      <c r="P1628" s="83" t="str">
        <f>REPLACE(INDEX(GroupVertices[Group], MATCH(Edges[[#This Row],[Vertex 2]],GroupVertices[Vertex],0)),1,1,"")</f>
        <v>1</v>
      </c>
    </row>
    <row r="1629" spans="1:16" ht="14.25" customHeight="1" thickTop="1" thickBot="1" x14ac:dyDescent="0.3">
      <c r="A1629" s="91" t="s">
        <v>690</v>
      </c>
      <c r="B1629" s="91" t="s">
        <v>692</v>
      </c>
      <c r="C1629" s="92"/>
      <c r="D1629" s="93">
        <v>1</v>
      </c>
      <c r="E1629" s="94"/>
      <c r="F1629" s="95"/>
      <c r="G1629" s="92"/>
      <c r="H1629" s="96"/>
      <c r="I1629" s="97"/>
      <c r="J1629" s="97"/>
      <c r="K1629" s="98"/>
      <c r="L1629" s="90">
        <v>1629</v>
      </c>
      <c r="M1629" s="90"/>
      <c r="N1629" s="99">
        <v>1</v>
      </c>
      <c r="O1629" s="83" t="str">
        <f>REPLACE(INDEX(GroupVertices[Group], MATCH(Edges[[#This Row],[Vertex 1]],GroupVertices[Vertex],0)),1,1,"")</f>
        <v>1</v>
      </c>
      <c r="P1629" s="83" t="str">
        <f>REPLACE(INDEX(GroupVertices[Group], MATCH(Edges[[#This Row],[Vertex 2]],GroupVertices[Vertex],0)),1,1,"")</f>
        <v>1</v>
      </c>
    </row>
    <row r="1630" spans="1:16" ht="14.25" customHeight="1" thickTop="1" thickBot="1" x14ac:dyDescent="0.3">
      <c r="A1630" s="91" t="s">
        <v>691</v>
      </c>
      <c r="B1630" s="91" t="s">
        <v>692</v>
      </c>
      <c r="C1630" s="92"/>
      <c r="D1630" s="93">
        <v>1</v>
      </c>
      <c r="E1630" s="94"/>
      <c r="F1630" s="95"/>
      <c r="G1630" s="92"/>
      <c r="H1630" s="96"/>
      <c r="I1630" s="97"/>
      <c r="J1630" s="97"/>
      <c r="K1630" s="98"/>
      <c r="L1630" s="90">
        <v>1630</v>
      </c>
      <c r="M1630" s="90"/>
      <c r="N1630" s="99">
        <v>1</v>
      </c>
      <c r="O1630" s="83" t="str">
        <f>REPLACE(INDEX(GroupVertices[Group], MATCH(Edges[[#This Row],[Vertex 1]],GroupVertices[Vertex],0)),1,1,"")</f>
        <v>1</v>
      </c>
      <c r="P1630" s="83" t="str">
        <f>REPLACE(INDEX(GroupVertices[Group], MATCH(Edges[[#This Row],[Vertex 2]],GroupVertices[Vertex],0)),1,1,"")</f>
        <v>1</v>
      </c>
    </row>
    <row r="1631" spans="1:16" ht="14.25" customHeight="1" thickTop="1" thickBot="1" x14ac:dyDescent="0.3">
      <c r="A1631" s="91" t="s">
        <v>691</v>
      </c>
      <c r="B1631" s="91" t="s">
        <v>580</v>
      </c>
      <c r="C1631" s="92"/>
      <c r="D1631" s="93">
        <v>1</v>
      </c>
      <c r="E1631" s="94"/>
      <c r="F1631" s="95"/>
      <c r="G1631" s="92"/>
      <c r="H1631" s="96"/>
      <c r="I1631" s="97"/>
      <c r="J1631" s="97"/>
      <c r="K1631" s="98"/>
      <c r="L1631" s="90">
        <v>1631</v>
      </c>
      <c r="M1631" s="90"/>
      <c r="N1631" s="99">
        <v>1</v>
      </c>
      <c r="O1631" s="83" t="str">
        <f>REPLACE(INDEX(GroupVertices[Group], MATCH(Edges[[#This Row],[Vertex 1]],GroupVertices[Vertex],0)),1,1,"")</f>
        <v>1</v>
      </c>
      <c r="P1631" s="83" t="str">
        <f>REPLACE(INDEX(GroupVertices[Group], MATCH(Edges[[#This Row],[Vertex 2]],GroupVertices[Vertex],0)),1,1,"")</f>
        <v>1</v>
      </c>
    </row>
    <row r="1632" spans="1:16" ht="14.25" customHeight="1" thickTop="1" thickBot="1" x14ac:dyDescent="0.3">
      <c r="A1632" s="91" t="s">
        <v>437</v>
      </c>
      <c r="B1632" s="91" t="s">
        <v>438</v>
      </c>
      <c r="C1632" s="92"/>
      <c r="D1632" s="93">
        <v>1</v>
      </c>
      <c r="E1632" s="94"/>
      <c r="F1632" s="95"/>
      <c r="G1632" s="92"/>
      <c r="H1632" s="96"/>
      <c r="I1632" s="97"/>
      <c r="J1632" s="97"/>
      <c r="K1632" s="98"/>
      <c r="L1632" s="90">
        <v>1632</v>
      </c>
      <c r="M1632" s="90"/>
      <c r="N1632" s="99">
        <v>1</v>
      </c>
      <c r="O1632" s="83" t="str">
        <f>REPLACE(INDEX(GroupVertices[Group], MATCH(Edges[[#This Row],[Vertex 1]],GroupVertices[Vertex],0)),1,1,"")</f>
        <v>4</v>
      </c>
      <c r="P1632" s="83" t="str">
        <f>REPLACE(INDEX(GroupVertices[Group], MATCH(Edges[[#This Row],[Vertex 2]],GroupVertices[Vertex],0)),1,1,"")</f>
        <v>4</v>
      </c>
    </row>
    <row r="1633" spans="1:16" ht="14.25" customHeight="1" thickTop="1" thickBot="1" x14ac:dyDescent="0.3">
      <c r="A1633" s="91" t="s">
        <v>468</v>
      </c>
      <c r="B1633" s="91" t="s">
        <v>469</v>
      </c>
      <c r="C1633" s="92"/>
      <c r="D1633" s="93">
        <v>1</v>
      </c>
      <c r="E1633" s="94"/>
      <c r="F1633" s="95"/>
      <c r="G1633" s="92"/>
      <c r="H1633" s="96"/>
      <c r="I1633" s="97"/>
      <c r="J1633" s="97"/>
      <c r="K1633" s="98"/>
      <c r="L1633" s="90">
        <v>1633</v>
      </c>
      <c r="M1633" s="90"/>
      <c r="N1633" s="99">
        <v>1</v>
      </c>
      <c r="O1633" s="83" t="str">
        <f>REPLACE(INDEX(GroupVertices[Group], MATCH(Edges[[#This Row],[Vertex 1]],GroupVertices[Vertex],0)),1,1,"")</f>
        <v>1</v>
      </c>
      <c r="P1633" s="83" t="str">
        <f>REPLACE(INDEX(GroupVertices[Group], MATCH(Edges[[#This Row],[Vertex 2]],GroupVertices[Vertex],0)),1,1,"")</f>
        <v>1</v>
      </c>
    </row>
    <row r="1634" spans="1:16" ht="14.25" customHeight="1" thickTop="1" thickBot="1" x14ac:dyDescent="0.3">
      <c r="A1634" s="91" t="s">
        <v>1013</v>
      </c>
      <c r="B1634" s="91" t="s">
        <v>293</v>
      </c>
      <c r="C1634" s="92"/>
      <c r="D1634" s="93">
        <v>1.2857142857142856</v>
      </c>
      <c r="E1634" s="94"/>
      <c r="F1634" s="95"/>
      <c r="G1634" s="92"/>
      <c r="H1634" s="96"/>
      <c r="I1634" s="97"/>
      <c r="J1634" s="97"/>
      <c r="K1634" s="98"/>
      <c r="L1634" s="90">
        <v>1634</v>
      </c>
      <c r="M1634" s="90"/>
      <c r="N1634" s="99">
        <v>3</v>
      </c>
      <c r="O1634" s="83" t="str">
        <f>REPLACE(INDEX(GroupVertices[Group], MATCH(Edges[[#This Row],[Vertex 1]],GroupVertices[Vertex],0)),1,1,"")</f>
        <v>1</v>
      </c>
      <c r="P1634" s="83" t="str">
        <f>REPLACE(INDEX(GroupVertices[Group], MATCH(Edges[[#This Row],[Vertex 2]],GroupVertices[Vertex],0)),1,1,"")</f>
        <v>1</v>
      </c>
    </row>
    <row r="1635" spans="1:16" ht="14.25" customHeight="1" thickTop="1" thickBot="1" x14ac:dyDescent="0.3">
      <c r="A1635" s="91" t="s">
        <v>291</v>
      </c>
      <c r="B1635" s="91" t="s">
        <v>644</v>
      </c>
      <c r="C1635" s="92"/>
      <c r="D1635" s="93">
        <v>1.2857142857142856</v>
      </c>
      <c r="E1635" s="94"/>
      <c r="F1635" s="95"/>
      <c r="G1635" s="92"/>
      <c r="H1635" s="96"/>
      <c r="I1635" s="97"/>
      <c r="J1635" s="97"/>
      <c r="K1635" s="98"/>
      <c r="L1635" s="90">
        <v>1635</v>
      </c>
      <c r="M1635" s="90"/>
      <c r="N1635" s="99">
        <v>3</v>
      </c>
      <c r="O1635" s="83" t="str">
        <f>REPLACE(INDEX(GroupVertices[Group], MATCH(Edges[[#This Row],[Vertex 1]],GroupVertices[Vertex],0)),1,1,"")</f>
        <v>1</v>
      </c>
      <c r="P1635" s="83" t="str">
        <f>REPLACE(INDEX(GroupVertices[Group], MATCH(Edges[[#This Row],[Vertex 2]],GroupVertices[Vertex],0)),1,1,"")</f>
        <v>1</v>
      </c>
    </row>
    <row r="1636" spans="1:16" ht="14.25" customHeight="1" thickTop="1" thickBot="1" x14ac:dyDescent="0.3">
      <c r="A1636" s="91" t="s">
        <v>291</v>
      </c>
      <c r="B1636" s="91" t="s">
        <v>1014</v>
      </c>
      <c r="C1636" s="92"/>
      <c r="D1636" s="93">
        <v>1</v>
      </c>
      <c r="E1636" s="94"/>
      <c r="F1636" s="95"/>
      <c r="G1636" s="92"/>
      <c r="H1636" s="96"/>
      <c r="I1636" s="97"/>
      <c r="J1636" s="97"/>
      <c r="K1636" s="98"/>
      <c r="L1636" s="90">
        <v>1636</v>
      </c>
      <c r="M1636" s="90"/>
      <c r="N1636" s="99">
        <v>1</v>
      </c>
      <c r="O1636" s="83" t="str">
        <f>REPLACE(INDEX(GroupVertices[Group], MATCH(Edges[[#This Row],[Vertex 1]],GroupVertices[Vertex],0)),1,1,"")</f>
        <v>1</v>
      </c>
      <c r="P1636" s="83" t="str">
        <f>REPLACE(INDEX(GroupVertices[Group], MATCH(Edges[[#This Row],[Vertex 2]],GroupVertices[Vertex],0)),1,1,"")</f>
        <v>1</v>
      </c>
    </row>
    <row r="1637" spans="1:16" ht="14.25" customHeight="1" thickTop="1" thickBot="1" x14ac:dyDescent="0.3">
      <c r="A1637" s="91" t="s">
        <v>291</v>
      </c>
      <c r="B1637" s="91" t="s">
        <v>803</v>
      </c>
      <c r="C1637" s="92"/>
      <c r="D1637" s="93">
        <v>1.1428571428571428</v>
      </c>
      <c r="E1637" s="94"/>
      <c r="F1637" s="95"/>
      <c r="G1637" s="92"/>
      <c r="H1637" s="96"/>
      <c r="I1637" s="97"/>
      <c r="J1637" s="97"/>
      <c r="K1637" s="98"/>
      <c r="L1637" s="90">
        <v>1637</v>
      </c>
      <c r="M1637" s="90"/>
      <c r="N1637" s="99">
        <v>2</v>
      </c>
      <c r="O1637" s="83" t="str">
        <f>REPLACE(INDEX(GroupVertices[Group], MATCH(Edges[[#This Row],[Vertex 1]],GroupVertices[Vertex],0)),1,1,"")</f>
        <v>1</v>
      </c>
      <c r="P1637" s="83" t="str">
        <f>REPLACE(INDEX(GroupVertices[Group], MATCH(Edges[[#This Row],[Vertex 2]],GroupVertices[Vertex],0)),1,1,"")</f>
        <v>1</v>
      </c>
    </row>
    <row r="1638" spans="1:16" ht="14.25" customHeight="1" thickTop="1" thickBot="1" x14ac:dyDescent="0.3">
      <c r="A1638" s="91" t="s">
        <v>291</v>
      </c>
      <c r="B1638" s="91" t="s">
        <v>413</v>
      </c>
      <c r="C1638" s="92"/>
      <c r="D1638" s="93">
        <v>1</v>
      </c>
      <c r="E1638" s="94"/>
      <c r="F1638" s="95"/>
      <c r="G1638" s="92"/>
      <c r="H1638" s="96"/>
      <c r="I1638" s="97"/>
      <c r="J1638" s="97"/>
      <c r="K1638" s="98"/>
      <c r="L1638" s="90">
        <v>1638</v>
      </c>
      <c r="M1638" s="90"/>
      <c r="N1638" s="99">
        <v>1</v>
      </c>
      <c r="O1638" s="83" t="str">
        <f>REPLACE(INDEX(GroupVertices[Group], MATCH(Edges[[#This Row],[Vertex 1]],GroupVertices[Vertex],0)),1,1,"")</f>
        <v>1</v>
      </c>
      <c r="P1638" s="83" t="str">
        <f>REPLACE(INDEX(GroupVertices[Group], MATCH(Edges[[#This Row],[Vertex 2]],GroupVertices[Vertex],0)),1,1,"")</f>
        <v>1</v>
      </c>
    </row>
    <row r="1639" spans="1:16" ht="14.25" customHeight="1" thickTop="1" thickBot="1" x14ac:dyDescent="0.3">
      <c r="A1639" s="91" t="s">
        <v>291</v>
      </c>
      <c r="B1639" s="91" t="s">
        <v>859</v>
      </c>
      <c r="C1639" s="92"/>
      <c r="D1639" s="93">
        <v>1.2857142857142856</v>
      </c>
      <c r="E1639" s="94"/>
      <c r="F1639" s="95"/>
      <c r="G1639" s="92"/>
      <c r="H1639" s="96"/>
      <c r="I1639" s="97"/>
      <c r="J1639" s="97"/>
      <c r="K1639" s="98"/>
      <c r="L1639" s="90">
        <v>1639</v>
      </c>
      <c r="M1639" s="90"/>
      <c r="N1639" s="99">
        <v>3</v>
      </c>
      <c r="O1639" s="83" t="str">
        <f>REPLACE(INDEX(GroupVertices[Group], MATCH(Edges[[#This Row],[Vertex 1]],GroupVertices[Vertex],0)),1,1,"")</f>
        <v>1</v>
      </c>
      <c r="P1639" s="83" t="str">
        <f>REPLACE(INDEX(GroupVertices[Group], MATCH(Edges[[#This Row],[Vertex 2]],GroupVertices[Vertex],0)),1,1,"")</f>
        <v>1</v>
      </c>
    </row>
    <row r="1640" spans="1:16" ht="14.25" customHeight="1" thickTop="1" thickBot="1" x14ac:dyDescent="0.3">
      <c r="A1640" s="91" t="s">
        <v>291</v>
      </c>
      <c r="B1640" s="91" t="s">
        <v>850</v>
      </c>
      <c r="C1640" s="92"/>
      <c r="D1640" s="93">
        <v>1.1428571428571428</v>
      </c>
      <c r="E1640" s="94"/>
      <c r="F1640" s="95"/>
      <c r="G1640" s="92"/>
      <c r="H1640" s="96"/>
      <c r="I1640" s="97"/>
      <c r="J1640" s="97"/>
      <c r="K1640" s="98"/>
      <c r="L1640" s="90">
        <v>1640</v>
      </c>
      <c r="M1640" s="90"/>
      <c r="N1640" s="99">
        <v>2</v>
      </c>
      <c r="O1640" s="83" t="str">
        <f>REPLACE(INDEX(GroupVertices[Group], MATCH(Edges[[#This Row],[Vertex 1]],GroupVertices[Vertex],0)),1,1,"")</f>
        <v>1</v>
      </c>
      <c r="P1640" s="83" t="str">
        <f>REPLACE(INDEX(GroupVertices[Group], MATCH(Edges[[#This Row],[Vertex 2]],GroupVertices[Vertex],0)),1,1,"")</f>
        <v>1</v>
      </c>
    </row>
    <row r="1641" spans="1:16" ht="14.25" customHeight="1" thickTop="1" thickBot="1" x14ac:dyDescent="0.3">
      <c r="A1641" s="91" t="s">
        <v>362</v>
      </c>
      <c r="B1641" s="91" t="s">
        <v>621</v>
      </c>
      <c r="C1641" s="92"/>
      <c r="D1641" s="93">
        <v>1</v>
      </c>
      <c r="E1641" s="94"/>
      <c r="F1641" s="95"/>
      <c r="G1641" s="92"/>
      <c r="H1641" s="96"/>
      <c r="I1641" s="97"/>
      <c r="J1641" s="97"/>
      <c r="K1641" s="98"/>
      <c r="L1641" s="90">
        <v>1641</v>
      </c>
      <c r="M1641" s="90"/>
      <c r="N1641" s="99">
        <v>1</v>
      </c>
      <c r="O1641" s="83" t="str">
        <f>REPLACE(INDEX(GroupVertices[Group], MATCH(Edges[[#This Row],[Vertex 1]],GroupVertices[Vertex],0)),1,1,"")</f>
        <v>1</v>
      </c>
      <c r="P1641" s="83" t="str">
        <f>REPLACE(INDEX(GroupVertices[Group], MATCH(Edges[[#This Row],[Vertex 2]],GroupVertices[Vertex],0)),1,1,"")</f>
        <v>1</v>
      </c>
    </row>
    <row r="1642" spans="1:16" ht="14.25" customHeight="1" thickTop="1" thickBot="1" x14ac:dyDescent="0.3">
      <c r="A1642" s="91" t="s">
        <v>994</v>
      </c>
      <c r="B1642" s="91" t="s">
        <v>995</v>
      </c>
      <c r="C1642" s="92"/>
      <c r="D1642" s="93">
        <v>1</v>
      </c>
      <c r="E1642" s="94"/>
      <c r="F1642" s="95"/>
      <c r="G1642" s="92"/>
      <c r="H1642" s="96"/>
      <c r="I1642" s="97"/>
      <c r="J1642" s="97"/>
      <c r="K1642" s="98"/>
      <c r="L1642" s="90">
        <v>1642</v>
      </c>
      <c r="M1642" s="90"/>
      <c r="N1642" s="99">
        <v>1</v>
      </c>
      <c r="O1642" s="83" t="str">
        <f>REPLACE(INDEX(GroupVertices[Group], MATCH(Edges[[#This Row],[Vertex 1]],GroupVertices[Vertex],0)),1,1,"")</f>
        <v>9</v>
      </c>
      <c r="P1642" s="83" t="str">
        <f>REPLACE(INDEX(GroupVertices[Group], MATCH(Edges[[#This Row],[Vertex 2]],GroupVertices[Vertex],0)),1,1,"")</f>
        <v>9</v>
      </c>
    </row>
    <row r="1643" spans="1:16" ht="14.25" customHeight="1" thickTop="1" thickBot="1" x14ac:dyDescent="0.3">
      <c r="A1643" s="91" t="s">
        <v>994</v>
      </c>
      <c r="B1643" s="91" t="s">
        <v>996</v>
      </c>
      <c r="C1643" s="92"/>
      <c r="D1643" s="93">
        <v>1.2857142857142856</v>
      </c>
      <c r="E1643" s="94"/>
      <c r="F1643" s="95"/>
      <c r="G1643" s="92"/>
      <c r="H1643" s="96"/>
      <c r="I1643" s="97"/>
      <c r="J1643" s="97"/>
      <c r="K1643" s="98"/>
      <c r="L1643" s="90">
        <v>1643</v>
      </c>
      <c r="M1643" s="90"/>
      <c r="N1643" s="99">
        <v>3</v>
      </c>
      <c r="O1643" s="83" t="str">
        <f>REPLACE(INDEX(GroupVertices[Group], MATCH(Edges[[#This Row],[Vertex 1]],GroupVertices[Vertex],0)),1,1,"")</f>
        <v>9</v>
      </c>
      <c r="P1643" s="83" t="str">
        <f>REPLACE(INDEX(GroupVertices[Group], MATCH(Edges[[#This Row],[Vertex 2]],GroupVertices[Vertex],0)),1,1,"")</f>
        <v>9</v>
      </c>
    </row>
    <row r="1644" spans="1:16" ht="14.25" customHeight="1" thickTop="1" thickBot="1" x14ac:dyDescent="0.3">
      <c r="A1644" s="91" t="s">
        <v>1015</v>
      </c>
      <c r="B1644" s="91" t="s">
        <v>279</v>
      </c>
      <c r="C1644" s="92"/>
      <c r="D1644" s="93">
        <v>1</v>
      </c>
      <c r="E1644" s="94"/>
      <c r="F1644" s="95"/>
      <c r="G1644" s="92"/>
      <c r="H1644" s="96"/>
      <c r="I1644" s="97"/>
      <c r="J1644" s="97"/>
      <c r="K1644" s="98"/>
      <c r="L1644" s="90">
        <v>1644</v>
      </c>
      <c r="M1644" s="90"/>
      <c r="N1644" s="99">
        <v>1</v>
      </c>
      <c r="O1644" s="83" t="str">
        <f>REPLACE(INDEX(GroupVertices[Group], MATCH(Edges[[#This Row],[Vertex 1]],GroupVertices[Vertex],0)),1,1,"")</f>
        <v>1</v>
      </c>
      <c r="P1644" s="83" t="str">
        <f>REPLACE(INDEX(GroupVertices[Group], MATCH(Edges[[#This Row],[Vertex 2]],GroupVertices[Vertex],0)),1,1,"")</f>
        <v>1</v>
      </c>
    </row>
    <row r="1645" spans="1:16" ht="14.25" customHeight="1" thickTop="1" thickBot="1" x14ac:dyDescent="0.3">
      <c r="A1645" s="91" t="s">
        <v>495</v>
      </c>
      <c r="B1645" s="91" t="s">
        <v>245</v>
      </c>
      <c r="C1645" s="92"/>
      <c r="D1645" s="93">
        <v>1.2857142857142856</v>
      </c>
      <c r="E1645" s="94"/>
      <c r="F1645" s="95"/>
      <c r="G1645" s="92"/>
      <c r="H1645" s="96"/>
      <c r="I1645" s="97"/>
      <c r="J1645" s="97"/>
      <c r="K1645" s="98"/>
      <c r="L1645" s="90">
        <v>1645</v>
      </c>
      <c r="M1645" s="90"/>
      <c r="N1645" s="99">
        <v>3</v>
      </c>
      <c r="O1645" s="83" t="str">
        <f>REPLACE(INDEX(GroupVertices[Group], MATCH(Edges[[#This Row],[Vertex 1]],GroupVertices[Vertex],0)),1,1,"")</f>
        <v>1</v>
      </c>
      <c r="P1645" s="83" t="str">
        <f>REPLACE(INDEX(GroupVertices[Group], MATCH(Edges[[#This Row],[Vertex 2]],GroupVertices[Vertex],0)),1,1,"")</f>
        <v>1</v>
      </c>
    </row>
    <row r="1646" spans="1:16" ht="14.25" customHeight="1" thickTop="1" thickBot="1" x14ac:dyDescent="0.3">
      <c r="A1646" s="91" t="s">
        <v>490</v>
      </c>
      <c r="B1646" s="91" t="s">
        <v>962</v>
      </c>
      <c r="C1646" s="92"/>
      <c r="D1646" s="93">
        <v>1.1428571428571428</v>
      </c>
      <c r="E1646" s="94"/>
      <c r="F1646" s="95"/>
      <c r="G1646" s="92"/>
      <c r="H1646" s="96"/>
      <c r="I1646" s="97"/>
      <c r="J1646" s="97"/>
      <c r="K1646" s="98"/>
      <c r="L1646" s="90">
        <v>1646</v>
      </c>
      <c r="M1646" s="90"/>
      <c r="N1646" s="99">
        <v>2</v>
      </c>
      <c r="O1646" s="83" t="str">
        <f>REPLACE(INDEX(GroupVertices[Group], MATCH(Edges[[#This Row],[Vertex 1]],GroupVertices[Vertex],0)),1,1,"")</f>
        <v>1</v>
      </c>
      <c r="P1646" s="83" t="str">
        <f>REPLACE(INDEX(GroupVertices[Group], MATCH(Edges[[#This Row],[Vertex 2]],GroupVertices[Vertex],0)),1,1,"")</f>
        <v>1</v>
      </c>
    </row>
    <row r="1647" spans="1:16" ht="14.25" customHeight="1" thickTop="1" thickBot="1" x14ac:dyDescent="0.3">
      <c r="A1647" s="91" t="s">
        <v>490</v>
      </c>
      <c r="B1647" s="91" t="s">
        <v>303</v>
      </c>
      <c r="C1647" s="92"/>
      <c r="D1647" s="93">
        <v>1</v>
      </c>
      <c r="E1647" s="94"/>
      <c r="F1647" s="95"/>
      <c r="G1647" s="92"/>
      <c r="H1647" s="96"/>
      <c r="I1647" s="97"/>
      <c r="J1647" s="97"/>
      <c r="K1647" s="98"/>
      <c r="L1647" s="90">
        <v>1647</v>
      </c>
      <c r="M1647" s="90"/>
      <c r="N1647" s="99">
        <v>1</v>
      </c>
      <c r="O1647" s="83" t="str">
        <f>REPLACE(INDEX(GroupVertices[Group], MATCH(Edges[[#This Row],[Vertex 1]],GroupVertices[Vertex],0)),1,1,"")</f>
        <v>1</v>
      </c>
      <c r="P1647" s="83" t="str">
        <f>REPLACE(INDEX(GroupVertices[Group], MATCH(Edges[[#This Row],[Vertex 2]],GroupVertices[Vertex],0)),1,1,"")</f>
        <v>1</v>
      </c>
    </row>
    <row r="1648" spans="1:16" ht="14.25" customHeight="1" thickTop="1" thickBot="1" x14ac:dyDescent="0.3">
      <c r="A1648" s="91" t="s">
        <v>650</v>
      </c>
      <c r="B1648" s="91" t="s">
        <v>248</v>
      </c>
      <c r="C1648" s="92"/>
      <c r="D1648" s="93">
        <v>1.8571428571428572</v>
      </c>
      <c r="E1648" s="94"/>
      <c r="F1648" s="95"/>
      <c r="G1648" s="92"/>
      <c r="H1648" s="96"/>
      <c r="I1648" s="97"/>
      <c r="J1648" s="97"/>
      <c r="K1648" s="98"/>
      <c r="L1648" s="90">
        <v>1648</v>
      </c>
      <c r="M1648" s="90"/>
      <c r="N1648" s="99">
        <v>7</v>
      </c>
      <c r="O1648" s="83" t="str">
        <f>REPLACE(INDEX(GroupVertices[Group], MATCH(Edges[[#This Row],[Vertex 1]],GroupVertices[Vertex],0)),1,1,"")</f>
        <v>1</v>
      </c>
      <c r="P1648" s="83" t="str">
        <f>REPLACE(INDEX(GroupVertices[Group], MATCH(Edges[[#This Row],[Vertex 2]],GroupVertices[Vertex],0)),1,1,"")</f>
        <v>1</v>
      </c>
    </row>
    <row r="1649" spans="1:16" ht="14.25" customHeight="1" thickTop="1" thickBot="1" x14ac:dyDescent="0.3">
      <c r="A1649" s="91" t="s">
        <v>292</v>
      </c>
      <c r="B1649" s="91" t="s">
        <v>1016</v>
      </c>
      <c r="C1649" s="92"/>
      <c r="D1649" s="93">
        <v>1</v>
      </c>
      <c r="E1649" s="94"/>
      <c r="F1649" s="95"/>
      <c r="G1649" s="92"/>
      <c r="H1649" s="96"/>
      <c r="I1649" s="97"/>
      <c r="J1649" s="97"/>
      <c r="K1649" s="98"/>
      <c r="L1649" s="90">
        <v>1649</v>
      </c>
      <c r="M1649" s="90"/>
      <c r="N1649" s="99">
        <v>1</v>
      </c>
      <c r="O1649" s="83" t="str">
        <f>REPLACE(INDEX(GroupVertices[Group], MATCH(Edges[[#This Row],[Vertex 1]],GroupVertices[Vertex],0)),1,1,"")</f>
        <v>1</v>
      </c>
      <c r="P1649" s="83" t="str">
        <f>REPLACE(INDEX(GroupVertices[Group], MATCH(Edges[[#This Row],[Vertex 2]],GroupVertices[Vertex],0)),1,1,"")</f>
        <v>1</v>
      </c>
    </row>
    <row r="1650" spans="1:16" ht="14.25" customHeight="1" thickTop="1" thickBot="1" x14ac:dyDescent="0.3">
      <c r="A1650" s="91" t="s">
        <v>292</v>
      </c>
      <c r="B1650" s="91" t="s">
        <v>731</v>
      </c>
      <c r="C1650" s="92"/>
      <c r="D1650" s="93">
        <v>1</v>
      </c>
      <c r="E1650" s="94"/>
      <c r="F1650" s="95"/>
      <c r="G1650" s="92"/>
      <c r="H1650" s="96"/>
      <c r="I1650" s="97"/>
      <c r="J1650" s="97"/>
      <c r="K1650" s="98"/>
      <c r="L1650" s="90">
        <v>1650</v>
      </c>
      <c r="M1650" s="90"/>
      <c r="N1650" s="99">
        <v>1</v>
      </c>
      <c r="O1650" s="83" t="str">
        <f>REPLACE(INDEX(GroupVertices[Group], MATCH(Edges[[#This Row],[Vertex 1]],GroupVertices[Vertex],0)),1,1,"")</f>
        <v>1</v>
      </c>
      <c r="P1650" s="83" t="str">
        <f>REPLACE(INDEX(GroupVertices[Group], MATCH(Edges[[#This Row],[Vertex 2]],GroupVertices[Vertex],0)),1,1,"")</f>
        <v>1</v>
      </c>
    </row>
    <row r="1651" spans="1:16" ht="14.25" customHeight="1" thickTop="1" thickBot="1" x14ac:dyDescent="0.3">
      <c r="A1651" s="91" t="s">
        <v>292</v>
      </c>
      <c r="B1651" s="91" t="s">
        <v>294</v>
      </c>
      <c r="C1651" s="92"/>
      <c r="D1651" s="93">
        <v>2.5714285714285712</v>
      </c>
      <c r="E1651" s="94"/>
      <c r="F1651" s="95"/>
      <c r="G1651" s="92"/>
      <c r="H1651" s="96"/>
      <c r="I1651" s="97"/>
      <c r="J1651" s="97"/>
      <c r="K1651" s="98"/>
      <c r="L1651" s="90">
        <v>1651</v>
      </c>
      <c r="M1651" s="90"/>
      <c r="N1651" s="99">
        <v>12</v>
      </c>
      <c r="O1651" s="83" t="str">
        <f>REPLACE(INDEX(GroupVertices[Group], MATCH(Edges[[#This Row],[Vertex 1]],GroupVertices[Vertex],0)),1,1,"")</f>
        <v>1</v>
      </c>
      <c r="P1651" s="83" t="str">
        <f>REPLACE(INDEX(GroupVertices[Group], MATCH(Edges[[#This Row],[Vertex 2]],GroupVertices[Vertex],0)),1,1,"")</f>
        <v>1</v>
      </c>
    </row>
    <row r="1652" spans="1:16" ht="14.25" customHeight="1" thickTop="1" thickBot="1" x14ac:dyDescent="0.3">
      <c r="A1652" s="91" t="s">
        <v>292</v>
      </c>
      <c r="B1652" s="91" t="s">
        <v>303</v>
      </c>
      <c r="C1652" s="92"/>
      <c r="D1652" s="93">
        <v>1.1428571428571428</v>
      </c>
      <c r="E1652" s="94"/>
      <c r="F1652" s="95"/>
      <c r="G1652" s="92"/>
      <c r="H1652" s="96"/>
      <c r="I1652" s="97"/>
      <c r="J1652" s="97"/>
      <c r="K1652" s="98"/>
      <c r="L1652" s="90">
        <v>1652</v>
      </c>
      <c r="M1652" s="90"/>
      <c r="N1652" s="99">
        <v>2</v>
      </c>
      <c r="O1652" s="83" t="str">
        <f>REPLACE(INDEX(GroupVertices[Group], MATCH(Edges[[#This Row],[Vertex 1]],GroupVertices[Vertex],0)),1,1,"")</f>
        <v>1</v>
      </c>
      <c r="P1652" s="83" t="str">
        <f>REPLACE(INDEX(GroupVertices[Group], MATCH(Edges[[#This Row],[Vertex 2]],GroupVertices[Vertex],0)),1,1,"")</f>
        <v>1</v>
      </c>
    </row>
    <row r="1653" spans="1:16" ht="14.25" customHeight="1" thickTop="1" thickBot="1" x14ac:dyDescent="0.3">
      <c r="A1653" s="91" t="s">
        <v>292</v>
      </c>
      <c r="B1653" s="91" t="s">
        <v>295</v>
      </c>
      <c r="C1653" s="92"/>
      <c r="D1653" s="93">
        <v>1.1428571428571428</v>
      </c>
      <c r="E1653" s="94"/>
      <c r="F1653" s="95"/>
      <c r="G1653" s="92"/>
      <c r="H1653" s="96"/>
      <c r="I1653" s="97"/>
      <c r="J1653" s="97"/>
      <c r="K1653" s="98"/>
      <c r="L1653" s="90">
        <v>1653</v>
      </c>
      <c r="M1653" s="90"/>
      <c r="N1653" s="99">
        <v>2</v>
      </c>
      <c r="O1653" s="83" t="str">
        <f>REPLACE(INDEX(GroupVertices[Group], MATCH(Edges[[#This Row],[Vertex 1]],GroupVertices[Vertex],0)),1,1,"")</f>
        <v>1</v>
      </c>
      <c r="P1653" s="83" t="str">
        <f>REPLACE(INDEX(GroupVertices[Group], MATCH(Edges[[#This Row],[Vertex 2]],GroupVertices[Vertex],0)),1,1,"")</f>
        <v>1</v>
      </c>
    </row>
    <row r="1654" spans="1:16" ht="14.25" customHeight="1" thickTop="1" thickBot="1" x14ac:dyDescent="0.3">
      <c r="A1654" s="91" t="s">
        <v>499</v>
      </c>
      <c r="B1654" s="91" t="s">
        <v>343</v>
      </c>
      <c r="C1654" s="92"/>
      <c r="D1654" s="93">
        <v>1</v>
      </c>
      <c r="E1654" s="94"/>
      <c r="F1654" s="95"/>
      <c r="G1654" s="92"/>
      <c r="H1654" s="96"/>
      <c r="I1654" s="97"/>
      <c r="J1654" s="97"/>
      <c r="K1654" s="98"/>
      <c r="L1654" s="90">
        <v>1654</v>
      </c>
      <c r="M1654" s="90"/>
      <c r="N1654" s="99">
        <v>1</v>
      </c>
      <c r="O1654" s="83" t="str">
        <f>REPLACE(INDEX(GroupVertices[Group], MATCH(Edges[[#This Row],[Vertex 1]],GroupVertices[Vertex],0)),1,1,"")</f>
        <v>1</v>
      </c>
      <c r="P1654" s="83" t="str">
        <f>REPLACE(INDEX(GroupVertices[Group], MATCH(Edges[[#This Row],[Vertex 2]],GroupVertices[Vertex],0)),1,1,"")</f>
        <v>1</v>
      </c>
    </row>
    <row r="1655" spans="1:16" ht="14.25" customHeight="1" thickTop="1" thickBot="1" x14ac:dyDescent="0.3">
      <c r="A1655" s="91" t="s">
        <v>499</v>
      </c>
      <c r="B1655" s="91" t="s">
        <v>898</v>
      </c>
      <c r="C1655" s="92"/>
      <c r="D1655" s="93">
        <v>1.1428571428571428</v>
      </c>
      <c r="E1655" s="94"/>
      <c r="F1655" s="95"/>
      <c r="G1655" s="92"/>
      <c r="H1655" s="96"/>
      <c r="I1655" s="97"/>
      <c r="J1655" s="97"/>
      <c r="K1655" s="98"/>
      <c r="L1655" s="90">
        <v>1655</v>
      </c>
      <c r="M1655" s="90"/>
      <c r="N1655" s="99">
        <v>2</v>
      </c>
      <c r="O1655" s="83" t="str">
        <f>REPLACE(INDEX(GroupVertices[Group], MATCH(Edges[[#This Row],[Vertex 1]],GroupVertices[Vertex],0)),1,1,"")</f>
        <v>1</v>
      </c>
      <c r="P1655" s="83" t="str">
        <f>REPLACE(INDEX(GroupVertices[Group], MATCH(Edges[[#This Row],[Vertex 2]],GroupVertices[Vertex],0)),1,1,"")</f>
        <v>1</v>
      </c>
    </row>
    <row r="1656" spans="1:16" ht="14.25" customHeight="1" thickTop="1" thickBot="1" x14ac:dyDescent="0.3">
      <c r="A1656" s="91" t="s">
        <v>499</v>
      </c>
      <c r="B1656" s="91" t="s">
        <v>211</v>
      </c>
      <c r="C1656" s="92"/>
      <c r="D1656" s="93">
        <v>1.5714285714285714</v>
      </c>
      <c r="E1656" s="94"/>
      <c r="F1656" s="95"/>
      <c r="G1656" s="92"/>
      <c r="H1656" s="96"/>
      <c r="I1656" s="97"/>
      <c r="J1656" s="97"/>
      <c r="K1656" s="98"/>
      <c r="L1656" s="90">
        <v>1656</v>
      </c>
      <c r="M1656" s="90"/>
      <c r="N1656" s="99">
        <v>5</v>
      </c>
      <c r="O1656" s="83" t="str">
        <f>REPLACE(INDEX(GroupVertices[Group], MATCH(Edges[[#This Row],[Vertex 1]],GroupVertices[Vertex],0)),1,1,"")</f>
        <v>1</v>
      </c>
      <c r="P1656" s="83" t="str">
        <f>REPLACE(INDEX(GroupVertices[Group], MATCH(Edges[[#This Row],[Vertex 2]],GroupVertices[Vertex],0)),1,1,"")</f>
        <v>1</v>
      </c>
    </row>
    <row r="1657" spans="1:16" ht="14.25" customHeight="1" thickTop="1" thickBot="1" x14ac:dyDescent="0.3">
      <c r="A1657" s="91" t="s">
        <v>815</v>
      </c>
      <c r="B1657" s="91" t="s">
        <v>1017</v>
      </c>
      <c r="C1657" s="92"/>
      <c r="D1657" s="93">
        <v>1</v>
      </c>
      <c r="E1657" s="94"/>
      <c r="F1657" s="95"/>
      <c r="G1657" s="92"/>
      <c r="H1657" s="96"/>
      <c r="I1657" s="97"/>
      <c r="J1657" s="97"/>
      <c r="K1657" s="98"/>
      <c r="L1657" s="90">
        <v>1657</v>
      </c>
      <c r="M1657" s="90"/>
      <c r="N1657" s="99">
        <v>1</v>
      </c>
      <c r="O1657" s="83" t="str">
        <f>REPLACE(INDEX(GroupVertices[Group], MATCH(Edges[[#This Row],[Vertex 1]],GroupVertices[Vertex],0)),1,1,"")</f>
        <v>1</v>
      </c>
      <c r="P1657" s="83" t="str">
        <f>REPLACE(INDEX(GroupVertices[Group], MATCH(Edges[[#This Row],[Vertex 2]],GroupVertices[Vertex],0)),1,1,"")</f>
        <v>1</v>
      </c>
    </row>
    <row r="1658" spans="1:16" ht="14.25" customHeight="1" thickTop="1" thickBot="1" x14ac:dyDescent="0.3">
      <c r="A1658" s="91" t="s">
        <v>1017</v>
      </c>
      <c r="B1658" s="91" t="s">
        <v>1018</v>
      </c>
      <c r="C1658" s="92"/>
      <c r="D1658" s="93">
        <v>1</v>
      </c>
      <c r="E1658" s="94"/>
      <c r="F1658" s="95"/>
      <c r="G1658" s="92"/>
      <c r="H1658" s="96"/>
      <c r="I1658" s="97"/>
      <c r="J1658" s="97"/>
      <c r="K1658" s="98"/>
      <c r="L1658" s="90">
        <v>1658</v>
      </c>
      <c r="M1658" s="90"/>
      <c r="N1658" s="99">
        <v>1</v>
      </c>
      <c r="O1658" s="83" t="str">
        <f>REPLACE(INDEX(GroupVertices[Group], MATCH(Edges[[#This Row],[Vertex 1]],GroupVertices[Vertex],0)),1,1,"")</f>
        <v>1</v>
      </c>
      <c r="P1658" s="83" t="str">
        <f>REPLACE(INDEX(GroupVertices[Group], MATCH(Edges[[#This Row],[Vertex 2]],GroupVertices[Vertex],0)),1,1,"")</f>
        <v>1</v>
      </c>
    </row>
    <row r="1659" spans="1:16" ht="14.25" customHeight="1" thickTop="1" thickBot="1" x14ac:dyDescent="0.3">
      <c r="A1659" s="91" t="s">
        <v>343</v>
      </c>
      <c r="B1659" s="91" t="s">
        <v>632</v>
      </c>
      <c r="C1659" s="92"/>
      <c r="D1659" s="93">
        <v>1.5714285714285714</v>
      </c>
      <c r="E1659" s="94"/>
      <c r="F1659" s="95"/>
      <c r="G1659" s="92"/>
      <c r="H1659" s="96"/>
      <c r="I1659" s="97"/>
      <c r="J1659" s="97"/>
      <c r="K1659" s="98"/>
      <c r="L1659" s="90">
        <v>1659</v>
      </c>
      <c r="M1659" s="90"/>
      <c r="N1659" s="99">
        <v>5</v>
      </c>
      <c r="O1659" s="83" t="str">
        <f>REPLACE(INDEX(GroupVertices[Group], MATCH(Edges[[#This Row],[Vertex 1]],GroupVertices[Vertex],0)),1,1,"")</f>
        <v>1</v>
      </c>
      <c r="P1659" s="83" t="str">
        <f>REPLACE(INDEX(GroupVertices[Group], MATCH(Edges[[#This Row],[Vertex 2]],GroupVertices[Vertex],0)),1,1,"")</f>
        <v>1</v>
      </c>
    </row>
    <row r="1660" spans="1:16" ht="14.25" customHeight="1" thickTop="1" thickBot="1" x14ac:dyDescent="0.3">
      <c r="A1660" s="91" t="s">
        <v>343</v>
      </c>
      <c r="B1660" s="91" t="s">
        <v>536</v>
      </c>
      <c r="C1660" s="92"/>
      <c r="D1660" s="93">
        <v>1.2857142857142856</v>
      </c>
      <c r="E1660" s="94"/>
      <c r="F1660" s="95"/>
      <c r="G1660" s="92"/>
      <c r="H1660" s="96"/>
      <c r="I1660" s="97"/>
      <c r="J1660" s="97"/>
      <c r="K1660" s="98"/>
      <c r="L1660" s="90">
        <v>1660</v>
      </c>
      <c r="M1660" s="90"/>
      <c r="N1660" s="99">
        <v>3</v>
      </c>
      <c r="O1660" s="83" t="str">
        <f>REPLACE(INDEX(GroupVertices[Group], MATCH(Edges[[#This Row],[Vertex 1]],GroupVertices[Vertex],0)),1,1,"")</f>
        <v>1</v>
      </c>
      <c r="P1660" s="83" t="str">
        <f>REPLACE(INDEX(GroupVertices[Group], MATCH(Edges[[#This Row],[Vertex 2]],GroupVertices[Vertex],0)),1,1,"")</f>
        <v>1</v>
      </c>
    </row>
    <row r="1661" spans="1:16" ht="14.25" customHeight="1" thickTop="1" thickBot="1" x14ac:dyDescent="0.3">
      <c r="A1661" s="91" t="s">
        <v>343</v>
      </c>
      <c r="B1661" s="91" t="s">
        <v>448</v>
      </c>
      <c r="C1661" s="92"/>
      <c r="D1661" s="93">
        <v>1.5714285714285714</v>
      </c>
      <c r="E1661" s="94"/>
      <c r="F1661" s="95"/>
      <c r="G1661" s="92"/>
      <c r="H1661" s="96"/>
      <c r="I1661" s="97"/>
      <c r="J1661" s="97"/>
      <c r="K1661" s="98"/>
      <c r="L1661" s="90">
        <v>1661</v>
      </c>
      <c r="M1661" s="90"/>
      <c r="N1661" s="99">
        <v>5</v>
      </c>
      <c r="O1661" s="83" t="str">
        <f>REPLACE(INDEX(GroupVertices[Group], MATCH(Edges[[#This Row],[Vertex 1]],GroupVertices[Vertex],0)),1,1,"")</f>
        <v>1</v>
      </c>
      <c r="P1661" s="83" t="str">
        <f>REPLACE(INDEX(GroupVertices[Group], MATCH(Edges[[#This Row],[Vertex 2]],GroupVertices[Vertex],0)),1,1,"")</f>
        <v>1</v>
      </c>
    </row>
    <row r="1662" spans="1:16" ht="14.25" customHeight="1" thickTop="1" thickBot="1" x14ac:dyDescent="0.3">
      <c r="A1662" s="91" t="s">
        <v>343</v>
      </c>
      <c r="B1662" s="91" t="s">
        <v>639</v>
      </c>
      <c r="C1662" s="92"/>
      <c r="D1662" s="93">
        <v>1.7142857142857144</v>
      </c>
      <c r="E1662" s="94"/>
      <c r="F1662" s="95"/>
      <c r="G1662" s="92"/>
      <c r="H1662" s="96"/>
      <c r="I1662" s="97"/>
      <c r="J1662" s="97"/>
      <c r="K1662" s="98"/>
      <c r="L1662" s="90">
        <v>1662</v>
      </c>
      <c r="M1662" s="90"/>
      <c r="N1662" s="99">
        <v>6</v>
      </c>
      <c r="O1662" s="83" t="str">
        <f>REPLACE(INDEX(GroupVertices[Group], MATCH(Edges[[#This Row],[Vertex 1]],GroupVertices[Vertex],0)),1,1,"")</f>
        <v>1</v>
      </c>
      <c r="P1662" s="83" t="str">
        <f>REPLACE(INDEX(GroupVertices[Group], MATCH(Edges[[#This Row],[Vertex 2]],GroupVertices[Vertex],0)),1,1,"")</f>
        <v>1</v>
      </c>
    </row>
    <row r="1663" spans="1:16" ht="14.25" customHeight="1" thickTop="1" thickBot="1" x14ac:dyDescent="0.3">
      <c r="A1663" s="91" t="s">
        <v>343</v>
      </c>
      <c r="B1663" s="91" t="s">
        <v>553</v>
      </c>
      <c r="C1663" s="92"/>
      <c r="D1663" s="93">
        <v>1</v>
      </c>
      <c r="E1663" s="94"/>
      <c r="F1663" s="95"/>
      <c r="G1663" s="92"/>
      <c r="H1663" s="96"/>
      <c r="I1663" s="97"/>
      <c r="J1663" s="97"/>
      <c r="K1663" s="98"/>
      <c r="L1663" s="90">
        <v>1663</v>
      </c>
      <c r="M1663" s="90"/>
      <c r="N1663" s="99">
        <v>1</v>
      </c>
      <c r="O1663" s="83" t="str">
        <f>REPLACE(INDEX(GroupVertices[Group], MATCH(Edges[[#This Row],[Vertex 1]],GroupVertices[Vertex],0)),1,1,"")</f>
        <v>1</v>
      </c>
      <c r="P1663" s="83" t="str">
        <f>REPLACE(INDEX(GroupVertices[Group], MATCH(Edges[[#This Row],[Vertex 2]],GroupVertices[Vertex],0)),1,1,"")</f>
        <v>1</v>
      </c>
    </row>
    <row r="1664" spans="1:16" ht="14.25" customHeight="1" thickTop="1" thickBot="1" x14ac:dyDescent="0.3">
      <c r="A1664" s="91" t="s">
        <v>343</v>
      </c>
      <c r="B1664" s="91" t="s">
        <v>1019</v>
      </c>
      <c r="C1664" s="92"/>
      <c r="D1664" s="93">
        <v>1</v>
      </c>
      <c r="E1664" s="94"/>
      <c r="F1664" s="95"/>
      <c r="G1664" s="92"/>
      <c r="H1664" s="96"/>
      <c r="I1664" s="97"/>
      <c r="J1664" s="97"/>
      <c r="K1664" s="98"/>
      <c r="L1664" s="90">
        <v>1664</v>
      </c>
      <c r="M1664" s="90"/>
      <c r="N1664" s="99">
        <v>1</v>
      </c>
      <c r="O1664" s="83" t="str">
        <f>REPLACE(INDEX(GroupVertices[Group], MATCH(Edges[[#This Row],[Vertex 1]],GroupVertices[Vertex],0)),1,1,"")</f>
        <v>1</v>
      </c>
      <c r="P1664" s="83" t="str">
        <f>REPLACE(INDEX(GroupVertices[Group], MATCH(Edges[[#This Row],[Vertex 2]],GroupVertices[Vertex],0)),1,1,"")</f>
        <v>1</v>
      </c>
    </row>
    <row r="1665" spans="1:16" ht="14.25" customHeight="1" thickTop="1" thickBot="1" x14ac:dyDescent="0.3">
      <c r="A1665" s="91" t="s">
        <v>343</v>
      </c>
      <c r="B1665" s="91" t="s">
        <v>211</v>
      </c>
      <c r="C1665" s="92"/>
      <c r="D1665" s="93">
        <v>1.2857142857142856</v>
      </c>
      <c r="E1665" s="94"/>
      <c r="F1665" s="95"/>
      <c r="G1665" s="92"/>
      <c r="H1665" s="96"/>
      <c r="I1665" s="97"/>
      <c r="J1665" s="97"/>
      <c r="K1665" s="98"/>
      <c r="L1665" s="90">
        <v>1665</v>
      </c>
      <c r="M1665" s="90"/>
      <c r="N1665" s="99">
        <v>3</v>
      </c>
      <c r="O1665" s="83" t="str">
        <f>REPLACE(INDEX(GroupVertices[Group], MATCH(Edges[[#This Row],[Vertex 1]],GroupVertices[Vertex],0)),1,1,"")</f>
        <v>1</v>
      </c>
      <c r="P1665" s="83" t="str">
        <f>REPLACE(INDEX(GroupVertices[Group], MATCH(Edges[[#This Row],[Vertex 2]],GroupVertices[Vertex],0)),1,1,"")</f>
        <v>1</v>
      </c>
    </row>
    <row r="1666" spans="1:16" ht="14.25" customHeight="1" thickTop="1" thickBot="1" x14ac:dyDescent="0.3">
      <c r="A1666" s="91" t="s">
        <v>343</v>
      </c>
      <c r="B1666" s="91" t="s">
        <v>1020</v>
      </c>
      <c r="C1666" s="92"/>
      <c r="D1666" s="93">
        <v>1.1428571428571428</v>
      </c>
      <c r="E1666" s="94"/>
      <c r="F1666" s="95"/>
      <c r="G1666" s="92"/>
      <c r="H1666" s="96"/>
      <c r="I1666" s="97"/>
      <c r="J1666" s="97"/>
      <c r="K1666" s="98"/>
      <c r="L1666" s="90">
        <v>1666</v>
      </c>
      <c r="M1666" s="90"/>
      <c r="N1666" s="99">
        <v>2</v>
      </c>
      <c r="O1666" s="83" t="str">
        <f>REPLACE(INDEX(GroupVertices[Group], MATCH(Edges[[#This Row],[Vertex 1]],GroupVertices[Vertex],0)),1,1,"")</f>
        <v>1</v>
      </c>
      <c r="P1666" s="83" t="str">
        <f>REPLACE(INDEX(GroupVertices[Group], MATCH(Edges[[#This Row],[Vertex 2]],GroupVertices[Vertex],0)),1,1,"")</f>
        <v>1</v>
      </c>
    </row>
    <row r="1667" spans="1:16" ht="14.25" customHeight="1" thickTop="1" thickBot="1" x14ac:dyDescent="0.3">
      <c r="A1667" s="91" t="s">
        <v>343</v>
      </c>
      <c r="B1667" s="91" t="s">
        <v>1021</v>
      </c>
      <c r="C1667" s="92"/>
      <c r="D1667" s="93">
        <v>1.1428571428571428</v>
      </c>
      <c r="E1667" s="94"/>
      <c r="F1667" s="95"/>
      <c r="G1667" s="92"/>
      <c r="H1667" s="96"/>
      <c r="I1667" s="97"/>
      <c r="J1667" s="97"/>
      <c r="K1667" s="98"/>
      <c r="L1667" s="90">
        <v>1667</v>
      </c>
      <c r="M1667" s="90"/>
      <c r="N1667" s="99">
        <v>2</v>
      </c>
      <c r="O1667" s="83" t="str">
        <f>REPLACE(INDEX(GroupVertices[Group], MATCH(Edges[[#This Row],[Vertex 1]],GroupVertices[Vertex],0)),1,1,"")</f>
        <v>1</v>
      </c>
      <c r="P1667" s="83" t="str">
        <f>REPLACE(INDEX(GroupVertices[Group], MATCH(Edges[[#This Row],[Vertex 2]],GroupVertices[Vertex],0)),1,1,"")</f>
        <v>1</v>
      </c>
    </row>
    <row r="1668" spans="1:16" ht="14.25" customHeight="1" thickTop="1" thickBot="1" x14ac:dyDescent="0.3">
      <c r="A1668" s="91" t="s">
        <v>343</v>
      </c>
      <c r="B1668" s="91" t="s">
        <v>825</v>
      </c>
      <c r="C1668" s="92"/>
      <c r="D1668" s="93">
        <v>1.4285714285714286</v>
      </c>
      <c r="E1668" s="94"/>
      <c r="F1668" s="95"/>
      <c r="G1668" s="92"/>
      <c r="H1668" s="96"/>
      <c r="I1668" s="97"/>
      <c r="J1668" s="97"/>
      <c r="K1668" s="98"/>
      <c r="L1668" s="90">
        <v>1668</v>
      </c>
      <c r="M1668" s="90"/>
      <c r="N1668" s="99">
        <v>4</v>
      </c>
      <c r="O1668" s="83" t="str">
        <f>REPLACE(INDEX(GroupVertices[Group], MATCH(Edges[[#This Row],[Vertex 1]],GroupVertices[Vertex],0)),1,1,"")</f>
        <v>1</v>
      </c>
      <c r="P1668" s="83" t="str">
        <f>REPLACE(INDEX(GroupVertices[Group], MATCH(Edges[[#This Row],[Vertex 2]],GroupVertices[Vertex],0)),1,1,"")</f>
        <v>1</v>
      </c>
    </row>
    <row r="1669" spans="1:16" ht="14.25" customHeight="1" thickTop="1" thickBot="1" x14ac:dyDescent="0.3">
      <c r="A1669" s="91" t="s">
        <v>343</v>
      </c>
      <c r="B1669" s="91" t="s">
        <v>406</v>
      </c>
      <c r="C1669" s="92"/>
      <c r="D1669" s="93">
        <v>1.8571428571428572</v>
      </c>
      <c r="E1669" s="94"/>
      <c r="F1669" s="95"/>
      <c r="G1669" s="92"/>
      <c r="H1669" s="96"/>
      <c r="I1669" s="97"/>
      <c r="J1669" s="97"/>
      <c r="K1669" s="98"/>
      <c r="L1669" s="90">
        <v>1669</v>
      </c>
      <c r="M1669" s="90"/>
      <c r="N1669" s="99">
        <v>7</v>
      </c>
      <c r="O1669" s="83" t="str">
        <f>REPLACE(INDEX(GroupVertices[Group], MATCH(Edges[[#This Row],[Vertex 1]],GroupVertices[Vertex],0)),1,1,"")</f>
        <v>1</v>
      </c>
      <c r="P1669" s="83" t="str">
        <f>REPLACE(INDEX(GroupVertices[Group], MATCH(Edges[[#This Row],[Vertex 2]],GroupVertices[Vertex],0)),1,1,"")</f>
        <v>1</v>
      </c>
    </row>
    <row r="1670" spans="1:16" ht="14.25" customHeight="1" thickTop="1" thickBot="1" x14ac:dyDescent="0.3">
      <c r="A1670" s="91" t="s">
        <v>343</v>
      </c>
      <c r="B1670" s="91" t="s">
        <v>896</v>
      </c>
      <c r="C1670" s="92"/>
      <c r="D1670" s="93">
        <v>1</v>
      </c>
      <c r="E1670" s="94"/>
      <c r="F1670" s="95"/>
      <c r="G1670" s="92"/>
      <c r="H1670" s="96"/>
      <c r="I1670" s="97"/>
      <c r="J1670" s="97"/>
      <c r="K1670" s="98"/>
      <c r="L1670" s="90">
        <v>1670</v>
      </c>
      <c r="M1670" s="90"/>
      <c r="N1670" s="99">
        <v>1</v>
      </c>
      <c r="O1670" s="83" t="str">
        <f>REPLACE(INDEX(GroupVertices[Group], MATCH(Edges[[#This Row],[Vertex 1]],GroupVertices[Vertex],0)),1,1,"")</f>
        <v>1</v>
      </c>
      <c r="P1670" s="83" t="str">
        <f>REPLACE(INDEX(GroupVertices[Group], MATCH(Edges[[#This Row],[Vertex 2]],GroupVertices[Vertex],0)),1,1,"")</f>
        <v>1</v>
      </c>
    </row>
    <row r="1671" spans="1:16" ht="14.25" customHeight="1" thickTop="1" thickBot="1" x14ac:dyDescent="0.3">
      <c r="A1671" s="91" t="s">
        <v>343</v>
      </c>
      <c r="B1671" s="91" t="s">
        <v>449</v>
      </c>
      <c r="C1671" s="92"/>
      <c r="D1671" s="93">
        <v>1</v>
      </c>
      <c r="E1671" s="94"/>
      <c r="F1671" s="95"/>
      <c r="G1671" s="92"/>
      <c r="H1671" s="96"/>
      <c r="I1671" s="97"/>
      <c r="J1671" s="97"/>
      <c r="K1671" s="98"/>
      <c r="L1671" s="90">
        <v>1671</v>
      </c>
      <c r="M1671" s="90"/>
      <c r="N1671" s="99">
        <v>1</v>
      </c>
      <c r="O1671" s="83" t="str">
        <f>REPLACE(INDEX(GroupVertices[Group], MATCH(Edges[[#This Row],[Vertex 1]],GroupVertices[Vertex],0)),1,1,"")</f>
        <v>1</v>
      </c>
      <c r="P1671" s="83" t="str">
        <f>REPLACE(INDEX(GroupVertices[Group], MATCH(Edges[[#This Row],[Vertex 2]],GroupVertices[Vertex],0)),1,1,"")</f>
        <v>1</v>
      </c>
    </row>
    <row r="1672" spans="1:16" ht="14.25" customHeight="1" thickTop="1" thickBot="1" x14ac:dyDescent="0.3">
      <c r="A1672" s="91" t="s">
        <v>343</v>
      </c>
      <c r="B1672" s="91" t="s">
        <v>408</v>
      </c>
      <c r="C1672" s="92"/>
      <c r="D1672" s="93">
        <v>1.2857142857142856</v>
      </c>
      <c r="E1672" s="94"/>
      <c r="F1672" s="95"/>
      <c r="G1672" s="92"/>
      <c r="H1672" s="96"/>
      <c r="I1672" s="97"/>
      <c r="J1672" s="97"/>
      <c r="K1672" s="98"/>
      <c r="L1672" s="90">
        <v>1672</v>
      </c>
      <c r="M1672" s="90"/>
      <c r="N1672" s="99">
        <v>3</v>
      </c>
      <c r="O1672" s="83" t="str">
        <f>REPLACE(INDEX(GroupVertices[Group], MATCH(Edges[[#This Row],[Vertex 1]],GroupVertices[Vertex],0)),1,1,"")</f>
        <v>1</v>
      </c>
      <c r="P1672" s="83" t="str">
        <f>REPLACE(INDEX(GroupVertices[Group], MATCH(Edges[[#This Row],[Vertex 2]],GroupVertices[Vertex],0)),1,1,"")</f>
        <v>1</v>
      </c>
    </row>
    <row r="1673" spans="1:16" ht="14.25" customHeight="1" thickTop="1" thickBot="1" x14ac:dyDescent="0.3">
      <c r="A1673" s="91" t="s">
        <v>343</v>
      </c>
      <c r="B1673" s="91" t="s">
        <v>772</v>
      </c>
      <c r="C1673" s="92"/>
      <c r="D1673" s="93">
        <v>1</v>
      </c>
      <c r="E1673" s="94"/>
      <c r="F1673" s="95"/>
      <c r="G1673" s="92"/>
      <c r="H1673" s="96"/>
      <c r="I1673" s="97"/>
      <c r="J1673" s="97"/>
      <c r="K1673" s="98"/>
      <c r="L1673" s="90">
        <v>1673</v>
      </c>
      <c r="M1673" s="90"/>
      <c r="N1673" s="99">
        <v>1</v>
      </c>
      <c r="O1673" s="83" t="str">
        <f>REPLACE(INDEX(GroupVertices[Group], MATCH(Edges[[#This Row],[Vertex 1]],GroupVertices[Vertex],0)),1,1,"")</f>
        <v>1</v>
      </c>
      <c r="P1673" s="83" t="str">
        <f>REPLACE(INDEX(GroupVertices[Group], MATCH(Edges[[#This Row],[Vertex 2]],GroupVertices[Vertex],0)),1,1,"")</f>
        <v>1</v>
      </c>
    </row>
    <row r="1674" spans="1:16" ht="14.25" customHeight="1" thickTop="1" thickBot="1" x14ac:dyDescent="0.3">
      <c r="A1674" s="91" t="s">
        <v>343</v>
      </c>
      <c r="B1674" s="91" t="s">
        <v>1006</v>
      </c>
      <c r="C1674" s="92"/>
      <c r="D1674" s="93">
        <v>1.1428571428571428</v>
      </c>
      <c r="E1674" s="94"/>
      <c r="F1674" s="95"/>
      <c r="G1674" s="92"/>
      <c r="H1674" s="96"/>
      <c r="I1674" s="97"/>
      <c r="J1674" s="97"/>
      <c r="K1674" s="98"/>
      <c r="L1674" s="90">
        <v>1674</v>
      </c>
      <c r="M1674" s="90"/>
      <c r="N1674" s="99">
        <v>2</v>
      </c>
      <c r="O1674" s="83" t="str">
        <f>REPLACE(INDEX(GroupVertices[Group], MATCH(Edges[[#This Row],[Vertex 1]],GroupVertices[Vertex],0)),1,1,"")</f>
        <v>1</v>
      </c>
      <c r="P1674" s="83" t="str">
        <f>REPLACE(INDEX(GroupVertices[Group], MATCH(Edges[[#This Row],[Vertex 2]],GroupVertices[Vertex],0)),1,1,"")</f>
        <v>1</v>
      </c>
    </row>
    <row r="1675" spans="1:16" ht="14.25" customHeight="1" thickTop="1" thickBot="1" x14ac:dyDescent="0.3">
      <c r="A1675" s="91" t="s">
        <v>343</v>
      </c>
      <c r="B1675" s="91" t="s">
        <v>473</v>
      </c>
      <c r="C1675" s="92"/>
      <c r="D1675" s="93">
        <v>1</v>
      </c>
      <c r="E1675" s="94"/>
      <c r="F1675" s="95"/>
      <c r="G1675" s="92"/>
      <c r="H1675" s="96"/>
      <c r="I1675" s="97"/>
      <c r="J1675" s="97"/>
      <c r="K1675" s="98"/>
      <c r="L1675" s="90">
        <v>1675</v>
      </c>
      <c r="M1675" s="90"/>
      <c r="N1675" s="99">
        <v>1</v>
      </c>
      <c r="O1675" s="83" t="str">
        <f>REPLACE(INDEX(GroupVertices[Group], MATCH(Edges[[#This Row],[Vertex 1]],GroupVertices[Vertex],0)),1,1,"")</f>
        <v>1</v>
      </c>
      <c r="P1675" s="83" t="str">
        <f>REPLACE(INDEX(GroupVertices[Group], MATCH(Edges[[#This Row],[Vertex 2]],GroupVertices[Vertex],0)),1,1,"")</f>
        <v>1</v>
      </c>
    </row>
    <row r="1676" spans="1:16" ht="14.25" customHeight="1" thickTop="1" thickBot="1" x14ac:dyDescent="0.3">
      <c r="A1676" s="91" t="s">
        <v>343</v>
      </c>
      <c r="B1676" s="91" t="s">
        <v>461</v>
      </c>
      <c r="C1676" s="92"/>
      <c r="D1676" s="93">
        <v>1.5714285714285714</v>
      </c>
      <c r="E1676" s="94"/>
      <c r="F1676" s="95"/>
      <c r="G1676" s="92"/>
      <c r="H1676" s="96"/>
      <c r="I1676" s="97"/>
      <c r="J1676" s="97"/>
      <c r="K1676" s="98"/>
      <c r="L1676" s="90">
        <v>1676</v>
      </c>
      <c r="M1676" s="90"/>
      <c r="N1676" s="99">
        <v>5</v>
      </c>
      <c r="O1676" s="83" t="str">
        <f>REPLACE(INDEX(GroupVertices[Group], MATCH(Edges[[#This Row],[Vertex 1]],GroupVertices[Vertex],0)),1,1,"")</f>
        <v>1</v>
      </c>
      <c r="P1676" s="83" t="str">
        <f>REPLACE(INDEX(GroupVertices[Group], MATCH(Edges[[#This Row],[Vertex 2]],GroupVertices[Vertex],0)),1,1,"")</f>
        <v>1</v>
      </c>
    </row>
    <row r="1677" spans="1:16" ht="14.25" customHeight="1" thickTop="1" thickBot="1" x14ac:dyDescent="0.3">
      <c r="A1677" s="91" t="s">
        <v>343</v>
      </c>
      <c r="B1677" s="91" t="s">
        <v>303</v>
      </c>
      <c r="C1677" s="92"/>
      <c r="D1677" s="93">
        <v>1.1428571428571428</v>
      </c>
      <c r="E1677" s="94"/>
      <c r="F1677" s="95"/>
      <c r="G1677" s="92"/>
      <c r="H1677" s="96"/>
      <c r="I1677" s="97"/>
      <c r="J1677" s="97"/>
      <c r="K1677" s="98"/>
      <c r="L1677" s="90">
        <v>1677</v>
      </c>
      <c r="M1677" s="90"/>
      <c r="N1677" s="99">
        <v>2</v>
      </c>
      <c r="O1677" s="83" t="str">
        <f>REPLACE(INDEX(GroupVertices[Group], MATCH(Edges[[#This Row],[Vertex 1]],GroupVertices[Vertex],0)),1,1,"")</f>
        <v>1</v>
      </c>
      <c r="P1677" s="83" t="str">
        <f>REPLACE(INDEX(GroupVertices[Group], MATCH(Edges[[#This Row],[Vertex 2]],GroupVertices[Vertex],0)),1,1,"")</f>
        <v>1</v>
      </c>
    </row>
    <row r="1678" spans="1:16" ht="14.25" customHeight="1" thickTop="1" thickBot="1" x14ac:dyDescent="0.3">
      <c r="A1678" s="91" t="s">
        <v>343</v>
      </c>
      <c r="B1678" s="91" t="s">
        <v>591</v>
      </c>
      <c r="C1678" s="92"/>
      <c r="D1678" s="93">
        <v>1</v>
      </c>
      <c r="E1678" s="94"/>
      <c r="F1678" s="95"/>
      <c r="G1678" s="92"/>
      <c r="H1678" s="96"/>
      <c r="I1678" s="97"/>
      <c r="J1678" s="97"/>
      <c r="K1678" s="98"/>
      <c r="L1678" s="90">
        <v>1678</v>
      </c>
      <c r="M1678" s="90"/>
      <c r="N1678" s="99">
        <v>1</v>
      </c>
      <c r="O1678" s="83" t="str">
        <f>REPLACE(INDEX(GroupVertices[Group], MATCH(Edges[[#This Row],[Vertex 1]],GroupVertices[Vertex],0)),1,1,"")</f>
        <v>1</v>
      </c>
      <c r="P1678" s="83" t="str">
        <f>REPLACE(INDEX(GroupVertices[Group], MATCH(Edges[[#This Row],[Vertex 2]],GroupVertices[Vertex],0)),1,1,"")</f>
        <v>1</v>
      </c>
    </row>
    <row r="1679" spans="1:16" ht="14.25" customHeight="1" thickTop="1" thickBot="1" x14ac:dyDescent="0.3">
      <c r="A1679" s="91" t="s">
        <v>343</v>
      </c>
      <c r="B1679" s="91" t="s">
        <v>1022</v>
      </c>
      <c r="C1679" s="92"/>
      <c r="D1679" s="93">
        <v>1</v>
      </c>
      <c r="E1679" s="94"/>
      <c r="F1679" s="95"/>
      <c r="G1679" s="92"/>
      <c r="H1679" s="96"/>
      <c r="I1679" s="97"/>
      <c r="J1679" s="97"/>
      <c r="K1679" s="98"/>
      <c r="L1679" s="90">
        <v>1679</v>
      </c>
      <c r="M1679" s="90"/>
      <c r="N1679" s="99">
        <v>1</v>
      </c>
      <c r="O1679" s="83" t="str">
        <f>REPLACE(INDEX(GroupVertices[Group], MATCH(Edges[[#This Row],[Vertex 1]],GroupVertices[Vertex],0)),1,1,"")</f>
        <v>1</v>
      </c>
      <c r="P1679" s="83" t="str">
        <f>REPLACE(INDEX(GroupVertices[Group], MATCH(Edges[[#This Row],[Vertex 2]],GroupVertices[Vertex],0)),1,1,"")</f>
        <v>1</v>
      </c>
    </row>
    <row r="1680" spans="1:16" ht="14.25" customHeight="1" thickTop="1" thickBot="1" x14ac:dyDescent="0.3">
      <c r="A1680" s="91" t="s">
        <v>343</v>
      </c>
      <c r="B1680" s="91" t="s">
        <v>373</v>
      </c>
      <c r="C1680" s="92"/>
      <c r="D1680" s="93">
        <v>1.1428571428571428</v>
      </c>
      <c r="E1680" s="94"/>
      <c r="F1680" s="95"/>
      <c r="G1680" s="92"/>
      <c r="H1680" s="96"/>
      <c r="I1680" s="97"/>
      <c r="J1680" s="97"/>
      <c r="K1680" s="98"/>
      <c r="L1680" s="90">
        <v>1680</v>
      </c>
      <c r="M1680" s="90"/>
      <c r="N1680" s="99">
        <v>2</v>
      </c>
      <c r="O1680" s="83" t="str">
        <f>REPLACE(INDEX(GroupVertices[Group], MATCH(Edges[[#This Row],[Vertex 1]],GroupVertices[Vertex],0)),1,1,"")</f>
        <v>1</v>
      </c>
      <c r="P1680" s="83" t="str">
        <f>REPLACE(INDEX(GroupVertices[Group], MATCH(Edges[[#This Row],[Vertex 2]],GroupVertices[Vertex],0)),1,1,"")</f>
        <v>1</v>
      </c>
    </row>
    <row r="1681" spans="1:16" ht="14.25" customHeight="1" thickTop="1" thickBot="1" x14ac:dyDescent="0.3">
      <c r="A1681" s="91" t="s">
        <v>632</v>
      </c>
      <c r="B1681" s="91" t="s">
        <v>639</v>
      </c>
      <c r="C1681" s="92"/>
      <c r="D1681" s="93">
        <v>1.4285714285714286</v>
      </c>
      <c r="E1681" s="94"/>
      <c r="F1681" s="95"/>
      <c r="G1681" s="92"/>
      <c r="H1681" s="96"/>
      <c r="I1681" s="97"/>
      <c r="J1681" s="97"/>
      <c r="K1681" s="98"/>
      <c r="L1681" s="90">
        <v>1681</v>
      </c>
      <c r="M1681" s="90"/>
      <c r="N1681" s="99">
        <v>4</v>
      </c>
      <c r="O1681" s="83" t="str">
        <f>REPLACE(INDEX(GroupVertices[Group], MATCH(Edges[[#This Row],[Vertex 1]],GroupVertices[Vertex],0)),1,1,"")</f>
        <v>1</v>
      </c>
      <c r="P1681" s="83" t="str">
        <f>REPLACE(INDEX(GroupVertices[Group], MATCH(Edges[[#This Row],[Vertex 2]],GroupVertices[Vertex],0)),1,1,"")</f>
        <v>1</v>
      </c>
    </row>
    <row r="1682" spans="1:16" ht="14.25" customHeight="1" thickTop="1" thickBot="1" x14ac:dyDescent="0.3">
      <c r="A1682" s="91" t="s">
        <v>632</v>
      </c>
      <c r="B1682" s="91" t="s">
        <v>1012</v>
      </c>
      <c r="C1682" s="92"/>
      <c r="D1682" s="93">
        <v>1</v>
      </c>
      <c r="E1682" s="94"/>
      <c r="F1682" s="95"/>
      <c r="G1682" s="92"/>
      <c r="H1682" s="96"/>
      <c r="I1682" s="97"/>
      <c r="J1682" s="97"/>
      <c r="K1682" s="98"/>
      <c r="L1682" s="90">
        <v>1682</v>
      </c>
      <c r="M1682" s="90"/>
      <c r="N1682" s="99">
        <v>1</v>
      </c>
      <c r="O1682" s="83" t="str">
        <f>REPLACE(INDEX(GroupVertices[Group], MATCH(Edges[[#This Row],[Vertex 1]],GroupVertices[Vertex],0)),1,1,"")</f>
        <v>1</v>
      </c>
      <c r="P1682" s="83" t="str">
        <f>REPLACE(INDEX(GroupVertices[Group], MATCH(Edges[[#This Row],[Vertex 2]],GroupVertices[Vertex],0)),1,1,"")</f>
        <v>1</v>
      </c>
    </row>
    <row r="1683" spans="1:16" ht="14.25" customHeight="1" thickTop="1" thickBot="1" x14ac:dyDescent="0.3">
      <c r="A1683" s="91" t="s">
        <v>632</v>
      </c>
      <c r="B1683" s="91" t="s">
        <v>1023</v>
      </c>
      <c r="C1683" s="92"/>
      <c r="D1683" s="93">
        <v>1.1428571428571428</v>
      </c>
      <c r="E1683" s="94"/>
      <c r="F1683" s="95"/>
      <c r="G1683" s="92"/>
      <c r="H1683" s="96"/>
      <c r="I1683" s="97"/>
      <c r="J1683" s="97"/>
      <c r="K1683" s="98"/>
      <c r="L1683" s="90">
        <v>1683</v>
      </c>
      <c r="M1683" s="90"/>
      <c r="N1683" s="99">
        <v>2</v>
      </c>
      <c r="O1683" s="83" t="str">
        <f>REPLACE(INDEX(GroupVertices[Group], MATCH(Edges[[#This Row],[Vertex 1]],GroupVertices[Vertex],0)),1,1,"")</f>
        <v>1</v>
      </c>
      <c r="P1683" s="83" t="str">
        <f>REPLACE(INDEX(GroupVertices[Group], MATCH(Edges[[#This Row],[Vertex 2]],GroupVertices[Vertex],0)),1,1,"")</f>
        <v>1</v>
      </c>
    </row>
    <row r="1684" spans="1:16" ht="14.25" customHeight="1" thickTop="1" thickBot="1" x14ac:dyDescent="0.3">
      <c r="A1684" s="91" t="s">
        <v>632</v>
      </c>
      <c r="B1684" s="91" t="s">
        <v>931</v>
      </c>
      <c r="C1684" s="92"/>
      <c r="D1684" s="93">
        <v>1.4285714285714286</v>
      </c>
      <c r="E1684" s="94"/>
      <c r="F1684" s="95"/>
      <c r="G1684" s="92"/>
      <c r="H1684" s="96"/>
      <c r="I1684" s="97"/>
      <c r="J1684" s="97"/>
      <c r="K1684" s="98"/>
      <c r="L1684" s="90">
        <v>1684</v>
      </c>
      <c r="M1684" s="90"/>
      <c r="N1684" s="99">
        <v>4</v>
      </c>
      <c r="O1684" s="83" t="str">
        <f>REPLACE(INDEX(GroupVertices[Group], MATCH(Edges[[#This Row],[Vertex 1]],GroupVertices[Vertex],0)),1,1,"")</f>
        <v>1</v>
      </c>
      <c r="P1684" s="83" t="str">
        <f>REPLACE(INDEX(GroupVertices[Group], MATCH(Edges[[#This Row],[Vertex 2]],GroupVertices[Vertex],0)),1,1,"")</f>
        <v>1</v>
      </c>
    </row>
    <row r="1685" spans="1:16" ht="14.25" customHeight="1" thickTop="1" thickBot="1" x14ac:dyDescent="0.3">
      <c r="A1685" s="91" t="s">
        <v>632</v>
      </c>
      <c r="B1685" s="91" t="s">
        <v>408</v>
      </c>
      <c r="C1685" s="92"/>
      <c r="D1685" s="93">
        <v>1</v>
      </c>
      <c r="E1685" s="94"/>
      <c r="F1685" s="95"/>
      <c r="G1685" s="92"/>
      <c r="H1685" s="96"/>
      <c r="I1685" s="97"/>
      <c r="J1685" s="97"/>
      <c r="K1685" s="98"/>
      <c r="L1685" s="90">
        <v>1685</v>
      </c>
      <c r="M1685" s="90"/>
      <c r="N1685" s="99">
        <v>1</v>
      </c>
      <c r="O1685" s="83" t="str">
        <f>REPLACE(INDEX(GroupVertices[Group], MATCH(Edges[[#This Row],[Vertex 1]],GroupVertices[Vertex],0)),1,1,"")</f>
        <v>1</v>
      </c>
      <c r="P1685" s="83" t="str">
        <f>REPLACE(INDEX(GroupVertices[Group], MATCH(Edges[[#This Row],[Vertex 2]],GroupVertices[Vertex],0)),1,1,"")</f>
        <v>1</v>
      </c>
    </row>
    <row r="1686" spans="1:16" ht="14.25" customHeight="1" thickTop="1" thickBot="1" x14ac:dyDescent="0.3">
      <c r="A1686" s="91" t="s">
        <v>888</v>
      </c>
      <c r="B1686" s="91" t="s">
        <v>889</v>
      </c>
      <c r="C1686" s="92"/>
      <c r="D1686" s="93">
        <v>1</v>
      </c>
      <c r="E1686" s="94"/>
      <c r="F1686" s="95"/>
      <c r="G1686" s="92"/>
      <c r="H1686" s="96"/>
      <c r="I1686" s="97"/>
      <c r="J1686" s="97"/>
      <c r="K1686" s="98"/>
      <c r="L1686" s="90">
        <v>1686</v>
      </c>
      <c r="M1686" s="90"/>
      <c r="N1686" s="99">
        <v>1</v>
      </c>
      <c r="O1686" s="83" t="str">
        <f>REPLACE(INDEX(GroupVertices[Group], MATCH(Edges[[#This Row],[Vertex 1]],GroupVertices[Vertex],0)),1,1,"")</f>
        <v>14</v>
      </c>
      <c r="P1686" s="83" t="str">
        <f>REPLACE(INDEX(GroupVertices[Group], MATCH(Edges[[#This Row],[Vertex 2]],GroupVertices[Vertex],0)),1,1,"")</f>
        <v>14</v>
      </c>
    </row>
    <row r="1687" spans="1:16" ht="14.25" customHeight="1" thickTop="1" thickBot="1" x14ac:dyDescent="0.3">
      <c r="A1687" s="91" t="s">
        <v>536</v>
      </c>
      <c r="B1687" s="91" t="s">
        <v>407</v>
      </c>
      <c r="C1687" s="92"/>
      <c r="D1687" s="93">
        <v>1.1428571428571428</v>
      </c>
      <c r="E1687" s="94"/>
      <c r="F1687" s="95"/>
      <c r="G1687" s="92"/>
      <c r="H1687" s="96"/>
      <c r="I1687" s="97"/>
      <c r="J1687" s="97"/>
      <c r="K1687" s="98"/>
      <c r="L1687" s="90">
        <v>1687</v>
      </c>
      <c r="M1687" s="90"/>
      <c r="N1687" s="99">
        <v>2</v>
      </c>
      <c r="O1687" s="83" t="str">
        <f>REPLACE(INDEX(GroupVertices[Group], MATCH(Edges[[#This Row],[Vertex 1]],GroupVertices[Vertex],0)),1,1,"")</f>
        <v>1</v>
      </c>
      <c r="P1687" s="83" t="str">
        <f>REPLACE(INDEX(GroupVertices[Group], MATCH(Edges[[#This Row],[Vertex 2]],GroupVertices[Vertex],0)),1,1,"")</f>
        <v>1</v>
      </c>
    </row>
    <row r="1688" spans="1:16" ht="14.25" customHeight="1" thickTop="1" thickBot="1" x14ac:dyDescent="0.3">
      <c r="A1688" s="91" t="s">
        <v>536</v>
      </c>
      <c r="B1688" s="91" t="s">
        <v>408</v>
      </c>
      <c r="C1688" s="92"/>
      <c r="D1688" s="93">
        <v>1.1428571428571428</v>
      </c>
      <c r="E1688" s="94"/>
      <c r="F1688" s="95"/>
      <c r="G1688" s="92"/>
      <c r="H1688" s="96"/>
      <c r="I1688" s="97"/>
      <c r="J1688" s="97"/>
      <c r="K1688" s="98"/>
      <c r="L1688" s="90">
        <v>1688</v>
      </c>
      <c r="M1688" s="90"/>
      <c r="N1688" s="99">
        <v>2</v>
      </c>
      <c r="O1688" s="83" t="str">
        <f>REPLACE(INDEX(GroupVertices[Group], MATCH(Edges[[#This Row],[Vertex 1]],GroupVertices[Vertex],0)),1,1,"")</f>
        <v>1</v>
      </c>
      <c r="P1688" s="83" t="str">
        <f>REPLACE(INDEX(GroupVertices[Group], MATCH(Edges[[#This Row],[Vertex 2]],GroupVertices[Vertex],0)),1,1,"")</f>
        <v>1</v>
      </c>
    </row>
    <row r="1689" spans="1:16" ht="14.25" customHeight="1" thickTop="1" thickBot="1" x14ac:dyDescent="0.3">
      <c r="A1689" s="91" t="s">
        <v>536</v>
      </c>
      <c r="B1689" s="91" t="s">
        <v>1024</v>
      </c>
      <c r="C1689" s="92"/>
      <c r="D1689" s="93">
        <v>1</v>
      </c>
      <c r="E1689" s="94"/>
      <c r="F1689" s="95"/>
      <c r="G1689" s="92"/>
      <c r="H1689" s="96"/>
      <c r="I1689" s="97"/>
      <c r="J1689" s="97"/>
      <c r="K1689" s="98"/>
      <c r="L1689" s="90">
        <v>1689</v>
      </c>
      <c r="M1689" s="90"/>
      <c r="N1689" s="99">
        <v>1</v>
      </c>
      <c r="O1689" s="83" t="str">
        <f>REPLACE(INDEX(GroupVertices[Group], MATCH(Edges[[#This Row],[Vertex 1]],GroupVertices[Vertex],0)),1,1,"")</f>
        <v>1</v>
      </c>
      <c r="P1689" s="83" t="str">
        <f>REPLACE(INDEX(GroupVertices[Group], MATCH(Edges[[#This Row],[Vertex 2]],GroupVertices[Vertex],0)),1,1,"")</f>
        <v>1</v>
      </c>
    </row>
    <row r="1690" spans="1:16" ht="14.25" customHeight="1" thickTop="1" thickBot="1" x14ac:dyDescent="0.3">
      <c r="A1690" s="91" t="s">
        <v>971</v>
      </c>
      <c r="B1690" s="91" t="s">
        <v>1025</v>
      </c>
      <c r="C1690" s="92"/>
      <c r="D1690" s="93">
        <v>1.1428571428571428</v>
      </c>
      <c r="E1690" s="94"/>
      <c r="F1690" s="95"/>
      <c r="G1690" s="92"/>
      <c r="H1690" s="96"/>
      <c r="I1690" s="97"/>
      <c r="J1690" s="97"/>
      <c r="K1690" s="98"/>
      <c r="L1690" s="90">
        <v>1690</v>
      </c>
      <c r="M1690" s="90"/>
      <c r="N1690" s="99">
        <v>2</v>
      </c>
      <c r="O1690" s="83" t="str">
        <f>REPLACE(INDEX(GroupVertices[Group], MATCH(Edges[[#This Row],[Vertex 1]],GroupVertices[Vertex],0)),1,1,"")</f>
        <v>15</v>
      </c>
      <c r="P1690" s="83" t="str">
        <f>REPLACE(INDEX(GroupVertices[Group], MATCH(Edges[[#This Row],[Vertex 2]],GroupVertices[Vertex],0)),1,1,"")</f>
        <v>15</v>
      </c>
    </row>
    <row r="1691" spans="1:16" ht="14.25" customHeight="1" thickTop="1" thickBot="1" x14ac:dyDescent="0.3">
      <c r="A1691" s="91" t="s">
        <v>938</v>
      </c>
      <c r="B1691" s="91" t="s">
        <v>1026</v>
      </c>
      <c r="C1691" s="92"/>
      <c r="D1691" s="93">
        <v>1.1428571428571428</v>
      </c>
      <c r="E1691" s="94"/>
      <c r="F1691" s="95"/>
      <c r="G1691" s="92"/>
      <c r="H1691" s="96"/>
      <c r="I1691" s="97"/>
      <c r="J1691" s="97"/>
      <c r="K1691" s="98"/>
      <c r="L1691" s="90">
        <v>1691</v>
      </c>
      <c r="M1691" s="90"/>
      <c r="N1691" s="99">
        <v>2</v>
      </c>
      <c r="O1691" s="83" t="str">
        <f>REPLACE(INDEX(GroupVertices[Group], MATCH(Edges[[#This Row],[Vertex 1]],GroupVertices[Vertex],0)),1,1,"")</f>
        <v>1</v>
      </c>
      <c r="P1691" s="83" t="str">
        <f>REPLACE(INDEX(GroupVertices[Group], MATCH(Edges[[#This Row],[Vertex 2]],GroupVertices[Vertex],0)),1,1,"")</f>
        <v>1</v>
      </c>
    </row>
    <row r="1692" spans="1:16" ht="14.25" customHeight="1" thickTop="1" thickBot="1" x14ac:dyDescent="0.3">
      <c r="A1692" s="91" t="s">
        <v>448</v>
      </c>
      <c r="B1692" s="91" t="s">
        <v>211</v>
      </c>
      <c r="C1692" s="92"/>
      <c r="D1692" s="93">
        <v>1.2857142857142856</v>
      </c>
      <c r="E1692" s="94"/>
      <c r="F1692" s="95"/>
      <c r="G1692" s="92"/>
      <c r="H1692" s="96"/>
      <c r="I1692" s="97"/>
      <c r="J1692" s="97"/>
      <c r="K1692" s="98"/>
      <c r="L1692" s="90">
        <v>1692</v>
      </c>
      <c r="M1692" s="90"/>
      <c r="N1692" s="99">
        <v>3</v>
      </c>
      <c r="O1692" s="83" t="str">
        <f>REPLACE(INDEX(GroupVertices[Group], MATCH(Edges[[#This Row],[Vertex 1]],GroupVertices[Vertex],0)),1,1,"")</f>
        <v>1</v>
      </c>
      <c r="P1692" s="83" t="str">
        <f>REPLACE(INDEX(GroupVertices[Group], MATCH(Edges[[#This Row],[Vertex 2]],GroupVertices[Vertex],0)),1,1,"")</f>
        <v>1</v>
      </c>
    </row>
    <row r="1693" spans="1:16" ht="14.25" customHeight="1" thickTop="1" thickBot="1" x14ac:dyDescent="0.3">
      <c r="A1693" s="91" t="s">
        <v>448</v>
      </c>
      <c r="B1693" s="91" t="s">
        <v>1020</v>
      </c>
      <c r="C1693" s="92"/>
      <c r="D1693" s="93">
        <v>1</v>
      </c>
      <c r="E1693" s="94"/>
      <c r="F1693" s="95"/>
      <c r="G1693" s="92"/>
      <c r="H1693" s="96"/>
      <c r="I1693" s="97"/>
      <c r="J1693" s="97"/>
      <c r="K1693" s="98"/>
      <c r="L1693" s="90">
        <v>1693</v>
      </c>
      <c r="M1693" s="90"/>
      <c r="N1693" s="99">
        <v>1</v>
      </c>
      <c r="O1693" s="83" t="str">
        <f>REPLACE(INDEX(GroupVertices[Group], MATCH(Edges[[#This Row],[Vertex 1]],GroupVertices[Vertex],0)),1,1,"")</f>
        <v>1</v>
      </c>
      <c r="P1693" s="83" t="str">
        <f>REPLACE(INDEX(GroupVertices[Group], MATCH(Edges[[#This Row],[Vertex 2]],GroupVertices[Vertex],0)),1,1,"")</f>
        <v>1</v>
      </c>
    </row>
    <row r="1694" spans="1:16" ht="14.25" customHeight="1" thickTop="1" thickBot="1" x14ac:dyDescent="0.3">
      <c r="A1694" s="91" t="s">
        <v>448</v>
      </c>
      <c r="B1694" s="91" t="s">
        <v>406</v>
      </c>
      <c r="C1694" s="92"/>
      <c r="D1694" s="93">
        <v>1.7142857142857144</v>
      </c>
      <c r="E1694" s="94"/>
      <c r="F1694" s="95"/>
      <c r="G1694" s="92"/>
      <c r="H1694" s="96"/>
      <c r="I1694" s="97"/>
      <c r="J1694" s="97"/>
      <c r="K1694" s="98"/>
      <c r="L1694" s="90">
        <v>1694</v>
      </c>
      <c r="M1694" s="90"/>
      <c r="N1694" s="99">
        <v>6</v>
      </c>
      <c r="O1694" s="83" t="str">
        <f>REPLACE(INDEX(GroupVertices[Group], MATCH(Edges[[#This Row],[Vertex 1]],GroupVertices[Vertex],0)),1,1,"")</f>
        <v>1</v>
      </c>
      <c r="P1694" s="83" t="str">
        <f>REPLACE(INDEX(GroupVertices[Group], MATCH(Edges[[#This Row],[Vertex 2]],GroupVertices[Vertex],0)),1,1,"")</f>
        <v>1</v>
      </c>
    </row>
    <row r="1695" spans="1:16" ht="14.25" customHeight="1" thickTop="1" thickBot="1" x14ac:dyDescent="0.3">
      <c r="A1695" s="91" t="s">
        <v>448</v>
      </c>
      <c r="B1695" s="91" t="s">
        <v>760</v>
      </c>
      <c r="C1695" s="92"/>
      <c r="D1695" s="93">
        <v>1</v>
      </c>
      <c r="E1695" s="94"/>
      <c r="F1695" s="95"/>
      <c r="G1695" s="92"/>
      <c r="H1695" s="96"/>
      <c r="I1695" s="97"/>
      <c r="J1695" s="97"/>
      <c r="K1695" s="98"/>
      <c r="L1695" s="90">
        <v>1695</v>
      </c>
      <c r="M1695" s="90"/>
      <c r="N1695" s="99">
        <v>1</v>
      </c>
      <c r="O1695" s="83" t="str">
        <f>REPLACE(INDEX(GroupVertices[Group], MATCH(Edges[[#This Row],[Vertex 1]],GroupVertices[Vertex],0)),1,1,"")</f>
        <v>1</v>
      </c>
      <c r="P1695" s="83" t="str">
        <f>REPLACE(INDEX(GroupVertices[Group], MATCH(Edges[[#This Row],[Vertex 2]],GroupVertices[Vertex],0)),1,1,"")</f>
        <v>1</v>
      </c>
    </row>
    <row r="1696" spans="1:16" ht="14.25" customHeight="1" thickTop="1" thickBot="1" x14ac:dyDescent="0.3">
      <c r="A1696" s="91" t="s">
        <v>448</v>
      </c>
      <c r="B1696" s="91" t="s">
        <v>303</v>
      </c>
      <c r="C1696" s="92"/>
      <c r="D1696" s="93">
        <v>1.4285714285714286</v>
      </c>
      <c r="E1696" s="94"/>
      <c r="F1696" s="95"/>
      <c r="G1696" s="92"/>
      <c r="H1696" s="96"/>
      <c r="I1696" s="97"/>
      <c r="J1696" s="97"/>
      <c r="K1696" s="98"/>
      <c r="L1696" s="90">
        <v>1696</v>
      </c>
      <c r="M1696" s="90"/>
      <c r="N1696" s="99">
        <v>4</v>
      </c>
      <c r="O1696" s="83" t="str">
        <f>REPLACE(INDEX(GroupVertices[Group], MATCH(Edges[[#This Row],[Vertex 1]],GroupVertices[Vertex],0)),1,1,"")</f>
        <v>1</v>
      </c>
      <c r="P1696" s="83" t="str">
        <f>REPLACE(INDEX(GroupVertices[Group], MATCH(Edges[[#This Row],[Vertex 2]],GroupVertices[Vertex],0)),1,1,"")</f>
        <v>1</v>
      </c>
    </row>
    <row r="1697" spans="1:16" ht="14.25" customHeight="1" thickTop="1" thickBot="1" x14ac:dyDescent="0.3">
      <c r="A1697" s="91" t="s">
        <v>448</v>
      </c>
      <c r="B1697" s="91" t="s">
        <v>305</v>
      </c>
      <c r="C1697" s="92"/>
      <c r="D1697" s="93">
        <v>1</v>
      </c>
      <c r="E1697" s="94"/>
      <c r="F1697" s="95"/>
      <c r="G1697" s="92"/>
      <c r="H1697" s="96"/>
      <c r="I1697" s="97"/>
      <c r="J1697" s="97"/>
      <c r="K1697" s="98"/>
      <c r="L1697" s="90">
        <v>1697</v>
      </c>
      <c r="M1697" s="90"/>
      <c r="N1697" s="99">
        <v>1</v>
      </c>
      <c r="O1697" s="83" t="str">
        <f>REPLACE(INDEX(GroupVertices[Group], MATCH(Edges[[#This Row],[Vertex 1]],GroupVertices[Vertex],0)),1,1,"")</f>
        <v>1</v>
      </c>
      <c r="P1697" s="83" t="str">
        <f>REPLACE(INDEX(GroupVertices[Group], MATCH(Edges[[#This Row],[Vertex 2]],GroupVertices[Vertex],0)),1,1,"")</f>
        <v>1</v>
      </c>
    </row>
    <row r="1698" spans="1:16" ht="14.25" customHeight="1" thickTop="1" thickBot="1" x14ac:dyDescent="0.3">
      <c r="A1698" s="91" t="s">
        <v>448</v>
      </c>
      <c r="B1698" s="91" t="s">
        <v>1027</v>
      </c>
      <c r="C1698" s="92"/>
      <c r="D1698" s="93">
        <v>1.2857142857142856</v>
      </c>
      <c r="E1698" s="94"/>
      <c r="F1698" s="95"/>
      <c r="G1698" s="92"/>
      <c r="H1698" s="96"/>
      <c r="I1698" s="97"/>
      <c r="J1698" s="97"/>
      <c r="K1698" s="98"/>
      <c r="L1698" s="90">
        <v>1698</v>
      </c>
      <c r="M1698" s="90"/>
      <c r="N1698" s="99">
        <v>3</v>
      </c>
      <c r="O1698" s="83" t="str">
        <f>REPLACE(INDEX(GroupVertices[Group], MATCH(Edges[[#This Row],[Vertex 1]],GroupVertices[Vertex],0)),1,1,"")</f>
        <v>1</v>
      </c>
      <c r="P1698" s="83" t="str">
        <f>REPLACE(INDEX(GroupVertices[Group], MATCH(Edges[[#This Row],[Vertex 2]],GroupVertices[Vertex],0)),1,1,"")</f>
        <v>1</v>
      </c>
    </row>
    <row r="1699" spans="1:16" ht="14.25" customHeight="1" thickTop="1" thickBot="1" x14ac:dyDescent="0.3">
      <c r="A1699" s="91" t="s">
        <v>448</v>
      </c>
      <c r="B1699" s="91" t="s">
        <v>1022</v>
      </c>
      <c r="C1699" s="92"/>
      <c r="D1699" s="93">
        <v>1</v>
      </c>
      <c r="E1699" s="94"/>
      <c r="F1699" s="95"/>
      <c r="G1699" s="92"/>
      <c r="H1699" s="96"/>
      <c r="I1699" s="97"/>
      <c r="J1699" s="97"/>
      <c r="K1699" s="98"/>
      <c r="L1699" s="90">
        <v>1699</v>
      </c>
      <c r="M1699" s="90"/>
      <c r="N1699" s="99">
        <v>1</v>
      </c>
      <c r="O1699" s="83" t="str">
        <f>REPLACE(INDEX(GroupVertices[Group], MATCH(Edges[[#This Row],[Vertex 1]],GroupVertices[Vertex],0)),1,1,"")</f>
        <v>1</v>
      </c>
      <c r="P1699" s="83" t="str">
        <f>REPLACE(INDEX(GroupVertices[Group], MATCH(Edges[[#This Row],[Vertex 2]],GroupVertices[Vertex],0)),1,1,"")</f>
        <v>1</v>
      </c>
    </row>
    <row r="1700" spans="1:16" ht="14.25" customHeight="1" thickTop="1" thickBot="1" x14ac:dyDescent="0.3">
      <c r="A1700" s="91" t="s">
        <v>300</v>
      </c>
      <c r="B1700" s="91" t="s">
        <v>301</v>
      </c>
      <c r="C1700" s="92"/>
      <c r="D1700" s="93">
        <v>1</v>
      </c>
      <c r="E1700" s="94"/>
      <c r="F1700" s="95"/>
      <c r="G1700" s="92"/>
      <c r="H1700" s="96"/>
      <c r="I1700" s="97"/>
      <c r="J1700" s="97"/>
      <c r="K1700" s="98"/>
      <c r="L1700" s="90">
        <v>1700</v>
      </c>
      <c r="M1700" s="90"/>
      <c r="N1700" s="99">
        <v>1</v>
      </c>
      <c r="O1700" s="83" t="str">
        <f>REPLACE(INDEX(GroupVertices[Group], MATCH(Edges[[#This Row],[Vertex 1]],GroupVertices[Vertex],0)),1,1,"")</f>
        <v>1</v>
      </c>
      <c r="P1700" s="83" t="str">
        <f>REPLACE(INDEX(GroupVertices[Group], MATCH(Edges[[#This Row],[Vertex 2]],GroupVertices[Vertex],0)),1,1,"")</f>
        <v>1</v>
      </c>
    </row>
    <row r="1701" spans="1:16" ht="14.25" customHeight="1" thickTop="1" thickBot="1" x14ac:dyDescent="0.3">
      <c r="A1701" s="91" t="s">
        <v>797</v>
      </c>
      <c r="B1701" s="91" t="s">
        <v>420</v>
      </c>
      <c r="C1701" s="92"/>
      <c r="D1701" s="93">
        <v>1</v>
      </c>
      <c r="E1701" s="94"/>
      <c r="F1701" s="95"/>
      <c r="G1701" s="92"/>
      <c r="H1701" s="96"/>
      <c r="I1701" s="97"/>
      <c r="J1701" s="97"/>
      <c r="K1701" s="98"/>
      <c r="L1701" s="90">
        <v>1701</v>
      </c>
      <c r="M1701" s="90"/>
      <c r="N1701" s="99">
        <v>1</v>
      </c>
      <c r="O1701" s="83" t="str">
        <f>REPLACE(INDEX(GroupVertices[Group], MATCH(Edges[[#This Row],[Vertex 1]],GroupVertices[Vertex],0)),1,1,"")</f>
        <v>1</v>
      </c>
      <c r="P1701" s="83" t="str">
        <f>REPLACE(INDEX(GroupVertices[Group], MATCH(Edges[[#This Row],[Vertex 2]],GroupVertices[Vertex],0)),1,1,"")</f>
        <v>1</v>
      </c>
    </row>
    <row r="1702" spans="1:16" ht="14.25" customHeight="1" thickTop="1" thickBot="1" x14ac:dyDescent="0.3">
      <c r="A1702" s="91" t="s">
        <v>615</v>
      </c>
      <c r="B1702" s="91" t="s">
        <v>616</v>
      </c>
      <c r="C1702" s="92"/>
      <c r="D1702" s="93">
        <v>1</v>
      </c>
      <c r="E1702" s="94"/>
      <c r="F1702" s="95"/>
      <c r="G1702" s="92"/>
      <c r="H1702" s="96"/>
      <c r="I1702" s="97"/>
      <c r="J1702" s="97"/>
      <c r="K1702" s="98"/>
      <c r="L1702" s="90">
        <v>1702</v>
      </c>
      <c r="M1702" s="90"/>
      <c r="N1702" s="99">
        <v>1</v>
      </c>
      <c r="O1702" s="83" t="str">
        <f>REPLACE(INDEX(GroupVertices[Group], MATCH(Edges[[#This Row],[Vertex 1]],GroupVertices[Vertex],0)),1,1,"")</f>
        <v>1</v>
      </c>
      <c r="P1702" s="83" t="str">
        <f>REPLACE(INDEX(GroupVertices[Group], MATCH(Edges[[#This Row],[Vertex 2]],GroupVertices[Vertex],0)),1,1,"")</f>
        <v>1</v>
      </c>
    </row>
    <row r="1703" spans="1:16" ht="14.25" customHeight="1" thickTop="1" thickBot="1" x14ac:dyDescent="0.3">
      <c r="A1703" s="91" t="s">
        <v>615</v>
      </c>
      <c r="B1703" s="91" t="s">
        <v>301</v>
      </c>
      <c r="C1703" s="92"/>
      <c r="D1703" s="93">
        <v>1</v>
      </c>
      <c r="E1703" s="94"/>
      <c r="F1703" s="95"/>
      <c r="G1703" s="92"/>
      <c r="H1703" s="96"/>
      <c r="I1703" s="97"/>
      <c r="J1703" s="97"/>
      <c r="K1703" s="98"/>
      <c r="L1703" s="90">
        <v>1703</v>
      </c>
      <c r="M1703" s="90"/>
      <c r="N1703" s="99">
        <v>1</v>
      </c>
      <c r="O1703" s="83" t="str">
        <f>REPLACE(INDEX(GroupVertices[Group], MATCH(Edges[[#This Row],[Vertex 1]],GroupVertices[Vertex],0)),1,1,"")</f>
        <v>1</v>
      </c>
      <c r="P1703" s="83" t="str">
        <f>REPLACE(INDEX(GroupVertices[Group], MATCH(Edges[[#This Row],[Vertex 2]],GroupVertices[Vertex],0)),1,1,"")</f>
        <v>1</v>
      </c>
    </row>
    <row r="1704" spans="1:16" ht="14.25" customHeight="1" thickTop="1" thickBot="1" x14ac:dyDescent="0.3">
      <c r="A1704" s="91" t="s">
        <v>261</v>
      </c>
      <c r="B1704" s="91" t="s">
        <v>262</v>
      </c>
      <c r="C1704" s="92"/>
      <c r="D1704" s="93">
        <v>1</v>
      </c>
      <c r="E1704" s="94"/>
      <c r="F1704" s="95"/>
      <c r="G1704" s="92"/>
      <c r="H1704" s="96"/>
      <c r="I1704" s="97"/>
      <c r="J1704" s="97"/>
      <c r="K1704" s="98"/>
      <c r="L1704" s="90">
        <v>1704</v>
      </c>
      <c r="M1704" s="90"/>
      <c r="N1704" s="99">
        <v>1</v>
      </c>
      <c r="O1704" s="83" t="str">
        <f>REPLACE(INDEX(GroupVertices[Group], MATCH(Edges[[#This Row],[Vertex 1]],GroupVertices[Vertex],0)),1,1,"")</f>
        <v>1</v>
      </c>
      <c r="P1704" s="83" t="str">
        <f>REPLACE(INDEX(GroupVertices[Group], MATCH(Edges[[#This Row],[Vertex 2]],GroupVertices[Vertex],0)),1,1,"")</f>
        <v>1</v>
      </c>
    </row>
    <row r="1705" spans="1:16" ht="14.25" customHeight="1" thickTop="1" thickBot="1" x14ac:dyDescent="0.3">
      <c r="A1705" s="91" t="s">
        <v>261</v>
      </c>
      <c r="B1705" s="91" t="s">
        <v>180</v>
      </c>
      <c r="C1705" s="92"/>
      <c r="D1705" s="93">
        <v>1</v>
      </c>
      <c r="E1705" s="94"/>
      <c r="F1705" s="95"/>
      <c r="G1705" s="92"/>
      <c r="H1705" s="96"/>
      <c r="I1705" s="97"/>
      <c r="J1705" s="97"/>
      <c r="K1705" s="98"/>
      <c r="L1705" s="90">
        <v>1705</v>
      </c>
      <c r="M1705" s="90"/>
      <c r="N1705" s="99">
        <v>1</v>
      </c>
      <c r="O1705" s="83" t="str">
        <f>REPLACE(INDEX(GroupVertices[Group], MATCH(Edges[[#This Row],[Vertex 1]],GroupVertices[Vertex],0)),1,1,"")</f>
        <v>1</v>
      </c>
      <c r="P1705" s="83" t="str">
        <f>REPLACE(INDEX(GroupVertices[Group], MATCH(Edges[[#This Row],[Vertex 2]],GroupVertices[Vertex],0)),1,1,"")</f>
        <v>1</v>
      </c>
    </row>
    <row r="1706" spans="1:16" ht="14.25" customHeight="1" thickTop="1" thickBot="1" x14ac:dyDescent="0.3">
      <c r="A1706" s="91" t="s">
        <v>1028</v>
      </c>
      <c r="B1706" s="91" t="s">
        <v>931</v>
      </c>
      <c r="C1706" s="92"/>
      <c r="D1706" s="93">
        <v>1</v>
      </c>
      <c r="E1706" s="94"/>
      <c r="F1706" s="95"/>
      <c r="G1706" s="92"/>
      <c r="H1706" s="96"/>
      <c r="I1706" s="97"/>
      <c r="J1706" s="97"/>
      <c r="K1706" s="98"/>
      <c r="L1706" s="90">
        <v>1706</v>
      </c>
      <c r="M1706" s="90"/>
      <c r="N1706" s="99">
        <v>1</v>
      </c>
      <c r="O1706" s="83" t="str">
        <f>REPLACE(INDEX(GroupVertices[Group], MATCH(Edges[[#This Row],[Vertex 1]],GroupVertices[Vertex],0)),1,1,"")</f>
        <v>1</v>
      </c>
      <c r="P1706" s="83" t="str">
        <f>REPLACE(INDEX(GroupVertices[Group], MATCH(Edges[[#This Row],[Vertex 2]],GroupVertices[Vertex],0)),1,1,"")</f>
        <v>1</v>
      </c>
    </row>
    <row r="1707" spans="1:16" ht="14.25" customHeight="1" thickTop="1" thickBot="1" x14ac:dyDescent="0.3">
      <c r="A1707" s="91" t="s">
        <v>187</v>
      </c>
      <c r="B1707" s="91" t="s">
        <v>188</v>
      </c>
      <c r="C1707" s="92"/>
      <c r="D1707" s="93">
        <v>1.1428571428571428</v>
      </c>
      <c r="E1707" s="94"/>
      <c r="F1707" s="95"/>
      <c r="G1707" s="92"/>
      <c r="H1707" s="96"/>
      <c r="I1707" s="97"/>
      <c r="J1707" s="97"/>
      <c r="K1707" s="98"/>
      <c r="L1707" s="90">
        <v>1707</v>
      </c>
      <c r="M1707" s="90"/>
      <c r="N1707" s="99">
        <v>2</v>
      </c>
      <c r="O1707" s="83" t="str">
        <f>REPLACE(INDEX(GroupVertices[Group], MATCH(Edges[[#This Row],[Vertex 1]],GroupVertices[Vertex],0)),1,1,"")</f>
        <v>1</v>
      </c>
      <c r="P1707" s="83" t="str">
        <f>REPLACE(INDEX(GroupVertices[Group], MATCH(Edges[[#This Row],[Vertex 2]],GroupVertices[Vertex],0)),1,1,"")</f>
        <v>1</v>
      </c>
    </row>
    <row r="1708" spans="1:16" ht="14.25" customHeight="1" thickTop="1" thickBot="1" x14ac:dyDescent="0.3">
      <c r="A1708" s="91" t="s">
        <v>1029</v>
      </c>
      <c r="B1708" s="91" t="s">
        <v>731</v>
      </c>
      <c r="C1708" s="92"/>
      <c r="D1708" s="93">
        <v>1.1428571428571428</v>
      </c>
      <c r="E1708" s="94"/>
      <c r="F1708" s="95"/>
      <c r="G1708" s="92"/>
      <c r="H1708" s="96"/>
      <c r="I1708" s="97"/>
      <c r="J1708" s="97"/>
      <c r="K1708" s="98"/>
      <c r="L1708" s="90">
        <v>1708</v>
      </c>
      <c r="M1708" s="90"/>
      <c r="N1708" s="99">
        <v>2</v>
      </c>
      <c r="O1708" s="83" t="str">
        <f>REPLACE(INDEX(GroupVertices[Group], MATCH(Edges[[#This Row],[Vertex 1]],GroupVertices[Vertex],0)),1,1,"")</f>
        <v>1</v>
      </c>
      <c r="P1708" s="83" t="str">
        <f>REPLACE(INDEX(GroupVertices[Group], MATCH(Edges[[#This Row],[Vertex 2]],GroupVertices[Vertex],0)),1,1,"")</f>
        <v>1</v>
      </c>
    </row>
    <row r="1709" spans="1:16" ht="14.25" customHeight="1" thickTop="1" thickBot="1" x14ac:dyDescent="0.3">
      <c r="A1709" s="91" t="s">
        <v>579</v>
      </c>
      <c r="B1709" s="91" t="s">
        <v>580</v>
      </c>
      <c r="C1709" s="92"/>
      <c r="D1709" s="93">
        <v>1</v>
      </c>
      <c r="E1709" s="94"/>
      <c r="F1709" s="95"/>
      <c r="G1709" s="92"/>
      <c r="H1709" s="96"/>
      <c r="I1709" s="97"/>
      <c r="J1709" s="97"/>
      <c r="K1709" s="98"/>
      <c r="L1709" s="90">
        <v>1709</v>
      </c>
      <c r="M1709" s="90"/>
      <c r="N1709" s="99">
        <v>1</v>
      </c>
      <c r="O1709" s="83" t="str">
        <f>REPLACE(INDEX(GroupVertices[Group], MATCH(Edges[[#This Row],[Vertex 1]],GroupVertices[Vertex],0)),1,1,"")</f>
        <v>1</v>
      </c>
      <c r="P1709" s="83" t="str">
        <f>REPLACE(INDEX(GroupVertices[Group], MATCH(Edges[[#This Row],[Vertex 2]],GroupVertices[Vertex],0)),1,1,"")</f>
        <v>1</v>
      </c>
    </row>
    <row r="1710" spans="1:16" ht="14.25" customHeight="1" thickTop="1" thickBot="1" x14ac:dyDescent="0.3">
      <c r="A1710" s="91" t="s">
        <v>579</v>
      </c>
      <c r="B1710" s="91" t="s">
        <v>188</v>
      </c>
      <c r="C1710" s="92"/>
      <c r="D1710" s="93">
        <v>1.1428571428571428</v>
      </c>
      <c r="E1710" s="94"/>
      <c r="F1710" s="95"/>
      <c r="G1710" s="92"/>
      <c r="H1710" s="96"/>
      <c r="I1710" s="97"/>
      <c r="J1710" s="97"/>
      <c r="K1710" s="98"/>
      <c r="L1710" s="90">
        <v>1710</v>
      </c>
      <c r="M1710" s="90"/>
      <c r="N1710" s="99">
        <v>2</v>
      </c>
      <c r="O1710" s="83" t="str">
        <f>REPLACE(INDEX(GroupVertices[Group], MATCH(Edges[[#This Row],[Vertex 1]],GroupVertices[Vertex],0)),1,1,"")</f>
        <v>1</v>
      </c>
      <c r="P1710" s="83" t="str">
        <f>REPLACE(INDEX(GroupVertices[Group], MATCH(Edges[[#This Row],[Vertex 2]],GroupVertices[Vertex],0)),1,1,"")</f>
        <v>1</v>
      </c>
    </row>
    <row r="1711" spans="1:16" ht="14.25" customHeight="1" thickTop="1" thickBot="1" x14ac:dyDescent="0.3">
      <c r="A1711" s="91" t="s">
        <v>518</v>
      </c>
      <c r="B1711" s="91" t="s">
        <v>519</v>
      </c>
      <c r="C1711" s="92"/>
      <c r="D1711" s="93">
        <v>1</v>
      </c>
      <c r="E1711" s="94"/>
      <c r="F1711" s="95"/>
      <c r="G1711" s="92"/>
      <c r="H1711" s="96"/>
      <c r="I1711" s="97"/>
      <c r="J1711" s="97"/>
      <c r="K1711" s="98"/>
      <c r="L1711" s="90">
        <v>1711</v>
      </c>
      <c r="M1711" s="90"/>
      <c r="N1711" s="99">
        <v>1</v>
      </c>
      <c r="O1711" s="83" t="str">
        <f>REPLACE(INDEX(GroupVertices[Group], MATCH(Edges[[#This Row],[Vertex 1]],GroupVertices[Vertex],0)),1,1,"")</f>
        <v>1</v>
      </c>
      <c r="P1711" s="83" t="str">
        <f>REPLACE(INDEX(GroupVertices[Group], MATCH(Edges[[#This Row],[Vertex 2]],GroupVertices[Vertex],0)),1,1,"")</f>
        <v>1</v>
      </c>
    </row>
    <row r="1712" spans="1:16" ht="14.25" customHeight="1" thickTop="1" thickBot="1" x14ac:dyDescent="0.3">
      <c r="A1712" s="91" t="s">
        <v>639</v>
      </c>
      <c r="B1712" s="91" t="s">
        <v>1012</v>
      </c>
      <c r="C1712" s="92"/>
      <c r="D1712" s="93">
        <v>1.1428571428571428</v>
      </c>
      <c r="E1712" s="94"/>
      <c r="F1712" s="95"/>
      <c r="G1712" s="92"/>
      <c r="H1712" s="96"/>
      <c r="I1712" s="97"/>
      <c r="J1712" s="97"/>
      <c r="K1712" s="98"/>
      <c r="L1712" s="90">
        <v>1712</v>
      </c>
      <c r="M1712" s="90"/>
      <c r="N1712" s="99">
        <v>2</v>
      </c>
      <c r="O1712" s="83" t="str">
        <f>REPLACE(INDEX(GroupVertices[Group], MATCH(Edges[[#This Row],[Vertex 1]],GroupVertices[Vertex],0)),1,1,"")</f>
        <v>1</v>
      </c>
      <c r="P1712" s="83" t="str">
        <f>REPLACE(INDEX(GroupVertices[Group], MATCH(Edges[[#This Row],[Vertex 2]],GroupVertices[Vertex],0)),1,1,"")</f>
        <v>1</v>
      </c>
    </row>
    <row r="1713" spans="1:16" ht="14.25" customHeight="1" thickTop="1" thickBot="1" x14ac:dyDescent="0.3">
      <c r="A1713" s="91" t="s">
        <v>639</v>
      </c>
      <c r="B1713" s="91" t="s">
        <v>640</v>
      </c>
      <c r="C1713" s="92"/>
      <c r="D1713" s="93">
        <v>1.1428571428571428</v>
      </c>
      <c r="E1713" s="94"/>
      <c r="F1713" s="95"/>
      <c r="G1713" s="92"/>
      <c r="H1713" s="96"/>
      <c r="I1713" s="97"/>
      <c r="J1713" s="97"/>
      <c r="K1713" s="98"/>
      <c r="L1713" s="90">
        <v>1713</v>
      </c>
      <c r="M1713" s="90"/>
      <c r="N1713" s="99">
        <v>2</v>
      </c>
      <c r="O1713" s="83" t="str">
        <f>REPLACE(INDEX(GroupVertices[Group], MATCH(Edges[[#This Row],[Vertex 1]],GroupVertices[Vertex],0)),1,1,"")</f>
        <v>1</v>
      </c>
      <c r="P1713" s="83" t="str">
        <f>REPLACE(INDEX(GroupVertices[Group], MATCH(Edges[[#This Row],[Vertex 2]],GroupVertices[Vertex],0)),1,1,"")</f>
        <v>1</v>
      </c>
    </row>
    <row r="1714" spans="1:16" ht="14.25" customHeight="1" thickTop="1" thickBot="1" x14ac:dyDescent="0.3">
      <c r="A1714" s="91" t="s">
        <v>603</v>
      </c>
      <c r="B1714" s="91" t="s">
        <v>247</v>
      </c>
      <c r="C1714" s="92"/>
      <c r="D1714" s="93">
        <v>1</v>
      </c>
      <c r="E1714" s="94"/>
      <c r="F1714" s="95"/>
      <c r="G1714" s="92"/>
      <c r="H1714" s="96"/>
      <c r="I1714" s="97"/>
      <c r="J1714" s="97"/>
      <c r="K1714" s="98"/>
      <c r="L1714" s="90">
        <v>1714</v>
      </c>
      <c r="M1714" s="90"/>
      <c r="N1714" s="99">
        <v>1</v>
      </c>
      <c r="O1714" s="83" t="str">
        <f>REPLACE(INDEX(GroupVertices[Group], MATCH(Edges[[#This Row],[Vertex 1]],GroupVertices[Vertex],0)),1,1,"")</f>
        <v>1</v>
      </c>
      <c r="P1714" s="83" t="str">
        <f>REPLACE(INDEX(GroupVertices[Group], MATCH(Edges[[#This Row],[Vertex 2]],GroupVertices[Vertex],0)),1,1,"")</f>
        <v>1</v>
      </c>
    </row>
    <row r="1715" spans="1:16" ht="14.25" customHeight="1" thickTop="1" thickBot="1" x14ac:dyDescent="0.3">
      <c r="A1715" s="91" t="s">
        <v>603</v>
      </c>
      <c r="B1715" s="91" t="s">
        <v>1030</v>
      </c>
      <c r="C1715" s="92"/>
      <c r="D1715" s="93">
        <v>1</v>
      </c>
      <c r="E1715" s="94"/>
      <c r="F1715" s="95"/>
      <c r="G1715" s="92"/>
      <c r="H1715" s="96"/>
      <c r="I1715" s="97"/>
      <c r="J1715" s="97"/>
      <c r="K1715" s="98"/>
      <c r="L1715" s="90">
        <v>1715</v>
      </c>
      <c r="M1715" s="90"/>
      <c r="N1715" s="99">
        <v>1</v>
      </c>
      <c r="O1715" s="83" t="str">
        <f>REPLACE(INDEX(GroupVertices[Group], MATCH(Edges[[#This Row],[Vertex 1]],GroupVertices[Vertex],0)),1,1,"")</f>
        <v>1</v>
      </c>
      <c r="P1715" s="83" t="str">
        <f>REPLACE(INDEX(GroupVertices[Group], MATCH(Edges[[#This Row],[Vertex 2]],GroupVertices[Vertex],0)),1,1,"")</f>
        <v>1</v>
      </c>
    </row>
    <row r="1716" spans="1:16" ht="14.25" customHeight="1" thickTop="1" thickBot="1" x14ac:dyDescent="0.3">
      <c r="A1716" s="91" t="s">
        <v>603</v>
      </c>
      <c r="B1716" s="91" t="s">
        <v>408</v>
      </c>
      <c r="C1716" s="92"/>
      <c r="D1716" s="93">
        <v>1</v>
      </c>
      <c r="E1716" s="94"/>
      <c r="F1716" s="95"/>
      <c r="G1716" s="92"/>
      <c r="H1716" s="96"/>
      <c r="I1716" s="97"/>
      <c r="J1716" s="97"/>
      <c r="K1716" s="98"/>
      <c r="L1716" s="90">
        <v>1716</v>
      </c>
      <c r="M1716" s="90"/>
      <c r="N1716" s="99">
        <v>1</v>
      </c>
      <c r="O1716" s="83" t="str">
        <f>REPLACE(INDEX(GroupVertices[Group], MATCH(Edges[[#This Row],[Vertex 1]],GroupVertices[Vertex],0)),1,1,"")</f>
        <v>1</v>
      </c>
      <c r="P1716" s="83" t="str">
        <f>REPLACE(INDEX(GroupVertices[Group], MATCH(Edges[[#This Row],[Vertex 2]],GroupVertices[Vertex],0)),1,1,"")</f>
        <v>1</v>
      </c>
    </row>
    <row r="1717" spans="1:16" ht="14.25" customHeight="1" thickTop="1" thickBot="1" x14ac:dyDescent="0.3">
      <c r="A1717" s="91" t="s">
        <v>603</v>
      </c>
      <c r="B1717" s="91" t="s">
        <v>295</v>
      </c>
      <c r="C1717" s="92"/>
      <c r="D1717" s="93">
        <v>1</v>
      </c>
      <c r="E1717" s="94"/>
      <c r="F1717" s="95"/>
      <c r="G1717" s="92"/>
      <c r="H1717" s="96"/>
      <c r="I1717" s="97"/>
      <c r="J1717" s="97"/>
      <c r="K1717" s="98"/>
      <c r="L1717" s="90">
        <v>1717</v>
      </c>
      <c r="M1717" s="90"/>
      <c r="N1717" s="99">
        <v>1</v>
      </c>
      <c r="O1717" s="83" t="str">
        <f>REPLACE(INDEX(GroupVertices[Group], MATCH(Edges[[#This Row],[Vertex 1]],GroupVertices[Vertex],0)),1,1,"")</f>
        <v>1</v>
      </c>
      <c r="P1717" s="83" t="str">
        <f>REPLACE(INDEX(GroupVertices[Group], MATCH(Edges[[#This Row],[Vertex 2]],GroupVertices[Vertex],0)),1,1,"")</f>
        <v>1</v>
      </c>
    </row>
    <row r="1718" spans="1:16" ht="14.25" customHeight="1" thickTop="1" thickBot="1" x14ac:dyDescent="0.3">
      <c r="A1718" s="91" t="s">
        <v>231</v>
      </c>
      <c r="B1718" s="91" t="s">
        <v>232</v>
      </c>
      <c r="C1718" s="92"/>
      <c r="D1718" s="93">
        <v>1</v>
      </c>
      <c r="E1718" s="94"/>
      <c r="F1718" s="95"/>
      <c r="G1718" s="92"/>
      <c r="H1718" s="96"/>
      <c r="I1718" s="97"/>
      <c r="J1718" s="97"/>
      <c r="K1718" s="98"/>
      <c r="L1718" s="90">
        <v>1718</v>
      </c>
      <c r="M1718" s="90"/>
      <c r="N1718" s="99">
        <v>1</v>
      </c>
      <c r="O1718" s="83" t="str">
        <f>REPLACE(INDEX(GroupVertices[Group], MATCH(Edges[[#This Row],[Vertex 1]],GroupVertices[Vertex],0)),1,1,"")</f>
        <v>8</v>
      </c>
      <c r="P1718" s="83" t="str">
        <f>REPLACE(INDEX(GroupVertices[Group], MATCH(Edges[[#This Row],[Vertex 2]],GroupVertices[Vertex],0)),1,1,"")</f>
        <v>8</v>
      </c>
    </row>
    <row r="1719" spans="1:16" ht="14.25" customHeight="1" thickTop="1" thickBot="1" x14ac:dyDescent="0.3">
      <c r="A1719" s="91" t="s">
        <v>758</v>
      </c>
      <c r="B1719" s="91" t="s">
        <v>759</v>
      </c>
      <c r="C1719" s="92"/>
      <c r="D1719" s="93">
        <v>1</v>
      </c>
      <c r="E1719" s="94"/>
      <c r="F1719" s="95"/>
      <c r="G1719" s="92"/>
      <c r="H1719" s="96"/>
      <c r="I1719" s="97"/>
      <c r="J1719" s="97"/>
      <c r="K1719" s="98"/>
      <c r="L1719" s="90">
        <v>1719</v>
      </c>
      <c r="M1719" s="90"/>
      <c r="N1719" s="99">
        <v>1</v>
      </c>
      <c r="O1719" s="83" t="str">
        <f>REPLACE(INDEX(GroupVertices[Group], MATCH(Edges[[#This Row],[Vertex 1]],GroupVertices[Vertex],0)),1,1,"")</f>
        <v>1</v>
      </c>
      <c r="P1719" s="83" t="str">
        <f>REPLACE(INDEX(GroupVertices[Group], MATCH(Edges[[#This Row],[Vertex 2]],GroupVertices[Vertex],0)),1,1,"")</f>
        <v>1</v>
      </c>
    </row>
    <row r="1720" spans="1:16" ht="14.25" customHeight="1" thickTop="1" thickBot="1" x14ac:dyDescent="0.3">
      <c r="A1720" s="91" t="s">
        <v>882</v>
      </c>
      <c r="B1720" s="91" t="s">
        <v>1031</v>
      </c>
      <c r="C1720" s="92"/>
      <c r="D1720" s="93">
        <v>1.4285714285714286</v>
      </c>
      <c r="E1720" s="94"/>
      <c r="F1720" s="95"/>
      <c r="G1720" s="92"/>
      <c r="H1720" s="96"/>
      <c r="I1720" s="97"/>
      <c r="J1720" s="97"/>
      <c r="K1720" s="98"/>
      <c r="L1720" s="90">
        <v>1720</v>
      </c>
      <c r="M1720" s="90"/>
      <c r="N1720" s="99">
        <v>4</v>
      </c>
      <c r="O1720" s="83" t="str">
        <f>REPLACE(INDEX(GroupVertices[Group], MATCH(Edges[[#This Row],[Vertex 1]],GroupVertices[Vertex],0)),1,1,"")</f>
        <v>1</v>
      </c>
      <c r="P1720" s="83" t="str">
        <f>REPLACE(INDEX(GroupVertices[Group], MATCH(Edges[[#This Row],[Vertex 2]],GroupVertices[Vertex],0)),1,1,"")</f>
        <v>1</v>
      </c>
    </row>
    <row r="1721" spans="1:16" ht="14.25" customHeight="1" thickTop="1" thickBot="1" x14ac:dyDescent="0.3">
      <c r="A1721" s="91" t="s">
        <v>882</v>
      </c>
      <c r="B1721" s="91" t="s">
        <v>283</v>
      </c>
      <c r="C1721" s="92"/>
      <c r="D1721" s="93">
        <v>1</v>
      </c>
      <c r="E1721" s="94"/>
      <c r="F1721" s="95"/>
      <c r="G1721" s="92"/>
      <c r="H1721" s="96"/>
      <c r="I1721" s="97"/>
      <c r="J1721" s="97"/>
      <c r="K1721" s="98"/>
      <c r="L1721" s="90">
        <v>1721</v>
      </c>
      <c r="M1721" s="90"/>
      <c r="N1721" s="99">
        <v>1</v>
      </c>
      <c r="O1721" s="83" t="str">
        <f>REPLACE(INDEX(GroupVertices[Group], MATCH(Edges[[#This Row],[Vertex 1]],GroupVertices[Vertex],0)),1,1,"")</f>
        <v>1</v>
      </c>
      <c r="P1721" s="83" t="str">
        <f>REPLACE(INDEX(GroupVertices[Group], MATCH(Edges[[#This Row],[Vertex 2]],GroupVertices[Vertex],0)),1,1,"")</f>
        <v>1</v>
      </c>
    </row>
    <row r="1722" spans="1:16" ht="14.25" customHeight="1" thickTop="1" thickBot="1" x14ac:dyDescent="0.3">
      <c r="A1722" s="91" t="s">
        <v>882</v>
      </c>
      <c r="B1722" s="91" t="s">
        <v>896</v>
      </c>
      <c r="C1722" s="92"/>
      <c r="D1722" s="93">
        <v>1.1428571428571428</v>
      </c>
      <c r="E1722" s="94"/>
      <c r="F1722" s="95"/>
      <c r="G1722" s="92"/>
      <c r="H1722" s="96"/>
      <c r="I1722" s="97"/>
      <c r="J1722" s="97"/>
      <c r="K1722" s="98"/>
      <c r="L1722" s="90">
        <v>1722</v>
      </c>
      <c r="M1722" s="90"/>
      <c r="N1722" s="99">
        <v>2</v>
      </c>
      <c r="O1722" s="83" t="str">
        <f>REPLACE(INDEX(GroupVertices[Group], MATCH(Edges[[#This Row],[Vertex 1]],GroupVertices[Vertex],0)),1,1,"")</f>
        <v>1</v>
      </c>
      <c r="P1722" s="83" t="str">
        <f>REPLACE(INDEX(GroupVertices[Group], MATCH(Edges[[#This Row],[Vertex 2]],GroupVertices[Vertex],0)),1,1,"")</f>
        <v>1</v>
      </c>
    </row>
    <row r="1723" spans="1:16" ht="14.25" customHeight="1" thickTop="1" thickBot="1" x14ac:dyDescent="0.3">
      <c r="A1723" s="91" t="s">
        <v>856</v>
      </c>
      <c r="B1723" s="91" t="s">
        <v>721</v>
      </c>
      <c r="C1723" s="92"/>
      <c r="D1723" s="93">
        <v>1.1428571428571428</v>
      </c>
      <c r="E1723" s="94"/>
      <c r="F1723" s="95"/>
      <c r="G1723" s="92"/>
      <c r="H1723" s="96"/>
      <c r="I1723" s="97"/>
      <c r="J1723" s="97"/>
      <c r="K1723" s="98"/>
      <c r="L1723" s="90">
        <v>1723</v>
      </c>
      <c r="M1723" s="90"/>
      <c r="N1723" s="99">
        <v>2</v>
      </c>
      <c r="O1723" s="83" t="str">
        <f>REPLACE(INDEX(GroupVertices[Group], MATCH(Edges[[#This Row],[Vertex 1]],GroupVertices[Vertex],0)),1,1,"")</f>
        <v>5</v>
      </c>
      <c r="P1723" s="83" t="str">
        <f>REPLACE(INDEX(GroupVertices[Group], MATCH(Edges[[#This Row],[Vertex 2]],GroupVertices[Vertex],0)),1,1,"")</f>
        <v>5</v>
      </c>
    </row>
    <row r="1724" spans="1:16" ht="14.25" customHeight="1" thickTop="1" thickBot="1" x14ac:dyDescent="0.3">
      <c r="A1724" s="91" t="s">
        <v>1032</v>
      </c>
      <c r="B1724" s="91" t="s">
        <v>521</v>
      </c>
      <c r="C1724" s="92"/>
      <c r="D1724" s="93">
        <v>1</v>
      </c>
      <c r="E1724" s="94"/>
      <c r="F1724" s="95"/>
      <c r="G1724" s="92"/>
      <c r="H1724" s="96"/>
      <c r="I1724" s="97"/>
      <c r="J1724" s="97"/>
      <c r="K1724" s="98"/>
      <c r="L1724" s="90">
        <v>1724</v>
      </c>
      <c r="M1724" s="90"/>
      <c r="N1724" s="99">
        <v>1</v>
      </c>
      <c r="O1724" s="83" t="str">
        <f>REPLACE(INDEX(GroupVertices[Group], MATCH(Edges[[#This Row],[Vertex 1]],GroupVertices[Vertex],0)),1,1,"")</f>
        <v>1</v>
      </c>
      <c r="P1724" s="83" t="str">
        <f>REPLACE(INDEX(GroupVertices[Group], MATCH(Edges[[#This Row],[Vertex 2]],GroupVertices[Vertex],0)),1,1,"")</f>
        <v>1</v>
      </c>
    </row>
    <row r="1725" spans="1:16" ht="14.25" customHeight="1" thickTop="1" thickBot="1" x14ac:dyDescent="0.3">
      <c r="A1725" s="91" t="s">
        <v>1032</v>
      </c>
      <c r="B1725" s="91" t="s">
        <v>591</v>
      </c>
      <c r="C1725" s="92"/>
      <c r="D1725" s="93">
        <v>1</v>
      </c>
      <c r="E1725" s="94"/>
      <c r="F1725" s="95"/>
      <c r="G1725" s="92"/>
      <c r="H1725" s="96"/>
      <c r="I1725" s="97"/>
      <c r="J1725" s="97"/>
      <c r="K1725" s="98"/>
      <c r="L1725" s="90">
        <v>1725</v>
      </c>
      <c r="M1725" s="90"/>
      <c r="N1725" s="99">
        <v>1</v>
      </c>
      <c r="O1725" s="83" t="str">
        <f>REPLACE(INDEX(GroupVertices[Group], MATCH(Edges[[#This Row],[Vertex 1]],GroupVertices[Vertex],0)),1,1,"")</f>
        <v>1</v>
      </c>
      <c r="P1725" s="83" t="str">
        <f>REPLACE(INDEX(GroupVertices[Group], MATCH(Edges[[#This Row],[Vertex 2]],GroupVertices[Vertex],0)),1,1,"")</f>
        <v>1</v>
      </c>
    </row>
    <row r="1726" spans="1:16" ht="14.25" customHeight="1" thickTop="1" thickBot="1" x14ac:dyDescent="0.3">
      <c r="A1726" s="91" t="s">
        <v>1033</v>
      </c>
      <c r="B1726" s="91" t="s">
        <v>1034</v>
      </c>
      <c r="C1726" s="92"/>
      <c r="D1726" s="93">
        <v>1.2857142857142856</v>
      </c>
      <c r="E1726" s="94"/>
      <c r="F1726" s="95"/>
      <c r="G1726" s="92"/>
      <c r="H1726" s="96"/>
      <c r="I1726" s="97"/>
      <c r="J1726" s="97"/>
      <c r="K1726" s="98"/>
      <c r="L1726" s="90">
        <v>1726</v>
      </c>
      <c r="M1726" s="90"/>
      <c r="N1726" s="99">
        <v>3</v>
      </c>
      <c r="O1726" s="83" t="str">
        <f>REPLACE(INDEX(GroupVertices[Group], MATCH(Edges[[#This Row],[Vertex 1]],GroupVertices[Vertex],0)),1,1,"")</f>
        <v>45</v>
      </c>
      <c r="P1726" s="83" t="str">
        <f>REPLACE(INDEX(GroupVertices[Group], MATCH(Edges[[#This Row],[Vertex 2]],GroupVertices[Vertex],0)),1,1,"")</f>
        <v>45</v>
      </c>
    </row>
    <row r="1727" spans="1:16" ht="14.25" customHeight="1" thickTop="1" thickBot="1" x14ac:dyDescent="0.3">
      <c r="A1727" s="91" t="s">
        <v>210</v>
      </c>
      <c r="B1727" s="91" t="s">
        <v>211</v>
      </c>
      <c r="C1727" s="92"/>
      <c r="D1727" s="93">
        <v>1.4285714285714286</v>
      </c>
      <c r="E1727" s="94"/>
      <c r="F1727" s="95"/>
      <c r="G1727" s="92"/>
      <c r="H1727" s="96"/>
      <c r="I1727" s="97"/>
      <c r="J1727" s="97"/>
      <c r="K1727" s="98"/>
      <c r="L1727" s="90">
        <v>1727</v>
      </c>
      <c r="M1727" s="90"/>
      <c r="N1727" s="99">
        <v>4</v>
      </c>
      <c r="O1727" s="83" t="str">
        <f>REPLACE(INDEX(GroupVertices[Group], MATCH(Edges[[#This Row],[Vertex 1]],GroupVertices[Vertex],0)),1,1,"")</f>
        <v>1</v>
      </c>
      <c r="P1727" s="83" t="str">
        <f>REPLACE(INDEX(GroupVertices[Group], MATCH(Edges[[#This Row],[Vertex 2]],GroupVertices[Vertex],0)),1,1,"")</f>
        <v>1</v>
      </c>
    </row>
    <row r="1728" spans="1:16" ht="14.25" customHeight="1" thickTop="1" thickBot="1" x14ac:dyDescent="0.3">
      <c r="A1728" s="91" t="s">
        <v>210</v>
      </c>
      <c r="B1728" s="91" t="s">
        <v>212</v>
      </c>
      <c r="C1728" s="92"/>
      <c r="D1728" s="93">
        <v>1</v>
      </c>
      <c r="E1728" s="94"/>
      <c r="F1728" s="95"/>
      <c r="G1728" s="92"/>
      <c r="H1728" s="96"/>
      <c r="I1728" s="97"/>
      <c r="J1728" s="97"/>
      <c r="K1728" s="98"/>
      <c r="L1728" s="90">
        <v>1728</v>
      </c>
      <c r="M1728" s="90"/>
      <c r="N1728" s="99">
        <v>1</v>
      </c>
      <c r="O1728" s="83" t="str">
        <f>REPLACE(INDEX(GroupVertices[Group], MATCH(Edges[[#This Row],[Vertex 1]],GroupVertices[Vertex],0)),1,1,"")</f>
        <v>1</v>
      </c>
      <c r="P1728" s="83" t="str">
        <f>REPLACE(INDEX(GroupVertices[Group], MATCH(Edges[[#This Row],[Vertex 2]],GroupVertices[Vertex],0)),1,1,"")</f>
        <v>1</v>
      </c>
    </row>
    <row r="1729" spans="1:16" ht="14.25" customHeight="1" thickTop="1" thickBot="1" x14ac:dyDescent="0.3">
      <c r="A1729" s="91" t="s">
        <v>210</v>
      </c>
      <c r="B1729" s="91" t="s">
        <v>213</v>
      </c>
      <c r="C1729" s="92"/>
      <c r="D1729" s="93">
        <v>1</v>
      </c>
      <c r="E1729" s="94"/>
      <c r="F1729" s="95"/>
      <c r="G1729" s="92"/>
      <c r="H1729" s="96"/>
      <c r="I1729" s="97"/>
      <c r="J1729" s="97"/>
      <c r="K1729" s="98"/>
      <c r="L1729" s="90">
        <v>1729</v>
      </c>
      <c r="M1729" s="90"/>
      <c r="N1729" s="99">
        <v>1</v>
      </c>
      <c r="O1729" s="83" t="str">
        <f>REPLACE(INDEX(GroupVertices[Group], MATCH(Edges[[#This Row],[Vertex 1]],GroupVertices[Vertex],0)),1,1,"")</f>
        <v>1</v>
      </c>
      <c r="P1729" s="83" t="str">
        <f>REPLACE(INDEX(GroupVertices[Group], MATCH(Edges[[#This Row],[Vertex 2]],GroupVertices[Vertex],0)),1,1,"")</f>
        <v>1</v>
      </c>
    </row>
    <row r="1730" spans="1:16" ht="14.25" customHeight="1" thickTop="1" thickBot="1" x14ac:dyDescent="0.3">
      <c r="A1730" s="91" t="s">
        <v>271</v>
      </c>
      <c r="B1730" s="91" t="s">
        <v>865</v>
      </c>
      <c r="C1730" s="92"/>
      <c r="D1730" s="93">
        <v>1.1428571428571428</v>
      </c>
      <c r="E1730" s="94"/>
      <c r="F1730" s="95"/>
      <c r="G1730" s="92"/>
      <c r="H1730" s="96"/>
      <c r="I1730" s="97"/>
      <c r="J1730" s="97"/>
      <c r="K1730" s="98"/>
      <c r="L1730" s="90">
        <v>1730</v>
      </c>
      <c r="M1730" s="90"/>
      <c r="N1730" s="99">
        <v>2</v>
      </c>
      <c r="O1730" s="83" t="str">
        <f>REPLACE(INDEX(GroupVertices[Group], MATCH(Edges[[#This Row],[Vertex 1]],GroupVertices[Vertex],0)),1,1,"")</f>
        <v>1</v>
      </c>
      <c r="P1730" s="83" t="str">
        <f>REPLACE(INDEX(GroupVertices[Group], MATCH(Edges[[#This Row],[Vertex 2]],GroupVertices[Vertex],0)),1,1,"")</f>
        <v>1</v>
      </c>
    </row>
    <row r="1731" spans="1:16" ht="14.25" customHeight="1" thickTop="1" thickBot="1" x14ac:dyDescent="0.3">
      <c r="A1731" s="91" t="s">
        <v>271</v>
      </c>
      <c r="B1731" s="91" t="s">
        <v>213</v>
      </c>
      <c r="C1731" s="92"/>
      <c r="D1731" s="93">
        <v>1</v>
      </c>
      <c r="E1731" s="94"/>
      <c r="F1731" s="95"/>
      <c r="G1731" s="92"/>
      <c r="H1731" s="96"/>
      <c r="I1731" s="97"/>
      <c r="J1731" s="97"/>
      <c r="K1731" s="98"/>
      <c r="L1731" s="90">
        <v>1731</v>
      </c>
      <c r="M1731" s="90"/>
      <c r="N1731" s="99">
        <v>1</v>
      </c>
      <c r="O1731" s="83" t="str">
        <f>REPLACE(INDEX(GroupVertices[Group], MATCH(Edges[[#This Row],[Vertex 1]],GroupVertices[Vertex],0)),1,1,"")</f>
        <v>1</v>
      </c>
      <c r="P1731" s="83" t="str">
        <f>REPLACE(INDEX(GroupVertices[Group], MATCH(Edges[[#This Row],[Vertex 2]],GroupVertices[Vertex],0)),1,1,"")</f>
        <v>1</v>
      </c>
    </row>
    <row r="1732" spans="1:16" ht="14.25" customHeight="1" thickTop="1" thickBot="1" x14ac:dyDescent="0.3">
      <c r="A1732" s="91" t="s">
        <v>957</v>
      </c>
      <c r="B1732" s="91" t="s">
        <v>958</v>
      </c>
      <c r="C1732" s="92"/>
      <c r="D1732" s="93">
        <v>1.1428571428571428</v>
      </c>
      <c r="E1732" s="94"/>
      <c r="F1732" s="95"/>
      <c r="G1732" s="92"/>
      <c r="H1732" s="96"/>
      <c r="I1732" s="97"/>
      <c r="J1732" s="97"/>
      <c r="K1732" s="98"/>
      <c r="L1732" s="90">
        <v>1732</v>
      </c>
      <c r="M1732" s="90"/>
      <c r="N1732" s="99">
        <v>2</v>
      </c>
      <c r="O1732" s="83" t="str">
        <f>REPLACE(INDEX(GroupVertices[Group], MATCH(Edges[[#This Row],[Vertex 1]],GroupVertices[Vertex],0)),1,1,"")</f>
        <v>18</v>
      </c>
      <c r="P1732" s="83" t="str">
        <f>REPLACE(INDEX(GroupVertices[Group], MATCH(Edges[[#This Row],[Vertex 2]],GroupVertices[Vertex],0)),1,1,"")</f>
        <v>18</v>
      </c>
    </row>
    <row r="1733" spans="1:16" ht="14.25" customHeight="1" thickTop="1" thickBot="1" x14ac:dyDescent="0.3">
      <c r="A1733" s="91" t="s">
        <v>1035</v>
      </c>
      <c r="B1733" s="91" t="s">
        <v>1036</v>
      </c>
      <c r="C1733" s="92"/>
      <c r="D1733" s="93">
        <v>1</v>
      </c>
      <c r="E1733" s="94"/>
      <c r="F1733" s="95"/>
      <c r="G1733" s="92"/>
      <c r="H1733" s="96"/>
      <c r="I1733" s="97"/>
      <c r="J1733" s="97"/>
      <c r="K1733" s="98"/>
      <c r="L1733" s="90">
        <v>1733</v>
      </c>
      <c r="M1733" s="90"/>
      <c r="N1733" s="99">
        <v>1</v>
      </c>
      <c r="O1733" s="83" t="str">
        <f>REPLACE(INDEX(GroupVertices[Group], MATCH(Edges[[#This Row],[Vertex 1]],GroupVertices[Vertex],0)),1,1,"")</f>
        <v>44</v>
      </c>
      <c r="P1733" s="83" t="str">
        <f>REPLACE(INDEX(GroupVertices[Group], MATCH(Edges[[#This Row],[Vertex 2]],GroupVertices[Vertex],0)),1,1,"")</f>
        <v>44</v>
      </c>
    </row>
    <row r="1734" spans="1:16" ht="14.25" customHeight="1" thickTop="1" thickBot="1" x14ac:dyDescent="0.3">
      <c r="A1734" s="91" t="s">
        <v>1019</v>
      </c>
      <c r="B1734" s="91" t="s">
        <v>211</v>
      </c>
      <c r="C1734" s="92"/>
      <c r="D1734" s="93">
        <v>1</v>
      </c>
      <c r="E1734" s="94"/>
      <c r="F1734" s="95"/>
      <c r="G1734" s="92"/>
      <c r="H1734" s="96"/>
      <c r="I1734" s="97"/>
      <c r="J1734" s="97"/>
      <c r="K1734" s="98"/>
      <c r="L1734" s="90">
        <v>1734</v>
      </c>
      <c r="M1734" s="90"/>
      <c r="N1734" s="99">
        <v>1</v>
      </c>
      <c r="O1734" s="83" t="str">
        <f>REPLACE(INDEX(GroupVertices[Group], MATCH(Edges[[#This Row],[Vertex 1]],GroupVertices[Vertex],0)),1,1,"")</f>
        <v>1</v>
      </c>
      <c r="P1734" s="83" t="str">
        <f>REPLACE(INDEX(GroupVertices[Group], MATCH(Edges[[#This Row],[Vertex 2]],GroupVertices[Vertex],0)),1,1,"")</f>
        <v>1</v>
      </c>
    </row>
    <row r="1735" spans="1:16" ht="14.25" customHeight="1" thickTop="1" thickBot="1" x14ac:dyDescent="0.3">
      <c r="A1735" s="91" t="s">
        <v>1019</v>
      </c>
      <c r="B1735" s="91" t="s">
        <v>1037</v>
      </c>
      <c r="C1735" s="92"/>
      <c r="D1735" s="93">
        <v>1.1428571428571428</v>
      </c>
      <c r="E1735" s="94"/>
      <c r="F1735" s="95"/>
      <c r="G1735" s="92"/>
      <c r="H1735" s="96"/>
      <c r="I1735" s="97"/>
      <c r="J1735" s="97"/>
      <c r="K1735" s="98"/>
      <c r="L1735" s="90">
        <v>1735</v>
      </c>
      <c r="M1735" s="90"/>
      <c r="N1735" s="99">
        <v>2</v>
      </c>
      <c r="O1735" s="83" t="str">
        <f>REPLACE(INDEX(GroupVertices[Group], MATCH(Edges[[#This Row],[Vertex 1]],GroupVertices[Vertex],0)),1,1,"")</f>
        <v>1</v>
      </c>
      <c r="P1735" s="83" t="str">
        <f>REPLACE(INDEX(GroupVertices[Group], MATCH(Edges[[#This Row],[Vertex 2]],GroupVertices[Vertex],0)),1,1,"")</f>
        <v>1</v>
      </c>
    </row>
    <row r="1736" spans="1:16" ht="14.25" customHeight="1" thickTop="1" thickBot="1" x14ac:dyDescent="0.3">
      <c r="A1736" s="91" t="s">
        <v>1019</v>
      </c>
      <c r="B1736" s="91" t="s">
        <v>1038</v>
      </c>
      <c r="C1736" s="92"/>
      <c r="D1736" s="93">
        <v>1.5714285714285714</v>
      </c>
      <c r="E1736" s="94"/>
      <c r="F1736" s="95"/>
      <c r="G1736" s="92"/>
      <c r="H1736" s="96"/>
      <c r="I1736" s="97"/>
      <c r="J1736" s="97"/>
      <c r="K1736" s="98"/>
      <c r="L1736" s="90">
        <v>1736</v>
      </c>
      <c r="M1736" s="90"/>
      <c r="N1736" s="99">
        <v>5</v>
      </c>
      <c r="O1736" s="83" t="str">
        <f>REPLACE(INDEX(GroupVertices[Group], MATCH(Edges[[#This Row],[Vertex 1]],GroupVertices[Vertex],0)),1,1,"")</f>
        <v>1</v>
      </c>
      <c r="P1736" s="83" t="str">
        <f>REPLACE(INDEX(GroupVertices[Group], MATCH(Edges[[#This Row],[Vertex 2]],GroupVertices[Vertex],0)),1,1,"")</f>
        <v>1</v>
      </c>
    </row>
    <row r="1737" spans="1:16" ht="14.25" customHeight="1" thickTop="1" thickBot="1" x14ac:dyDescent="0.3">
      <c r="A1737" s="91" t="s">
        <v>1019</v>
      </c>
      <c r="B1737" s="91" t="s">
        <v>420</v>
      </c>
      <c r="C1737" s="92"/>
      <c r="D1737" s="93">
        <v>1.4285714285714286</v>
      </c>
      <c r="E1737" s="94"/>
      <c r="F1737" s="95"/>
      <c r="G1737" s="92"/>
      <c r="H1737" s="96"/>
      <c r="I1737" s="97"/>
      <c r="J1737" s="97"/>
      <c r="K1737" s="98"/>
      <c r="L1737" s="90">
        <v>1737</v>
      </c>
      <c r="M1737" s="90"/>
      <c r="N1737" s="99">
        <v>4</v>
      </c>
      <c r="O1737" s="83" t="str">
        <f>REPLACE(INDEX(GroupVertices[Group], MATCH(Edges[[#This Row],[Vertex 1]],GroupVertices[Vertex],0)),1,1,"")</f>
        <v>1</v>
      </c>
      <c r="P1737" s="83" t="str">
        <f>REPLACE(INDEX(GroupVertices[Group], MATCH(Edges[[#This Row],[Vertex 2]],GroupVertices[Vertex],0)),1,1,"")</f>
        <v>1</v>
      </c>
    </row>
    <row r="1738" spans="1:16" ht="14.25" customHeight="1" thickTop="1" thickBot="1" x14ac:dyDescent="0.3">
      <c r="A1738" s="91" t="s">
        <v>1039</v>
      </c>
      <c r="B1738" s="91" t="s">
        <v>731</v>
      </c>
      <c r="C1738" s="92"/>
      <c r="D1738" s="93">
        <v>1.2857142857142856</v>
      </c>
      <c r="E1738" s="94"/>
      <c r="F1738" s="95"/>
      <c r="G1738" s="92"/>
      <c r="H1738" s="96"/>
      <c r="I1738" s="97"/>
      <c r="J1738" s="97"/>
      <c r="K1738" s="98"/>
      <c r="L1738" s="90">
        <v>1738</v>
      </c>
      <c r="M1738" s="90"/>
      <c r="N1738" s="99">
        <v>3</v>
      </c>
      <c r="O1738" s="83" t="str">
        <f>REPLACE(INDEX(GroupVertices[Group], MATCH(Edges[[#This Row],[Vertex 1]],GroupVertices[Vertex],0)),1,1,"")</f>
        <v>1</v>
      </c>
      <c r="P1738" s="83" t="str">
        <f>REPLACE(INDEX(GroupVertices[Group], MATCH(Edges[[#This Row],[Vertex 2]],GroupVertices[Vertex],0)),1,1,"")</f>
        <v>1</v>
      </c>
    </row>
    <row r="1739" spans="1:16" ht="14.25" customHeight="1" thickTop="1" thickBot="1" x14ac:dyDescent="0.3">
      <c r="A1739" s="91" t="s">
        <v>328</v>
      </c>
      <c r="B1739" s="91" t="s">
        <v>329</v>
      </c>
      <c r="C1739" s="92"/>
      <c r="D1739" s="93">
        <v>1.7142857142857144</v>
      </c>
      <c r="E1739" s="94"/>
      <c r="F1739" s="95"/>
      <c r="G1739" s="92"/>
      <c r="H1739" s="96"/>
      <c r="I1739" s="97"/>
      <c r="J1739" s="97"/>
      <c r="K1739" s="98"/>
      <c r="L1739" s="90">
        <v>1739</v>
      </c>
      <c r="M1739" s="90"/>
      <c r="N1739" s="99">
        <v>6</v>
      </c>
      <c r="O1739" s="83" t="str">
        <f>REPLACE(INDEX(GroupVertices[Group], MATCH(Edges[[#This Row],[Vertex 1]],GroupVertices[Vertex],0)),1,1,"")</f>
        <v>1</v>
      </c>
      <c r="P1739" s="83" t="str">
        <f>REPLACE(INDEX(GroupVertices[Group], MATCH(Edges[[#This Row],[Vertex 2]],GroupVertices[Vertex],0)),1,1,"")</f>
        <v>1</v>
      </c>
    </row>
    <row r="1740" spans="1:16" ht="14.25" customHeight="1" thickTop="1" thickBot="1" x14ac:dyDescent="0.3">
      <c r="A1740" s="91" t="s">
        <v>1040</v>
      </c>
      <c r="B1740" s="91" t="s">
        <v>331</v>
      </c>
      <c r="C1740" s="92"/>
      <c r="D1740" s="93">
        <v>1</v>
      </c>
      <c r="E1740" s="94"/>
      <c r="F1740" s="95"/>
      <c r="G1740" s="92"/>
      <c r="H1740" s="96"/>
      <c r="I1740" s="97"/>
      <c r="J1740" s="97"/>
      <c r="K1740" s="98"/>
      <c r="L1740" s="90">
        <v>1740</v>
      </c>
      <c r="M1740" s="90"/>
      <c r="N1740" s="99">
        <v>1</v>
      </c>
      <c r="O1740" s="83" t="str">
        <f>REPLACE(INDEX(GroupVertices[Group], MATCH(Edges[[#This Row],[Vertex 1]],GroupVertices[Vertex],0)),1,1,"")</f>
        <v>1</v>
      </c>
      <c r="P1740" s="83" t="str">
        <f>REPLACE(INDEX(GroupVertices[Group], MATCH(Edges[[#This Row],[Vertex 2]],GroupVertices[Vertex],0)),1,1,"")</f>
        <v>1</v>
      </c>
    </row>
    <row r="1741" spans="1:16" ht="14.25" customHeight="1" thickTop="1" thickBot="1" x14ac:dyDescent="0.3">
      <c r="A1741" s="91" t="s">
        <v>1041</v>
      </c>
      <c r="B1741" s="91" t="s">
        <v>1042</v>
      </c>
      <c r="C1741" s="92"/>
      <c r="D1741" s="93">
        <v>1.2857142857142856</v>
      </c>
      <c r="E1741" s="94"/>
      <c r="F1741" s="95"/>
      <c r="G1741" s="92"/>
      <c r="H1741" s="96"/>
      <c r="I1741" s="97"/>
      <c r="J1741" s="97"/>
      <c r="K1741" s="98"/>
      <c r="L1741" s="90">
        <v>1741</v>
      </c>
      <c r="M1741" s="90"/>
      <c r="N1741" s="99">
        <v>3</v>
      </c>
      <c r="O1741" s="83" t="str">
        <f>REPLACE(INDEX(GroupVertices[Group], MATCH(Edges[[#This Row],[Vertex 1]],GroupVertices[Vertex],0)),1,1,"")</f>
        <v>43</v>
      </c>
      <c r="P1741" s="83" t="str">
        <f>REPLACE(INDEX(GroupVertices[Group], MATCH(Edges[[#This Row],[Vertex 2]],GroupVertices[Vertex],0)),1,1,"")</f>
        <v>43</v>
      </c>
    </row>
    <row r="1742" spans="1:16" ht="14.25" customHeight="1" thickTop="1" thickBot="1" x14ac:dyDescent="0.3">
      <c r="A1742" s="91" t="s">
        <v>620</v>
      </c>
      <c r="B1742" s="91" t="s">
        <v>621</v>
      </c>
      <c r="C1742" s="92"/>
      <c r="D1742" s="93">
        <v>1</v>
      </c>
      <c r="E1742" s="94"/>
      <c r="F1742" s="95"/>
      <c r="G1742" s="92"/>
      <c r="H1742" s="96"/>
      <c r="I1742" s="97"/>
      <c r="J1742" s="97"/>
      <c r="K1742" s="98"/>
      <c r="L1742" s="90">
        <v>1742</v>
      </c>
      <c r="M1742" s="90"/>
      <c r="N1742" s="99">
        <v>1</v>
      </c>
      <c r="O1742" s="83" t="str">
        <f>REPLACE(INDEX(GroupVertices[Group], MATCH(Edges[[#This Row],[Vertex 1]],GroupVertices[Vertex],0)),1,1,"")</f>
        <v>1</v>
      </c>
      <c r="P1742" s="83" t="str">
        <f>REPLACE(INDEX(GroupVertices[Group], MATCH(Edges[[#This Row],[Vertex 2]],GroupVertices[Vertex],0)),1,1,"")</f>
        <v>1</v>
      </c>
    </row>
    <row r="1743" spans="1:16" ht="14.25" customHeight="1" thickTop="1" thickBot="1" x14ac:dyDescent="0.3">
      <c r="A1743" s="91" t="s">
        <v>620</v>
      </c>
      <c r="B1743" s="91" t="s">
        <v>622</v>
      </c>
      <c r="C1743" s="92"/>
      <c r="D1743" s="93">
        <v>1.4285714285714286</v>
      </c>
      <c r="E1743" s="94"/>
      <c r="F1743" s="95"/>
      <c r="G1743" s="92"/>
      <c r="H1743" s="96"/>
      <c r="I1743" s="97"/>
      <c r="J1743" s="97"/>
      <c r="K1743" s="98"/>
      <c r="L1743" s="90">
        <v>1743</v>
      </c>
      <c r="M1743" s="90"/>
      <c r="N1743" s="99">
        <v>4</v>
      </c>
      <c r="O1743" s="83" t="str">
        <f>REPLACE(INDEX(GroupVertices[Group], MATCH(Edges[[#This Row],[Vertex 1]],GroupVertices[Vertex],0)),1,1,"")</f>
        <v>1</v>
      </c>
      <c r="P1743" s="83" t="str">
        <f>REPLACE(INDEX(GroupVertices[Group], MATCH(Edges[[#This Row],[Vertex 2]],GroupVertices[Vertex],0)),1,1,"")</f>
        <v>1</v>
      </c>
    </row>
    <row r="1744" spans="1:16" ht="14.25" customHeight="1" thickTop="1" thickBot="1" x14ac:dyDescent="0.3">
      <c r="A1744" s="91" t="s">
        <v>621</v>
      </c>
      <c r="B1744" s="91" t="s">
        <v>622</v>
      </c>
      <c r="C1744" s="92"/>
      <c r="D1744" s="93">
        <v>1.4285714285714286</v>
      </c>
      <c r="E1744" s="94"/>
      <c r="F1744" s="95"/>
      <c r="G1744" s="92"/>
      <c r="H1744" s="96"/>
      <c r="I1744" s="97"/>
      <c r="J1744" s="97"/>
      <c r="K1744" s="98"/>
      <c r="L1744" s="90">
        <v>1744</v>
      </c>
      <c r="M1744" s="90"/>
      <c r="N1744" s="99">
        <v>4</v>
      </c>
      <c r="O1744" s="83" t="str">
        <f>REPLACE(INDEX(GroupVertices[Group], MATCH(Edges[[#This Row],[Vertex 1]],GroupVertices[Vertex],0)),1,1,"")</f>
        <v>1</v>
      </c>
      <c r="P1744" s="83" t="str">
        <f>REPLACE(INDEX(GroupVertices[Group], MATCH(Edges[[#This Row],[Vertex 2]],GroupVertices[Vertex],0)),1,1,"")</f>
        <v>1</v>
      </c>
    </row>
    <row r="1745" spans="1:16" ht="14.25" customHeight="1" thickTop="1" thickBot="1" x14ac:dyDescent="0.3">
      <c r="A1745" s="91" t="s">
        <v>621</v>
      </c>
      <c r="B1745" s="91" t="s">
        <v>795</v>
      </c>
      <c r="C1745" s="92"/>
      <c r="D1745" s="93">
        <v>2</v>
      </c>
      <c r="E1745" s="94"/>
      <c r="F1745" s="95"/>
      <c r="G1745" s="92"/>
      <c r="H1745" s="96"/>
      <c r="I1745" s="97"/>
      <c r="J1745" s="97"/>
      <c r="K1745" s="98"/>
      <c r="L1745" s="90">
        <v>1745</v>
      </c>
      <c r="M1745" s="90"/>
      <c r="N1745" s="99">
        <v>8</v>
      </c>
      <c r="O1745" s="83" t="str">
        <f>REPLACE(INDEX(GroupVertices[Group], MATCH(Edges[[#This Row],[Vertex 1]],GroupVertices[Vertex],0)),1,1,"")</f>
        <v>1</v>
      </c>
      <c r="P1745" s="83" t="str">
        <f>REPLACE(INDEX(GroupVertices[Group], MATCH(Edges[[#This Row],[Vertex 2]],GroupVertices[Vertex],0)),1,1,"")</f>
        <v>1</v>
      </c>
    </row>
    <row r="1746" spans="1:16" ht="14.25" customHeight="1" thickTop="1" thickBot="1" x14ac:dyDescent="0.3">
      <c r="A1746" s="91" t="s">
        <v>621</v>
      </c>
      <c r="B1746" s="91" t="s">
        <v>623</v>
      </c>
      <c r="C1746" s="92"/>
      <c r="D1746" s="93">
        <v>3.1428571428571428</v>
      </c>
      <c r="E1746" s="94"/>
      <c r="F1746" s="95"/>
      <c r="G1746" s="92"/>
      <c r="H1746" s="96"/>
      <c r="I1746" s="97"/>
      <c r="J1746" s="97"/>
      <c r="K1746" s="98"/>
      <c r="L1746" s="90">
        <v>1746</v>
      </c>
      <c r="M1746" s="90"/>
      <c r="N1746" s="99">
        <v>16</v>
      </c>
      <c r="O1746" s="83" t="str">
        <f>REPLACE(INDEX(GroupVertices[Group], MATCH(Edges[[#This Row],[Vertex 1]],GroupVertices[Vertex],0)),1,1,"")</f>
        <v>1</v>
      </c>
      <c r="P1746" s="83" t="str">
        <f>REPLACE(INDEX(GroupVertices[Group], MATCH(Edges[[#This Row],[Vertex 2]],GroupVertices[Vertex],0)),1,1,"")</f>
        <v>1</v>
      </c>
    </row>
    <row r="1747" spans="1:16" ht="14.25" customHeight="1" thickTop="1" thickBot="1" x14ac:dyDescent="0.3">
      <c r="A1747" s="91" t="s">
        <v>621</v>
      </c>
      <c r="B1747" s="91" t="s">
        <v>624</v>
      </c>
      <c r="C1747" s="92"/>
      <c r="D1747" s="93">
        <v>1.4285714285714286</v>
      </c>
      <c r="E1747" s="94"/>
      <c r="F1747" s="95"/>
      <c r="G1747" s="92"/>
      <c r="H1747" s="96"/>
      <c r="I1747" s="97"/>
      <c r="J1747" s="97"/>
      <c r="K1747" s="98"/>
      <c r="L1747" s="90">
        <v>1747</v>
      </c>
      <c r="M1747" s="90"/>
      <c r="N1747" s="99">
        <v>4</v>
      </c>
      <c r="O1747" s="83" t="str">
        <f>REPLACE(INDEX(GroupVertices[Group], MATCH(Edges[[#This Row],[Vertex 1]],GroupVertices[Vertex],0)),1,1,"")</f>
        <v>1</v>
      </c>
      <c r="P1747" s="83" t="str">
        <f>REPLACE(INDEX(GroupVertices[Group], MATCH(Edges[[#This Row],[Vertex 2]],GroupVertices[Vertex],0)),1,1,"")</f>
        <v>1</v>
      </c>
    </row>
    <row r="1748" spans="1:16" ht="14.25" customHeight="1" thickTop="1" thickBot="1" x14ac:dyDescent="0.3">
      <c r="A1748" s="91" t="s">
        <v>795</v>
      </c>
      <c r="B1748" s="91" t="s">
        <v>623</v>
      </c>
      <c r="C1748" s="92"/>
      <c r="D1748" s="93">
        <v>3</v>
      </c>
      <c r="E1748" s="94"/>
      <c r="F1748" s="95"/>
      <c r="G1748" s="92"/>
      <c r="H1748" s="96"/>
      <c r="I1748" s="97"/>
      <c r="J1748" s="97"/>
      <c r="K1748" s="98"/>
      <c r="L1748" s="90">
        <v>1748</v>
      </c>
      <c r="M1748" s="90"/>
      <c r="N1748" s="99">
        <v>15</v>
      </c>
      <c r="O1748" s="83" t="str">
        <f>REPLACE(INDEX(GroupVertices[Group], MATCH(Edges[[#This Row],[Vertex 1]],GroupVertices[Vertex],0)),1,1,"")</f>
        <v>1</v>
      </c>
      <c r="P1748" s="83" t="str">
        <f>REPLACE(INDEX(GroupVertices[Group], MATCH(Edges[[#This Row],[Vertex 2]],GroupVertices[Vertex],0)),1,1,"")</f>
        <v>1</v>
      </c>
    </row>
    <row r="1749" spans="1:16" ht="14.25" customHeight="1" thickTop="1" thickBot="1" x14ac:dyDescent="0.3">
      <c r="A1749" s="91" t="s">
        <v>795</v>
      </c>
      <c r="B1749" s="91" t="s">
        <v>624</v>
      </c>
      <c r="C1749" s="92"/>
      <c r="D1749" s="93">
        <v>1.2857142857142856</v>
      </c>
      <c r="E1749" s="94"/>
      <c r="F1749" s="95"/>
      <c r="G1749" s="92"/>
      <c r="H1749" s="96"/>
      <c r="I1749" s="97"/>
      <c r="J1749" s="97"/>
      <c r="K1749" s="98"/>
      <c r="L1749" s="90">
        <v>1749</v>
      </c>
      <c r="M1749" s="90"/>
      <c r="N1749" s="99">
        <v>3</v>
      </c>
      <c r="O1749" s="83" t="str">
        <f>REPLACE(INDEX(GroupVertices[Group], MATCH(Edges[[#This Row],[Vertex 1]],GroupVertices[Vertex],0)),1,1,"")</f>
        <v>1</v>
      </c>
      <c r="P1749" s="83" t="str">
        <f>REPLACE(INDEX(GroupVertices[Group], MATCH(Edges[[#This Row],[Vertex 2]],GroupVertices[Vertex],0)),1,1,"")</f>
        <v>1</v>
      </c>
    </row>
    <row r="1750" spans="1:16" ht="14.25" customHeight="1" thickTop="1" thickBot="1" x14ac:dyDescent="0.3">
      <c r="A1750" s="91" t="s">
        <v>1043</v>
      </c>
      <c r="B1750" s="91" t="s">
        <v>1044</v>
      </c>
      <c r="C1750" s="92"/>
      <c r="D1750" s="93">
        <v>1.1428571428571428</v>
      </c>
      <c r="E1750" s="94"/>
      <c r="F1750" s="95"/>
      <c r="G1750" s="92"/>
      <c r="H1750" s="96"/>
      <c r="I1750" s="97"/>
      <c r="J1750" s="97"/>
      <c r="K1750" s="98"/>
      <c r="L1750" s="90">
        <v>1750</v>
      </c>
      <c r="M1750" s="90"/>
      <c r="N1750" s="99">
        <v>2</v>
      </c>
      <c r="O1750" s="83" t="str">
        <f>REPLACE(INDEX(GroupVertices[Group], MATCH(Edges[[#This Row],[Vertex 1]],GroupVertices[Vertex],0)),1,1,"")</f>
        <v>36</v>
      </c>
      <c r="P1750" s="83" t="str">
        <f>REPLACE(INDEX(GroupVertices[Group], MATCH(Edges[[#This Row],[Vertex 2]],GroupVertices[Vertex],0)),1,1,"")</f>
        <v>36</v>
      </c>
    </row>
    <row r="1751" spans="1:16" ht="14.25" customHeight="1" thickTop="1" thickBot="1" x14ac:dyDescent="0.3">
      <c r="A1751" s="91" t="s">
        <v>623</v>
      </c>
      <c r="B1751" s="91" t="s">
        <v>624</v>
      </c>
      <c r="C1751" s="92"/>
      <c r="D1751" s="93">
        <v>1.5714285714285714</v>
      </c>
      <c r="E1751" s="94"/>
      <c r="F1751" s="95"/>
      <c r="G1751" s="92"/>
      <c r="H1751" s="96"/>
      <c r="I1751" s="97"/>
      <c r="J1751" s="97"/>
      <c r="K1751" s="98"/>
      <c r="L1751" s="90">
        <v>1751</v>
      </c>
      <c r="M1751" s="90"/>
      <c r="N1751" s="99">
        <v>5</v>
      </c>
      <c r="O1751" s="83" t="str">
        <f>REPLACE(INDEX(GroupVertices[Group], MATCH(Edges[[#This Row],[Vertex 1]],GroupVertices[Vertex],0)),1,1,"")</f>
        <v>1</v>
      </c>
      <c r="P1751" s="83" t="str">
        <f>REPLACE(INDEX(GroupVertices[Group], MATCH(Edges[[#This Row],[Vertex 2]],GroupVertices[Vertex],0)),1,1,"")</f>
        <v>1</v>
      </c>
    </row>
    <row r="1752" spans="1:16" ht="14.25" customHeight="1" thickTop="1" thickBot="1" x14ac:dyDescent="0.3">
      <c r="A1752" s="91" t="s">
        <v>619</v>
      </c>
      <c r="B1752" s="91" t="s">
        <v>460</v>
      </c>
      <c r="C1752" s="92"/>
      <c r="D1752" s="93">
        <v>1.2857142857142856</v>
      </c>
      <c r="E1752" s="94"/>
      <c r="F1752" s="95"/>
      <c r="G1752" s="92"/>
      <c r="H1752" s="96"/>
      <c r="I1752" s="97"/>
      <c r="J1752" s="97"/>
      <c r="K1752" s="98"/>
      <c r="L1752" s="90">
        <v>1752</v>
      </c>
      <c r="M1752" s="90"/>
      <c r="N1752" s="99">
        <v>3</v>
      </c>
      <c r="O1752" s="83" t="str">
        <f>REPLACE(INDEX(GroupVertices[Group], MATCH(Edges[[#This Row],[Vertex 1]],GroupVertices[Vertex],0)),1,1,"")</f>
        <v>1</v>
      </c>
      <c r="P1752" s="83" t="str">
        <f>REPLACE(INDEX(GroupVertices[Group], MATCH(Edges[[#This Row],[Vertex 2]],GroupVertices[Vertex],0)),1,1,"")</f>
        <v>1</v>
      </c>
    </row>
    <row r="1753" spans="1:16" ht="14.25" customHeight="1" thickTop="1" thickBot="1" x14ac:dyDescent="0.3">
      <c r="A1753" s="91" t="s">
        <v>383</v>
      </c>
      <c r="B1753" s="91" t="s">
        <v>295</v>
      </c>
      <c r="C1753" s="92"/>
      <c r="D1753" s="93">
        <v>1.8571428571428572</v>
      </c>
      <c r="E1753" s="94"/>
      <c r="F1753" s="95"/>
      <c r="G1753" s="92"/>
      <c r="H1753" s="96"/>
      <c r="I1753" s="97"/>
      <c r="J1753" s="97"/>
      <c r="K1753" s="98"/>
      <c r="L1753" s="90">
        <v>1753</v>
      </c>
      <c r="M1753" s="90"/>
      <c r="N1753" s="99">
        <v>7</v>
      </c>
      <c r="O1753" s="83" t="str">
        <f>REPLACE(INDEX(GroupVertices[Group], MATCH(Edges[[#This Row],[Vertex 1]],GroupVertices[Vertex],0)),1,1,"")</f>
        <v>1</v>
      </c>
      <c r="P1753" s="83" t="str">
        <f>REPLACE(INDEX(GroupVertices[Group], MATCH(Edges[[#This Row],[Vertex 2]],GroupVertices[Vertex],0)),1,1,"")</f>
        <v>1</v>
      </c>
    </row>
    <row r="1754" spans="1:16" ht="14.25" customHeight="1" thickTop="1" thickBot="1" x14ac:dyDescent="0.3">
      <c r="A1754" s="91" t="s">
        <v>442</v>
      </c>
      <c r="B1754" s="91" t="s">
        <v>444</v>
      </c>
      <c r="C1754" s="92"/>
      <c r="D1754" s="93">
        <v>2.2857142857142856</v>
      </c>
      <c r="E1754" s="94"/>
      <c r="F1754" s="95"/>
      <c r="G1754" s="92"/>
      <c r="H1754" s="96"/>
      <c r="I1754" s="97"/>
      <c r="J1754" s="97"/>
      <c r="K1754" s="98"/>
      <c r="L1754" s="90">
        <v>1754</v>
      </c>
      <c r="M1754" s="90"/>
      <c r="N1754" s="99">
        <v>10</v>
      </c>
      <c r="O1754" s="83" t="str">
        <f>REPLACE(INDEX(GroupVertices[Group], MATCH(Edges[[#This Row],[Vertex 1]],GroupVertices[Vertex],0)),1,1,"")</f>
        <v>1</v>
      </c>
      <c r="P1754" s="83" t="str">
        <f>REPLACE(INDEX(GroupVertices[Group], MATCH(Edges[[#This Row],[Vertex 2]],GroupVertices[Vertex],0)),1,1,"")</f>
        <v>1</v>
      </c>
    </row>
    <row r="1755" spans="1:16" ht="14.25" customHeight="1" thickTop="1" thickBot="1" x14ac:dyDescent="0.3">
      <c r="A1755" s="91" t="s">
        <v>1045</v>
      </c>
      <c r="B1755" s="91" t="s">
        <v>863</v>
      </c>
      <c r="C1755" s="92"/>
      <c r="D1755" s="93">
        <v>1.1428571428571428</v>
      </c>
      <c r="E1755" s="94"/>
      <c r="F1755" s="95"/>
      <c r="G1755" s="92"/>
      <c r="H1755" s="96"/>
      <c r="I1755" s="97"/>
      <c r="J1755" s="97"/>
      <c r="K1755" s="98"/>
      <c r="L1755" s="90">
        <v>1755</v>
      </c>
      <c r="M1755" s="90"/>
      <c r="N1755" s="99">
        <v>2</v>
      </c>
      <c r="O1755" s="83" t="str">
        <f>REPLACE(INDEX(GroupVertices[Group], MATCH(Edges[[#This Row],[Vertex 1]],GroupVertices[Vertex],0)),1,1,"")</f>
        <v>1</v>
      </c>
      <c r="P1755" s="83" t="str">
        <f>REPLACE(INDEX(GroupVertices[Group], MATCH(Edges[[#This Row],[Vertex 2]],GroupVertices[Vertex],0)),1,1,"")</f>
        <v>1</v>
      </c>
    </row>
    <row r="1756" spans="1:16" ht="14.25" customHeight="1" thickTop="1" thickBot="1" x14ac:dyDescent="0.3">
      <c r="A1756" s="91" t="s">
        <v>538</v>
      </c>
      <c r="B1756" s="91" t="s">
        <v>1046</v>
      </c>
      <c r="C1756" s="92"/>
      <c r="D1756" s="93">
        <v>1</v>
      </c>
      <c r="E1756" s="94"/>
      <c r="F1756" s="95"/>
      <c r="G1756" s="92"/>
      <c r="H1756" s="96"/>
      <c r="I1756" s="97"/>
      <c r="J1756" s="97"/>
      <c r="K1756" s="98"/>
      <c r="L1756" s="90">
        <v>1756</v>
      </c>
      <c r="M1756" s="90"/>
      <c r="N1756" s="99">
        <v>1</v>
      </c>
      <c r="O1756" s="83" t="str">
        <f>REPLACE(INDEX(GroupVertices[Group], MATCH(Edges[[#This Row],[Vertex 1]],GroupVertices[Vertex],0)),1,1,"")</f>
        <v>1</v>
      </c>
      <c r="P1756" s="83" t="str">
        <f>REPLACE(INDEX(GroupVertices[Group], MATCH(Edges[[#This Row],[Vertex 2]],GroupVertices[Vertex],0)),1,1,"")</f>
        <v>1</v>
      </c>
    </row>
    <row r="1757" spans="1:16" ht="14.25" customHeight="1" thickTop="1" thickBot="1" x14ac:dyDescent="0.3">
      <c r="A1757" s="91" t="s">
        <v>538</v>
      </c>
      <c r="B1757" s="91" t="s">
        <v>1047</v>
      </c>
      <c r="C1757" s="92"/>
      <c r="D1757" s="93">
        <v>1.1428571428571428</v>
      </c>
      <c r="E1757" s="94"/>
      <c r="F1757" s="95"/>
      <c r="G1757" s="92"/>
      <c r="H1757" s="96"/>
      <c r="I1757" s="97"/>
      <c r="J1757" s="97"/>
      <c r="K1757" s="98"/>
      <c r="L1757" s="90">
        <v>1757</v>
      </c>
      <c r="M1757" s="90"/>
      <c r="N1757" s="99">
        <v>2</v>
      </c>
      <c r="O1757" s="83" t="str">
        <f>REPLACE(INDEX(GroupVertices[Group], MATCH(Edges[[#This Row],[Vertex 1]],GroupVertices[Vertex],0)),1,1,"")</f>
        <v>1</v>
      </c>
      <c r="P1757" s="83" t="str">
        <f>REPLACE(INDEX(GroupVertices[Group], MATCH(Edges[[#This Row],[Vertex 2]],GroupVertices[Vertex],0)),1,1,"")</f>
        <v>1</v>
      </c>
    </row>
    <row r="1758" spans="1:16" ht="14.25" customHeight="1" thickTop="1" thickBot="1" x14ac:dyDescent="0.3">
      <c r="A1758" s="91" t="s">
        <v>1048</v>
      </c>
      <c r="B1758" s="91" t="s">
        <v>741</v>
      </c>
      <c r="C1758" s="92"/>
      <c r="D1758" s="93">
        <v>1.1428571428571428</v>
      </c>
      <c r="E1758" s="94"/>
      <c r="F1758" s="95"/>
      <c r="G1758" s="92"/>
      <c r="H1758" s="96"/>
      <c r="I1758" s="97"/>
      <c r="J1758" s="97"/>
      <c r="K1758" s="98"/>
      <c r="L1758" s="90">
        <v>1758</v>
      </c>
      <c r="M1758" s="90"/>
      <c r="N1758" s="99">
        <v>2</v>
      </c>
      <c r="O1758" s="83" t="str">
        <f>REPLACE(INDEX(GroupVertices[Group], MATCH(Edges[[#This Row],[Vertex 1]],GroupVertices[Vertex],0)),1,1,"")</f>
        <v>1</v>
      </c>
      <c r="P1758" s="83" t="str">
        <f>REPLACE(INDEX(GroupVertices[Group], MATCH(Edges[[#This Row],[Vertex 2]],GroupVertices[Vertex],0)),1,1,"")</f>
        <v>1</v>
      </c>
    </row>
    <row r="1759" spans="1:16" ht="14.25" customHeight="1" thickTop="1" thickBot="1" x14ac:dyDescent="0.3">
      <c r="A1759" s="91" t="s">
        <v>863</v>
      </c>
      <c r="B1759" s="91" t="s">
        <v>978</v>
      </c>
      <c r="C1759" s="92"/>
      <c r="D1759" s="93">
        <v>1.2857142857142856</v>
      </c>
      <c r="E1759" s="94"/>
      <c r="F1759" s="95"/>
      <c r="G1759" s="92"/>
      <c r="H1759" s="96"/>
      <c r="I1759" s="97"/>
      <c r="J1759" s="97"/>
      <c r="K1759" s="98"/>
      <c r="L1759" s="90">
        <v>1759</v>
      </c>
      <c r="M1759" s="90"/>
      <c r="N1759" s="99">
        <v>3</v>
      </c>
      <c r="O1759" s="83" t="str">
        <f>REPLACE(INDEX(GroupVertices[Group], MATCH(Edges[[#This Row],[Vertex 1]],GroupVertices[Vertex],0)),1,1,"")</f>
        <v>1</v>
      </c>
      <c r="P1759" s="83" t="str">
        <f>REPLACE(INDEX(GroupVertices[Group], MATCH(Edges[[#This Row],[Vertex 2]],GroupVertices[Vertex],0)),1,1,"")</f>
        <v>1</v>
      </c>
    </row>
    <row r="1760" spans="1:16" ht="14.25" customHeight="1" thickTop="1" thickBot="1" x14ac:dyDescent="0.3">
      <c r="A1760" s="91" t="s">
        <v>717</v>
      </c>
      <c r="B1760" s="91" t="s">
        <v>244</v>
      </c>
      <c r="C1760" s="92"/>
      <c r="D1760" s="93">
        <v>1.1428571428571428</v>
      </c>
      <c r="E1760" s="94"/>
      <c r="F1760" s="95"/>
      <c r="G1760" s="92"/>
      <c r="H1760" s="96"/>
      <c r="I1760" s="97"/>
      <c r="J1760" s="97"/>
      <c r="K1760" s="98"/>
      <c r="L1760" s="90">
        <v>1760</v>
      </c>
      <c r="M1760" s="90"/>
      <c r="N1760" s="99">
        <v>2</v>
      </c>
      <c r="O1760" s="83" t="str">
        <f>REPLACE(INDEX(GroupVertices[Group], MATCH(Edges[[#This Row],[Vertex 1]],GroupVertices[Vertex],0)),1,1,"")</f>
        <v>1</v>
      </c>
      <c r="P1760" s="83" t="str">
        <f>REPLACE(INDEX(GroupVertices[Group], MATCH(Edges[[#This Row],[Vertex 2]],GroupVertices[Vertex],0)),1,1,"")</f>
        <v>1</v>
      </c>
    </row>
    <row r="1761" spans="1:16" ht="14.25" customHeight="1" thickTop="1" thickBot="1" x14ac:dyDescent="0.3">
      <c r="A1761" s="91" t="s">
        <v>393</v>
      </c>
      <c r="B1761" s="91" t="s">
        <v>245</v>
      </c>
      <c r="C1761" s="92"/>
      <c r="D1761" s="93">
        <v>1.1428571428571428</v>
      </c>
      <c r="E1761" s="94"/>
      <c r="F1761" s="95"/>
      <c r="G1761" s="92"/>
      <c r="H1761" s="96"/>
      <c r="I1761" s="97"/>
      <c r="J1761" s="97"/>
      <c r="K1761" s="98"/>
      <c r="L1761" s="90">
        <v>1761</v>
      </c>
      <c r="M1761" s="90"/>
      <c r="N1761" s="99">
        <v>2</v>
      </c>
      <c r="O1761" s="83" t="str">
        <f>REPLACE(INDEX(GroupVertices[Group], MATCH(Edges[[#This Row],[Vertex 1]],GroupVertices[Vertex],0)),1,1,"")</f>
        <v>1</v>
      </c>
      <c r="P1761" s="83" t="str">
        <f>REPLACE(INDEX(GroupVertices[Group], MATCH(Edges[[#This Row],[Vertex 2]],GroupVertices[Vertex],0)),1,1,"")</f>
        <v>1</v>
      </c>
    </row>
    <row r="1762" spans="1:16" ht="14.25" customHeight="1" thickTop="1" thickBot="1" x14ac:dyDescent="0.3">
      <c r="A1762" s="91" t="s">
        <v>393</v>
      </c>
      <c r="B1762" s="91" t="s">
        <v>420</v>
      </c>
      <c r="C1762" s="92"/>
      <c r="D1762" s="93">
        <v>1.1428571428571428</v>
      </c>
      <c r="E1762" s="94"/>
      <c r="F1762" s="95"/>
      <c r="G1762" s="92"/>
      <c r="H1762" s="96"/>
      <c r="I1762" s="97"/>
      <c r="J1762" s="97"/>
      <c r="K1762" s="98"/>
      <c r="L1762" s="90">
        <v>1762</v>
      </c>
      <c r="M1762" s="90"/>
      <c r="N1762" s="99">
        <v>2</v>
      </c>
      <c r="O1762" s="83" t="str">
        <f>REPLACE(INDEX(GroupVertices[Group], MATCH(Edges[[#This Row],[Vertex 1]],GroupVertices[Vertex],0)),1,1,"")</f>
        <v>1</v>
      </c>
      <c r="P1762" s="83" t="str">
        <f>REPLACE(INDEX(GroupVertices[Group], MATCH(Edges[[#This Row],[Vertex 2]],GroupVertices[Vertex],0)),1,1,"")</f>
        <v>1</v>
      </c>
    </row>
    <row r="1763" spans="1:16" ht="14.25" customHeight="1" thickTop="1" thickBot="1" x14ac:dyDescent="0.3">
      <c r="A1763" s="91" t="s">
        <v>393</v>
      </c>
      <c r="B1763" s="91" t="s">
        <v>293</v>
      </c>
      <c r="C1763" s="92"/>
      <c r="D1763" s="93">
        <v>1.5714285714285714</v>
      </c>
      <c r="E1763" s="94"/>
      <c r="F1763" s="95"/>
      <c r="G1763" s="92"/>
      <c r="H1763" s="96"/>
      <c r="I1763" s="97"/>
      <c r="J1763" s="97"/>
      <c r="K1763" s="98"/>
      <c r="L1763" s="90">
        <v>1763</v>
      </c>
      <c r="M1763" s="90"/>
      <c r="N1763" s="99">
        <v>5</v>
      </c>
      <c r="O1763" s="83" t="str">
        <f>REPLACE(INDEX(GroupVertices[Group], MATCH(Edges[[#This Row],[Vertex 1]],GroupVertices[Vertex],0)),1,1,"")</f>
        <v>1</v>
      </c>
      <c r="P1763" s="83" t="str">
        <f>REPLACE(INDEX(GroupVertices[Group], MATCH(Edges[[#This Row],[Vertex 2]],GroupVertices[Vertex],0)),1,1,"")</f>
        <v>1</v>
      </c>
    </row>
    <row r="1764" spans="1:16" ht="14.25" customHeight="1" thickTop="1" thickBot="1" x14ac:dyDescent="0.3">
      <c r="A1764" s="91" t="s">
        <v>393</v>
      </c>
      <c r="B1764" s="91" t="s">
        <v>555</v>
      </c>
      <c r="C1764" s="92"/>
      <c r="D1764" s="93">
        <v>1.1428571428571428</v>
      </c>
      <c r="E1764" s="94"/>
      <c r="F1764" s="95"/>
      <c r="G1764" s="92"/>
      <c r="H1764" s="96"/>
      <c r="I1764" s="97"/>
      <c r="J1764" s="97"/>
      <c r="K1764" s="98"/>
      <c r="L1764" s="90">
        <v>1764</v>
      </c>
      <c r="M1764" s="90"/>
      <c r="N1764" s="99">
        <v>2</v>
      </c>
      <c r="O1764" s="83" t="str">
        <f>REPLACE(INDEX(GroupVertices[Group], MATCH(Edges[[#This Row],[Vertex 1]],GroupVertices[Vertex],0)),1,1,"")</f>
        <v>1</v>
      </c>
      <c r="P1764" s="83" t="str">
        <f>REPLACE(INDEX(GroupVertices[Group], MATCH(Edges[[#This Row],[Vertex 2]],GroupVertices[Vertex],0)),1,1,"")</f>
        <v>1</v>
      </c>
    </row>
    <row r="1765" spans="1:16" ht="14.25" customHeight="1" thickTop="1" thickBot="1" x14ac:dyDescent="0.3">
      <c r="A1765" s="91" t="s">
        <v>704</v>
      </c>
      <c r="B1765" s="91" t="s">
        <v>413</v>
      </c>
      <c r="C1765" s="92"/>
      <c r="D1765" s="93">
        <v>1.4285714285714286</v>
      </c>
      <c r="E1765" s="94"/>
      <c r="F1765" s="95"/>
      <c r="G1765" s="92"/>
      <c r="H1765" s="96"/>
      <c r="I1765" s="97"/>
      <c r="J1765" s="97"/>
      <c r="K1765" s="98"/>
      <c r="L1765" s="90">
        <v>1765</v>
      </c>
      <c r="M1765" s="90"/>
      <c r="N1765" s="99">
        <v>4</v>
      </c>
      <c r="O1765" s="83" t="str">
        <f>REPLACE(INDEX(GroupVertices[Group], MATCH(Edges[[#This Row],[Vertex 1]],GroupVertices[Vertex],0)),1,1,"")</f>
        <v>1</v>
      </c>
      <c r="P1765" s="83" t="str">
        <f>REPLACE(INDEX(GroupVertices[Group], MATCH(Edges[[#This Row],[Vertex 2]],GroupVertices[Vertex],0)),1,1,"")</f>
        <v>1</v>
      </c>
    </row>
    <row r="1766" spans="1:16" ht="14.25" customHeight="1" thickTop="1" thickBot="1" x14ac:dyDescent="0.3">
      <c r="A1766" s="91" t="s">
        <v>1049</v>
      </c>
      <c r="B1766" s="91" t="s">
        <v>991</v>
      </c>
      <c r="C1766" s="92"/>
      <c r="D1766" s="93">
        <v>1.4285714285714286</v>
      </c>
      <c r="E1766" s="94"/>
      <c r="F1766" s="95"/>
      <c r="G1766" s="92"/>
      <c r="H1766" s="96"/>
      <c r="I1766" s="97"/>
      <c r="J1766" s="97"/>
      <c r="K1766" s="98"/>
      <c r="L1766" s="90">
        <v>1766</v>
      </c>
      <c r="M1766" s="90"/>
      <c r="N1766" s="99">
        <v>4</v>
      </c>
      <c r="O1766" s="83" t="str">
        <f>REPLACE(INDEX(GroupVertices[Group], MATCH(Edges[[#This Row],[Vertex 1]],GroupVertices[Vertex],0)),1,1,"")</f>
        <v>17</v>
      </c>
      <c r="P1766" s="83" t="str">
        <f>REPLACE(INDEX(GroupVertices[Group], MATCH(Edges[[#This Row],[Vertex 2]],GroupVertices[Vertex],0)),1,1,"")</f>
        <v>17</v>
      </c>
    </row>
    <row r="1767" spans="1:16" ht="14.25" customHeight="1" thickTop="1" thickBot="1" x14ac:dyDescent="0.3">
      <c r="A1767" s="91" t="s">
        <v>532</v>
      </c>
      <c r="B1767" s="91" t="s">
        <v>218</v>
      </c>
      <c r="C1767" s="92"/>
      <c r="D1767" s="93">
        <v>1</v>
      </c>
      <c r="E1767" s="94"/>
      <c r="F1767" s="95"/>
      <c r="G1767" s="92"/>
      <c r="H1767" s="96"/>
      <c r="I1767" s="97"/>
      <c r="J1767" s="97"/>
      <c r="K1767" s="98"/>
      <c r="L1767" s="90">
        <v>1767</v>
      </c>
      <c r="M1767" s="90"/>
      <c r="N1767" s="99">
        <v>1</v>
      </c>
      <c r="O1767" s="83" t="str">
        <f>REPLACE(INDEX(GroupVertices[Group], MATCH(Edges[[#This Row],[Vertex 1]],GroupVertices[Vertex],0)),1,1,"")</f>
        <v>1</v>
      </c>
      <c r="P1767" s="83" t="str">
        <f>REPLACE(INDEX(GroupVertices[Group], MATCH(Edges[[#This Row],[Vertex 2]],GroupVertices[Vertex],0)),1,1,"")</f>
        <v>1</v>
      </c>
    </row>
    <row r="1768" spans="1:16" ht="14.25" customHeight="1" thickTop="1" thickBot="1" x14ac:dyDescent="0.3">
      <c r="A1768" s="91" t="s">
        <v>589</v>
      </c>
      <c r="B1768" s="91" t="s">
        <v>637</v>
      </c>
      <c r="C1768" s="92"/>
      <c r="D1768" s="93">
        <v>1</v>
      </c>
      <c r="E1768" s="94"/>
      <c r="F1768" s="95"/>
      <c r="G1768" s="92"/>
      <c r="H1768" s="96"/>
      <c r="I1768" s="97"/>
      <c r="J1768" s="97"/>
      <c r="K1768" s="98"/>
      <c r="L1768" s="90">
        <v>1768</v>
      </c>
      <c r="M1768" s="90"/>
      <c r="N1768" s="99">
        <v>1</v>
      </c>
      <c r="O1768" s="83" t="str">
        <f>REPLACE(INDEX(GroupVertices[Group], MATCH(Edges[[#This Row],[Vertex 1]],GroupVertices[Vertex],0)),1,1,"")</f>
        <v>1</v>
      </c>
      <c r="P1768" s="83" t="str">
        <f>REPLACE(INDEX(GroupVertices[Group], MATCH(Edges[[#This Row],[Vertex 2]],GroupVertices[Vertex],0)),1,1,"")</f>
        <v>1</v>
      </c>
    </row>
    <row r="1769" spans="1:16" ht="14.25" customHeight="1" thickTop="1" thickBot="1" x14ac:dyDescent="0.3">
      <c r="A1769" s="91" t="s">
        <v>589</v>
      </c>
      <c r="B1769" s="91" t="s">
        <v>591</v>
      </c>
      <c r="C1769" s="92"/>
      <c r="D1769" s="93">
        <v>1</v>
      </c>
      <c r="E1769" s="94"/>
      <c r="F1769" s="95"/>
      <c r="G1769" s="92"/>
      <c r="H1769" s="96"/>
      <c r="I1769" s="97"/>
      <c r="J1769" s="97"/>
      <c r="K1769" s="98"/>
      <c r="L1769" s="90">
        <v>1769</v>
      </c>
      <c r="M1769" s="90"/>
      <c r="N1769" s="99">
        <v>1</v>
      </c>
      <c r="O1769" s="83" t="str">
        <f>REPLACE(INDEX(GroupVertices[Group], MATCH(Edges[[#This Row],[Vertex 1]],GroupVertices[Vertex],0)),1,1,"")</f>
        <v>1</v>
      </c>
      <c r="P1769" s="83" t="str">
        <f>REPLACE(INDEX(GroupVertices[Group], MATCH(Edges[[#This Row],[Vertex 2]],GroupVertices[Vertex],0)),1,1,"")</f>
        <v>1</v>
      </c>
    </row>
    <row r="1770" spans="1:16" ht="14.25" customHeight="1" thickTop="1" thickBot="1" x14ac:dyDescent="0.3">
      <c r="A1770" s="91" t="s">
        <v>244</v>
      </c>
      <c r="B1770" s="91" t="s">
        <v>211</v>
      </c>
      <c r="C1770" s="92"/>
      <c r="D1770" s="93">
        <v>2.2857142857142856</v>
      </c>
      <c r="E1770" s="94"/>
      <c r="F1770" s="95"/>
      <c r="G1770" s="92"/>
      <c r="H1770" s="96"/>
      <c r="I1770" s="97"/>
      <c r="J1770" s="97"/>
      <c r="K1770" s="98"/>
      <c r="L1770" s="90">
        <v>1770</v>
      </c>
      <c r="M1770" s="90"/>
      <c r="N1770" s="99">
        <v>10</v>
      </c>
      <c r="O1770" s="83" t="str">
        <f>REPLACE(INDEX(GroupVertices[Group], MATCH(Edges[[#This Row],[Vertex 1]],GroupVertices[Vertex],0)),1,1,"")</f>
        <v>1</v>
      </c>
      <c r="P1770" s="83" t="str">
        <f>REPLACE(INDEX(GroupVertices[Group], MATCH(Edges[[#This Row],[Vertex 2]],GroupVertices[Vertex],0)),1,1,"")</f>
        <v>1</v>
      </c>
    </row>
    <row r="1771" spans="1:16" ht="14.25" customHeight="1" thickTop="1" thickBot="1" x14ac:dyDescent="0.3">
      <c r="A1771" s="91" t="s">
        <v>244</v>
      </c>
      <c r="B1771" s="91" t="s">
        <v>378</v>
      </c>
      <c r="C1771" s="92"/>
      <c r="D1771" s="93">
        <v>1</v>
      </c>
      <c r="E1771" s="94"/>
      <c r="F1771" s="95"/>
      <c r="G1771" s="92"/>
      <c r="H1771" s="96"/>
      <c r="I1771" s="97"/>
      <c r="J1771" s="97"/>
      <c r="K1771" s="98"/>
      <c r="L1771" s="90">
        <v>1771</v>
      </c>
      <c r="M1771" s="90"/>
      <c r="N1771" s="99">
        <v>1</v>
      </c>
      <c r="O1771" s="83" t="str">
        <f>REPLACE(INDEX(GroupVertices[Group], MATCH(Edges[[#This Row],[Vertex 1]],GroupVertices[Vertex],0)),1,1,"")</f>
        <v>1</v>
      </c>
      <c r="P1771" s="83" t="str">
        <f>REPLACE(INDEX(GroupVertices[Group], MATCH(Edges[[#This Row],[Vertex 2]],GroupVertices[Vertex],0)),1,1,"")</f>
        <v>1</v>
      </c>
    </row>
    <row r="1772" spans="1:16" ht="14.25" customHeight="1" thickTop="1" thickBot="1" x14ac:dyDescent="0.3">
      <c r="A1772" s="91" t="s">
        <v>244</v>
      </c>
      <c r="B1772" s="91" t="s">
        <v>245</v>
      </c>
      <c r="C1772" s="92"/>
      <c r="D1772" s="93">
        <v>1.5714285714285714</v>
      </c>
      <c r="E1772" s="94"/>
      <c r="F1772" s="95"/>
      <c r="G1772" s="92"/>
      <c r="H1772" s="96"/>
      <c r="I1772" s="97"/>
      <c r="J1772" s="97"/>
      <c r="K1772" s="98"/>
      <c r="L1772" s="90">
        <v>1772</v>
      </c>
      <c r="M1772" s="90"/>
      <c r="N1772" s="99">
        <v>5</v>
      </c>
      <c r="O1772" s="83" t="str">
        <f>REPLACE(INDEX(GroupVertices[Group], MATCH(Edges[[#This Row],[Vertex 1]],GroupVertices[Vertex],0)),1,1,"")</f>
        <v>1</v>
      </c>
      <c r="P1772" s="83" t="str">
        <f>REPLACE(INDEX(GroupVertices[Group], MATCH(Edges[[#This Row],[Vertex 2]],GroupVertices[Vertex],0)),1,1,"")</f>
        <v>1</v>
      </c>
    </row>
    <row r="1773" spans="1:16" ht="14.25" customHeight="1" thickTop="1" thickBot="1" x14ac:dyDescent="0.3">
      <c r="A1773" s="91" t="s">
        <v>244</v>
      </c>
      <c r="B1773" s="91" t="s">
        <v>580</v>
      </c>
      <c r="C1773" s="92"/>
      <c r="D1773" s="93">
        <v>1.1428571428571428</v>
      </c>
      <c r="E1773" s="94"/>
      <c r="F1773" s="95"/>
      <c r="G1773" s="92"/>
      <c r="H1773" s="96"/>
      <c r="I1773" s="97"/>
      <c r="J1773" s="97"/>
      <c r="K1773" s="98"/>
      <c r="L1773" s="90">
        <v>1773</v>
      </c>
      <c r="M1773" s="90"/>
      <c r="N1773" s="99">
        <v>2</v>
      </c>
      <c r="O1773" s="83" t="str">
        <f>REPLACE(INDEX(GroupVertices[Group], MATCH(Edges[[#This Row],[Vertex 1]],GroupVertices[Vertex],0)),1,1,"")</f>
        <v>1</v>
      </c>
      <c r="P1773" s="83" t="str">
        <f>REPLACE(INDEX(GroupVertices[Group], MATCH(Edges[[#This Row],[Vertex 2]],GroupVertices[Vertex],0)),1,1,"")</f>
        <v>1</v>
      </c>
    </row>
    <row r="1774" spans="1:16" ht="14.25" customHeight="1" thickTop="1" thickBot="1" x14ac:dyDescent="0.3">
      <c r="A1774" s="91" t="s">
        <v>244</v>
      </c>
      <c r="B1774" s="91" t="s">
        <v>406</v>
      </c>
      <c r="C1774" s="92"/>
      <c r="D1774" s="93">
        <v>1.2857142857142856</v>
      </c>
      <c r="E1774" s="94"/>
      <c r="F1774" s="95"/>
      <c r="G1774" s="92"/>
      <c r="H1774" s="96"/>
      <c r="I1774" s="97"/>
      <c r="J1774" s="97"/>
      <c r="K1774" s="98"/>
      <c r="L1774" s="90">
        <v>1774</v>
      </c>
      <c r="M1774" s="90"/>
      <c r="N1774" s="99">
        <v>3</v>
      </c>
      <c r="O1774" s="83" t="str">
        <f>REPLACE(INDEX(GroupVertices[Group], MATCH(Edges[[#This Row],[Vertex 1]],GroupVertices[Vertex],0)),1,1,"")</f>
        <v>1</v>
      </c>
      <c r="P1774" s="83" t="str">
        <f>REPLACE(INDEX(GroupVertices[Group], MATCH(Edges[[#This Row],[Vertex 2]],GroupVertices[Vertex],0)),1,1,"")</f>
        <v>1</v>
      </c>
    </row>
    <row r="1775" spans="1:16" ht="14.25" customHeight="1" thickTop="1" thickBot="1" x14ac:dyDescent="0.3">
      <c r="A1775" s="91" t="s">
        <v>244</v>
      </c>
      <c r="B1775" s="91" t="s">
        <v>667</v>
      </c>
      <c r="C1775" s="92"/>
      <c r="D1775" s="93">
        <v>1</v>
      </c>
      <c r="E1775" s="94"/>
      <c r="F1775" s="95"/>
      <c r="G1775" s="92"/>
      <c r="H1775" s="96"/>
      <c r="I1775" s="97"/>
      <c r="J1775" s="97"/>
      <c r="K1775" s="98"/>
      <c r="L1775" s="90">
        <v>1775</v>
      </c>
      <c r="M1775" s="90"/>
      <c r="N1775" s="99">
        <v>1</v>
      </c>
      <c r="O1775" s="83" t="str">
        <f>REPLACE(INDEX(GroupVertices[Group], MATCH(Edges[[#This Row],[Vertex 1]],GroupVertices[Vertex],0)),1,1,"")</f>
        <v>1</v>
      </c>
      <c r="P1775" s="83" t="str">
        <f>REPLACE(INDEX(GroupVertices[Group], MATCH(Edges[[#This Row],[Vertex 2]],GroupVertices[Vertex],0)),1,1,"")</f>
        <v>1</v>
      </c>
    </row>
    <row r="1776" spans="1:16" ht="14.25" customHeight="1" thickTop="1" thickBot="1" x14ac:dyDescent="0.3">
      <c r="A1776" s="91" t="s">
        <v>244</v>
      </c>
      <c r="B1776" s="91" t="s">
        <v>1050</v>
      </c>
      <c r="C1776" s="92"/>
      <c r="D1776" s="93">
        <v>1.1428571428571428</v>
      </c>
      <c r="E1776" s="94"/>
      <c r="F1776" s="95"/>
      <c r="G1776" s="92"/>
      <c r="H1776" s="96"/>
      <c r="I1776" s="97"/>
      <c r="J1776" s="97"/>
      <c r="K1776" s="98"/>
      <c r="L1776" s="90">
        <v>1776</v>
      </c>
      <c r="M1776" s="90"/>
      <c r="N1776" s="99">
        <v>2</v>
      </c>
      <c r="O1776" s="83" t="str">
        <f>REPLACE(INDEX(GroupVertices[Group], MATCH(Edges[[#This Row],[Vertex 1]],GroupVertices[Vertex],0)),1,1,"")</f>
        <v>1</v>
      </c>
      <c r="P1776" s="83" t="str">
        <f>REPLACE(INDEX(GroupVertices[Group], MATCH(Edges[[#This Row],[Vertex 2]],GroupVertices[Vertex],0)),1,1,"")</f>
        <v>1</v>
      </c>
    </row>
    <row r="1777" spans="1:16" ht="14.25" customHeight="1" thickTop="1" thickBot="1" x14ac:dyDescent="0.3">
      <c r="A1777" s="91" t="s">
        <v>244</v>
      </c>
      <c r="B1777" s="91" t="s">
        <v>842</v>
      </c>
      <c r="C1777" s="92"/>
      <c r="D1777" s="93">
        <v>1.1428571428571428</v>
      </c>
      <c r="E1777" s="94"/>
      <c r="F1777" s="95"/>
      <c r="G1777" s="92"/>
      <c r="H1777" s="96"/>
      <c r="I1777" s="97"/>
      <c r="J1777" s="97"/>
      <c r="K1777" s="98"/>
      <c r="L1777" s="90">
        <v>1777</v>
      </c>
      <c r="M1777" s="90"/>
      <c r="N1777" s="99">
        <v>2</v>
      </c>
      <c r="O1777" s="83" t="str">
        <f>REPLACE(INDEX(GroupVertices[Group], MATCH(Edges[[#This Row],[Vertex 1]],GroupVertices[Vertex],0)),1,1,"")</f>
        <v>1</v>
      </c>
      <c r="P1777" s="83" t="str">
        <f>REPLACE(INDEX(GroupVertices[Group], MATCH(Edges[[#This Row],[Vertex 2]],GroupVertices[Vertex],0)),1,1,"")</f>
        <v>1</v>
      </c>
    </row>
    <row r="1778" spans="1:16" ht="14.25" customHeight="1" thickTop="1" thickBot="1" x14ac:dyDescent="0.3">
      <c r="A1778" s="91" t="s">
        <v>244</v>
      </c>
      <c r="B1778" s="91" t="s">
        <v>303</v>
      </c>
      <c r="C1778" s="92"/>
      <c r="D1778" s="93">
        <v>2.1428571428571428</v>
      </c>
      <c r="E1778" s="94"/>
      <c r="F1778" s="95"/>
      <c r="G1778" s="92"/>
      <c r="H1778" s="96"/>
      <c r="I1778" s="97"/>
      <c r="J1778" s="97"/>
      <c r="K1778" s="98"/>
      <c r="L1778" s="90">
        <v>1778</v>
      </c>
      <c r="M1778" s="90"/>
      <c r="N1778" s="99">
        <v>9</v>
      </c>
      <c r="O1778" s="83" t="str">
        <f>REPLACE(INDEX(GroupVertices[Group], MATCH(Edges[[#This Row],[Vertex 1]],GroupVertices[Vertex],0)),1,1,"")</f>
        <v>1</v>
      </c>
      <c r="P1778" s="83" t="str">
        <f>REPLACE(INDEX(GroupVertices[Group], MATCH(Edges[[#This Row],[Vertex 2]],GroupVertices[Vertex],0)),1,1,"")</f>
        <v>1</v>
      </c>
    </row>
    <row r="1779" spans="1:16" ht="14.25" customHeight="1" thickTop="1" thickBot="1" x14ac:dyDescent="0.3">
      <c r="A1779" s="91" t="s">
        <v>244</v>
      </c>
      <c r="B1779" s="91" t="s">
        <v>1051</v>
      </c>
      <c r="C1779" s="92"/>
      <c r="D1779" s="93">
        <v>1.2857142857142856</v>
      </c>
      <c r="E1779" s="94"/>
      <c r="F1779" s="95"/>
      <c r="G1779" s="92"/>
      <c r="H1779" s="96"/>
      <c r="I1779" s="97"/>
      <c r="J1779" s="97"/>
      <c r="K1779" s="98"/>
      <c r="L1779" s="90">
        <v>1779</v>
      </c>
      <c r="M1779" s="90"/>
      <c r="N1779" s="99">
        <v>3</v>
      </c>
      <c r="O1779" s="83" t="str">
        <f>REPLACE(INDEX(GroupVertices[Group], MATCH(Edges[[#This Row],[Vertex 1]],GroupVertices[Vertex],0)),1,1,"")</f>
        <v>1</v>
      </c>
      <c r="P1779" s="83" t="str">
        <f>REPLACE(INDEX(GroupVertices[Group], MATCH(Edges[[#This Row],[Vertex 2]],GroupVertices[Vertex],0)),1,1,"")</f>
        <v>1</v>
      </c>
    </row>
    <row r="1780" spans="1:16" ht="14.25" customHeight="1" thickTop="1" thickBot="1" x14ac:dyDescent="0.3">
      <c r="A1780" s="91" t="s">
        <v>998</v>
      </c>
      <c r="B1780" s="91" t="s">
        <v>1173</v>
      </c>
      <c r="C1780" s="92"/>
      <c r="D1780" s="93">
        <v>1</v>
      </c>
      <c r="E1780" s="94"/>
      <c r="F1780" s="95"/>
      <c r="G1780" s="92"/>
      <c r="H1780" s="96"/>
      <c r="I1780" s="97"/>
      <c r="J1780" s="97"/>
      <c r="K1780" s="98"/>
      <c r="L1780" s="90">
        <v>1780</v>
      </c>
      <c r="M1780" s="90"/>
      <c r="N1780" s="99">
        <v>1</v>
      </c>
      <c r="O1780" s="83" t="str">
        <f>REPLACE(INDEX(GroupVertices[Group], MATCH(Edges[[#This Row],[Vertex 1]],GroupVertices[Vertex],0)),1,1,"")</f>
        <v>20</v>
      </c>
      <c r="P1780" s="83" t="str">
        <f>REPLACE(INDEX(GroupVertices[Group], MATCH(Edges[[#This Row],[Vertex 2]],GroupVertices[Vertex],0)),1,1,"")</f>
        <v>20</v>
      </c>
    </row>
    <row r="1781" spans="1:16" ht="14.25" customHeight="1" thickTop="1" thickBot="1" x14ac:dyDescent="0.3">
      <c r="A1781" s="91" t="s">
        <v>1016</v>
      </c>
      <c r="B1781" s="91" t="s">
        <v>294</v>
      </c>
      <c r="C1781" s="92"/>
      <c r="D1781" s="93">
        <v>1.4285714285714286</v>
      </c>
      <c r="E1781" s="94"/>
      <c r="F1781" s="95"/>
      <c r="G1781" s="92"/>
      <c r="H1781" s="96"/>
      <c r="I1781" s="97"/>
      <c r="J1781" s="97"/>
      <c r="K1781" s="98"/>
      <c r="L1781" s="90">
        <v>1781</v>
      </c>
      <c r="M1781" s="90"/>
      <c r="N1781" s="99">
        <v>4</v>
      </c>
      <c r="O1781" s="83" t="str">
        <f>REPLACE(INDEX(GroupVertices[Group], MATCH(Edges[[#This Row],[Vertex 1]],GroupVertices[Vertex],0)),1,1,"")</f>
        <v>1</v>
      </c>
      <c r="P1781" s="83" t="str">
        <f>REPLACE(INDEX(GroupVertices[Group], MATCH(Edges[[#This Row],[Vertex 2]],GroupVertices[Vertex],0)),1,1,"")</f>
        <v>1</v>
      </c>
    </row>
    <row r="1782" spans="1:16" ht="14.25" customHeight="1" thickTop="1" thickBot="1" x14ac:dyDescent="0.3">
      <c r="A1782" s="91" t="s">
        <v>1016</v>
      </c>
      <c r="B1782" s="91" t="s">
        <v>1052</v>
      </c>
      <c r="C1782" s="92"/>
      <c r="D1782" s="93">
        <v>1</v>
      </c>
      <c r="E1782" s="94"/>
      <c r="F1782" s="95"/>
      <c r="G1782" s="92"/>
      <c r="H1782" s="96"/>
      <c r="I1782" s="97"/>
      <c r="J1782" s="97"/>
      <c r="K1782" s="98"/>
      <c r="L1782" s="90">
        <v>1782</v>
      </c>
      <c r="M1782" s="90"/>
      <c r="N1782" s="99">
        <v>1</v>
      </c>
      <c r="O1782" s="83" t="str">
        <f>REPLACE(INDEX(GroupVertices[Group], MATCH(Edges[[#This Row],[Vertex 1]],GroupVertices[Vertex],0)),1,1,"")</f>
        <v>1</v>
      </c>
      <c r="P1782" s="83" t="str">
        <f>REPLACE(INDEX(GroupVertices[Group], MATCH(Edges[[#This Row],[Vertex 2]],GroupVertices[Vertex],0)),1,1,"")</f>
        <v>1</v>
      </c>
    </row>
    <row r="1783" spans="1:16" ht="14.25" customHeight="1" thickTop="1" thickBot="1" x14ac:dyDescent="0.3">
      <c r="A1783" s="91" t="s">
        <v>1053</v>
      </c>
      <c r="B1783" s="91" t="s">
        <v>1054</v>
      </c>
      <c r="C1783" s="92"/>
      <c r="D1783" s="93">
        <v>1</v>
      </c>
      <c r="E1783" s="94"/>
      <c r="F1783" s="95"/>
      <c r="G1783" s="92"/>
      <c r="H1783" s="96"/>
      <c r="I1783" s="97"/>
      <c r="J1783" s="97"/>
      <c r="K1783" s="98"/>
      <c r="L1783" s="90">
        <v>1783</v>
      </c>
      <c r="M1783" s="90"/>
      <c r="N1783" s="99">
        <v>1</v>
      </c>
      <c r="O1783" s="83" t="str">
        <f>REPLACE(INDEX(GroupVertices[Group], MATCH(Edges[[#This Row],[Vertex 1]],GroupVertices[Vertex],0)),1,1,"")</f>
        <v>1</v>
      </c>
      <c r="P1783" s="83" t="str">
        <f>REPLACE(INDEX(GroupVertices[Group], MATCH(Edges[[#This Row],[Vertex 2]],GroupVertices[Vertex],0)),1,1,"")</f>
        <v>1</v>
      </c>
    </row>
    <row r="1784" spans="1:16" ht="14.25" customHeight="1" thickTop="1" thickBot="1" x14ac:dyDescent="0.3">
      <c r="A1784" s="91" t="s">
        <v>1053</v>
      </c>
      <c r="B1784" s="91" t="s">
        <v>671</v>
      </c>
      <c r="C1784" s="92"/>
      <c r="D1784" s="93">
        <v>1</v>
      </c>
      <c r="E1784" s="94"/>
      <c r="F1784" s="95"/>
      <c r="G1784" s="92"/>
      <c r="H1784" s="96"/>
      <c r="I1784" s="97"/>
      <c r="J1784" s="97"/>
      <c r="K1784" s="98"/>
      <c r="L1784" s="90">
        <v>1784</v>
      </c>
      <c r="M1784" s="90"/>
      <c r="N1784" s="99">
        <v>1</v>
      </c>
      <c r="O1784" s="83" t="str">
        <f>REPLACE(INDEX(GroupVertices[Group], MATCH(Edges[[#This Row],[Vertex 1]],GroupVertices[Vertex],0)),1,1,"")</f>
        <v>1</v>
      </c>
      <c r="P1784" s="83" t="str">
        <f>REPLACE(INDEX(GroupVertices[Group], MATCH(Edges[[#This Row],[Vertex 2]],GroupVertices[Vertex],0)),1,1,"")</f>
        <v>1</v>
      </c>
    </row>
    <row r="1785" spans="1:16" ht="14.25" customHeight="1" thickTop="1" thickBot="1" x14ac:dyDescent="0.3">
      <c r="A1785" s="91" t="s">
        <v>1055</v>
      </c>
      <c r="B1785" s="91" t="s">
        <v>1056</v>
      </c>
      <c r="C1785" s="92"/>
      <c r="D1785" s="93">
        <v>1</v>
      </c>
      <c r="E1785" s="94"/>
      <c r="F1785" s="95"/>
      <c r="G1785" s="92"/>
      <c r="H1785" s="96"/>
      <c r="I1785" s="97"/>
      <c r="J1785" s="97"/>
      <c r="K1785" s="98"/>
      <c r="L1785" s="90">
        <v>1785</v>
      </c>
      <c r="M1785" s="90"/>
      <c r="N1785" s="99">
        <v>1</v>
      </c>
      <c r="O1785" s="83" t="str">
        <f>REPLACE(INDEX(GroupVertices[Group], MATCH(Edges[[#This Row],[Vertex 1]],GroupVertices[Vertex],0)),1,1,"")</f>
        <v>35</v>
      </c>
      <c r="P1785" s="83" t="str">
        <f>REPLACE(INDEX(GroupVertices[Group], MATCH(Edges[[#This Row],[Vertex 2]],GroupVertices[Vertex],0)),1,1,"")</f>
        <v>35</v>
      </c>
    </row>
    <row r="1786" spans="1:16" ht="14.25" customHeight="1" thickTop="1" thickBot="1" x14ac:dyDescent="0.3">
      <c r="A1786" s="91" t="s">
        <v>247</v>
      </c>
      <c r="B1786" s="91" t="s">
        <v>1030</v>
      </c>
      <c r="C1786" s="92"/>
      <c r="D1786" s="93">
        <v>1</v>
      </c>
      <c r="E1786" s="94"/>
      <c r="F1786" s="95"/>
      <c r="G1786" s="92"/>
      <c r="H1786" s="96"/>
      <c r="I1786" s="97"/>
      <c r="J1786" s="97"/>
      <c r="K1786" s="98"/>
      <c r="L1786" s="90">
        <v>1786</v>
      </c>
      <c r="M1786" s="90"/>
      <c r="N1786" s="99">
        <v>1</v>
      </c>
      <c r="O1786" s="83" t="str">
        <f>REPLACE(INDEX(GroupVertices[Group], MATCH(Edges[[#This Row],[Vertex 1]],GroupVertices[Vertex],0)),1,1,"")</f>
        <v>1</v>
      </c>
      <c r="P1786" s="83" t="str">
        <f>REPLACE(INDEX(GroupVertices[Group], MATCH(Edges[[#This Row],[Vertex 2]],GroupVertices[Vertex],0)),1,1,"")</f>
        <v>1</v>
      </c>
    </row>
    <row r="1787" spans="1:16" ht="14.25" customHeight="1" thickTop="1" thickBot="1" x14ac:dyDescent="0.3">
      <c r="A1787" s="91" t="s">
        <v>247</v>
      </c>
      <c r="B1787" s="91" t="s">
        <v>248</v>
      </c>
      <c r="C1787" s="92"/>
      <c r="D1787" s="93">
        <v>1.1428571428571428</v>
      </c>
      <c r="E1787" s="94"/>
      <c r="F1787" s="95"/>
      <c r="G1787" s="92"/>
      <c r="H1787" s="96"/>
      <c r="I1787" s="97"/>
      <c r="J1787" s="97"/>
      <c r="K1787" s="98"/>
      <c r="L1787" s="90">
        <v>1787</v>
      </c>
      <c r="M1787" s="90"/>
      <c r="N1787" s="99">
        <v>2</v>
      </c>
      <c r="O1787" s="83" t="str">
        <f>REPLACE(INDEX(GroupVertices[Group], MATCH(Edges[[#This Row],[Vertex 1]],GroupVertices[Vertex],0)),1,1,"")</f>
        <v>1</v>
      </c>
      <c r="P1787" s="83" t="str">
        <f>REPLACE(INDEX(GroupVertices[Group], MATCH(Edges[[#This Row],[Vertex 2]],GroupVertices[Vertex],0)),1,1,"")</f>
        <v>1</v>
      </c>
    </row>
    <row r="1788" spans="1:16" ht="14.25" customHeight="1" thickTop="1" thickBot="1" x14ac:dyDescent="0.3">
      <c r="A1788" s="91" t="s">
        <v>505</v>
      </c>
      <c r="B1788" s="91" t="s">
        <v>506</v>
      </c>
      <c r="C1788" s="92"/>
      <c r="D1788" s="93">
        <v>1</v>
      </c>
      <c r="E1788" s="94"/>
      <c r="F1788" s="95"/>
      <c r="G1788" s="92"/>
      <c r="H1788" s="96"/>
      <c r="I1788" s="97"/>
      <c r="J1788" s="97"/>
      <c r="K1788" s="98"/>
      <c r="L1788" s="90">
        <v>1788</v>
      </c>
      <c r="M1788" s="90"/>
      <c r="N1788" s="99">
        <v>1</v>
      </c>
      <c r="O1788" s="83" t="str">
        <f>REPLACE(INDEX(GroupVertices[Group], MATCH(Edges[[#This Row],[Vertex 1]],GroupVertices[Vertex],0)),1,1,"")</f>
        <v>1</v>
      </c>
      <c r="P1788" s="83" t="str">
        <f>REPLACE(INDEX(GroupVertices[Group], MATCH(Edges[[#This Row],[Vertex 2]],GroupVertices[Vertex],0)),1,1,"")</f>
        <v>1</v>
      </c>
    </row>
    <row r="1789" spans="1:16" ht="14.25" customHeight="1" thickTop="1" thickBot="1" x14ac:dyDescent="0.3">
      <c r="A1789" s="91" t="s">
        <v>505</v>
      </c>
      <c r="B1789" s="91" t="s">
        <v>295</v>
      </c>
      <c r="C1789" s="92"/>
      <c r="D1789" s="93">
        <v>1</v>
      </c>
      <c r="E1789" s="94"/>
      <c r="F1789" s="95"/>
      <c r="G1789" s="92"/>
      <c r="H1789" s="96"/>
      <c r="I1789" s="97"/>
      <c r="J1789" s="97"/>
      <c r="K1789" s="98"/>
      <c r="L1789" s="90">
        <v>1789</v>
      </c>
      <c r="M1789" s="90"/>
      <c r="N1789" s="99">
        <v>1</v>
      </c>
      <c r="O1789" s="83" t="str">
        <f>REPLACE(INDEX(GroupVertices[Group], MATCH(Edges[[#This Row],[Vertex 1]],GroupVertices[Vertex],0)),1,1,"")</f>
        <v>1</v>
      </c>
      <c r="P1789" s="83" t="str">
        <f>REPLACE(INDEX(GroupVertices[Group], MATCH(Edges[[#This Row],[Vertex 2]],GroupVertices[Vertex],0)),1,1,"")</f>
        <v>1</v>
      </c>
    </row>
    <row r="1790" spans="1:16" ht="14.25" customHeight="1" thickTop="1" thickBot="1" x14ac:dyDescent="0.3">
      <c r="A1790" s="91" t="s">
        <v>211</v>
      </c>
      <c r="B1790" s="91" t="s">
        <v>1020</v>
      </c>
      <c r="C1790" s="92"/>
      <c r="D1790" s="93">
        <v>1</v>
      </c>
      <c r="E1790" s="94"/>
      <c r="F1790" s="95"/>
      <c r="G1790" s="92"/>
      <c r="H1790" s="96"/>
      <c r="I1790" s="97"/>
      <c r="J1790" s="97"/>
      <c r="K1790" s="98"/>
      <c r="L1790" s="90">
        <v>1790</v>
      </c>
      <c r="M1790" s="90"/>
      <c r="N1790" s="99">
        <v>1</v>
      </c>
      <c r="O1790" s="83" t="str">
        <f>REPLACE(INDEX(GroupVertices[Group], MATCH(Edges[[#This Row],[Vertex 1]],GroupVertices[Vertex],0)),1,1,"")</f>
        <v>1</v>
      </c>
      <c r="P1790" s="83" t="str">
        <f>REPLACE(INDEX(GroupVertices[Group], MATCH(Edges[[#This Row],[Vertex 2]],GroupVertices[Vertex],0)),1,1,"")</f>
        <v>1</v>
      </c>
    </row>
    <row r="1791" spans="1:16" ht="14.25" customHeight="1" thickTop="1" thickBot="1" x14ac:dyDescent="0.3">
      <c r="A1791" s="91" t="s">
        <v>211</v>
      </c>
      <c r="B1791" s="91" t="s">
        <v>406</v>
      </c>
      <c r="C1791" s="92"/>
      <c r="D1791" s="93">
        <v>1.2857142857142856</v>
      </c>
      <c r="E1791" s="94"/>
      <c r="F1791" s="95"/>
      <c r="G1791" s="92"/>
      <c r="H1791" s="96"/>
      <c r="I1791" s="97"/>
      <c r="J1791" s="97"/>
      <c r="K1791" s="98"/>
      <c r="L1791" s="90">
        <v>1791</v>
      </c>
      <c r="M1791" s="90"/>
      <c r="N1791" s="99">
        <v>3</v>
      </c>
      <c r="O1791" s="83" t="str">
        <f>REPLACE(INDEX(GroupVertices[Group], MATCH(Edges[[#This Row],[Vertex 1]],GroupVertices[Vertex],0)),1,1,"")</f>
        <v>1</v>
      </c>
      <c r="P1791" s="83" t="str">
        <f>REPLACE(INDEX(GroupVertices[Group], MATCH(Edges[[#This Row],[Vertex 2]],GroupVertices[Vertex],0)),1,1,"")</f>
        <v>1</v>
      </c>
    </row>
    <row r="1792" spans="1:16" ht="14.25" customHeight="1" thickTop="1" thickBot="1" x14ac:dyDescent="0.3">
      <c r="A1792" s="91" t="s">
        <v>211</v>
      </c>
      <c r="B1792" s="91" t="s">
        <v>550</v>
      </c>
      <c r="C1792" s="92"/>
      <c r="D1792" s="93">
        <v>1</v>
      </c>
      <c r="E1792" s="94"/>
      <c r="F1792" s="95"/>
      <c r="G1792" s="92"/>
      <c r="H1792" s="96"/>
      <c r="I1792" s="97"/>
      <c r="J1792" s="97"/>
      <c r="K1792" s="98"/>
      <c r="L1792" s="90">
        <v>1792</v>
      </c>
      <c r="M1792" s="90"/>
      <c r="N1792" s="99">
        <v>1</v>
      </c>
      <c r="O1792" s="83" t="str">
        <f>REPLACE(INDEX(GroupVertices[Group], MATCH(Edges[[#This Row],[Vertex 1]],GroupVertices[Vertex],0)),1,1,"")</f>
        <v>1</v>
      </c>
      <c r="P1792" s="83" t="str">
        <f>REPLACE(INDEX(GroupVertices[Group], MATCH(Edges[[#This Row],[Vertex 2]],GroupVertices[Vertex],0)),1,1,"")</f>
        <v>1</v>
      </c>
    </row>
    <row r="1793" spans="1:16" ht="14.25" customHeight="1" thickTop="1" thickBot="1" x14ac:dyDescent="0.3">
      <c r="A1793" s="91" t="s">
        <v>211</v>
      </c>
      <c r="B1793" s="91" t="s">
        <v>212</v>
      </c>
      <c r="C1793" s="92"/>
      <c r="D1793" s="93">
        <v>1.4285714285714286</v>
      </c>
      <c r="E1793" s="94"/>
      <c r="F1793" s="95"/>
      <c r="G1793" s="92"/>
      <c r="H1793" s="96"/>
      <c r="I1793" s="97"/>
      <c r="J1793" s="97"/>
      <c r="K1793" s="98"/>
      <c r="L1793" s="90">
        <v>1793</v>
      </c>
      <c r="M1793" s="90"/>
      <c r="N1793" s="99">
        <v>4</v>
      </c>
      <c r="O1793" s="83" t="str">
        <f>REPLACE(INDEX(GroupVertices[Group], MATCH(Edges[[#This Row],[Vertex 1]],GroupVertices[Vertex],0)),1,1,"")</f>
        <v>1</v>
      </c>
      <c r="P1793" s="83" t="str">
        <f>REPLACE(INDEX(GroupVertices[Group], MATCH(Edges[[#This Row],[Vertex 2]],GroupVertices[Vertex],0)),1,1,"")</f>
        <v>1</v>
      </c>
    </row>
    <row r="1794" spans="1:16" ht="14.25" customHeight="1" thickTop="1" thickBot="1" x14ac:dyDescent="0.3">
      <c r="A1794" s="91" t="s">
        <v>211</v>
      </c>
      <c r="B1794" s="91" t="s">
        <v>305</v>
      </c>
      <c r="C1794" s="92"/>
      <c r="D1794" s="93">
        <v>1</v>
      </c>
      <c r="E1794" s="94"/>
      <c r="F1794" s="95"/>
      <c r="G1794" s="92"/>
      <c r="H1794" s="96"/>
      <c r="I1794" s="97"/>
      <c r="J1794" s="97"/>
      <c r="K1794" s="98"/>
      <c r="L1794" s="90">
        <v>1794</v>
      </c>
      <c r="M1794" s="90"/>
      <c r="N1794" s="99">
        <v>1</v>
      </c>
      <c r="O1794" s="83" t="str">
        <f>REPLACE(INDEX(GroupVertices[Group], MATCH(Edges[[#This Row],[Vertex 1]],GroupVertices[Vertex],0)),1,1,"")</f>
        <v>1</v>
      </c>
      <c r="P1794" s="83" t="str">
        <f>REPLACE(INDEX(GroupVertices[Group], MATCH(Edges[[#This Row],[Vertex 2]],GroupVertices[Vertex],0)),1,1,"")</f>
        <v>1</v>
      </c>
    </row>
    <row r="1795" spans="1:16" ht="14.25" customHeight="1" thickTop="1" thickBot="1" x14ac:dyDescent="0.3">
      <c r="A1795" s="91" t="s">
        <v>211</v>
      </c>
      <c r="B1795" s="91" t="s">
        <v>213</v>
      </c>
      <c r="C1795" s="92"/>
      <c r="D1795" s="93">
        <v>1.4285714285714286</v>
      </c>
      <c r="E1795" s="94"/>
      <c r="F1795" s="95"/>
      <c r="G1795" s="92"/>
      <c r="H1795" s="96"/>
      <c r="I1795" s="97"/>
      <c r="J1795" s="97"/>
      <c r="K1795" s="98"/>
      <c r="L1795" s="90">
        <v>1795</v>
      </c>
      <c r="M1795" s="90"/>
      <c r="N1795" s="99">
        <v>4</v>
      </c>
      <c r="O1795" s="83" t="str">
        <f>REPLACE(INDEX(GroupVertices[Group], MATCH(Edges[[#This Row],[Vertex 1]],GroupVertices[Vertex],0)),1,1,"")</f>
        <v>1</v>
      </c>
      <c r="P1795" s="83" t="str">
        <f>REPLACE(INDEX(GroupVertices[Group], MATCH(Edges[[#This Row],[Vertex 2]],GroupVertices[Vertex],0)),1,1,"")</f>
        <v>1</v>
      </c>
    </row>
    <row r="1796" spans="1:16" ht="14.25" customHeight="1" thickTop="1" thickBot="1" x14ac:dyDescent="0.3">
      <c r="A1796" s="91" t="s">
        <v>329</v>
      </c>
      <c r="B1796" s="91" t="s">
        <v>671</v>
      </c>
      <c r="C1796" s="92"/>
      <c r="D1796" s="93">
        <v>1.2857142857142856</v>
      </c>
      <c r="E1796" s="94"/>
      <c r="F1796" s="95"/>
      <c r="G1796" s="92"/>
      <c r="H1796" s="96"/>
      <c r="I1796" s="97"/>
      <c r="J1796" s="97"/>
      <c r="K1796" s="98"/>
      <c r="L1796" s="90">
        <v>1796</v>
      </c>
      <c r="M1796" s="90"/>
      <c r="N1796" s="99">
        <v>3</v>
      </c>
      <c r="O1796" s="83" t="str">
        <f>REPLACE(INDEX(GroupVertices[Group], MATCH(Edges[[#This Row],[Vertex 1]],GroupVertices[Vertex],0)),1,1,"")</f>
        <v>1</v>
      </c>
      <c r="P1796" s="83" t="str">
        <f>REPLACE(INDEX(GroupVertices[Group], MATCH(Edges[[#This Row],[Vertex 2]],GroupVertices[Vertex],0)),1,1,"")</f>
        <v>1</v>
      </c>
    </row>
    <row r="1797" spans="1:16" ht="14.25" customHeight="1" thickTop="1" thickBot="1" x14ac:dyDescent="0.3">
      <c r="A1797" s="91" t="s">
        <v>378</v>
      </c>
      <c r="B1797" s="91" t="s">
        <v>1051</v>
      </c>
      <c r="C1797" s="92"/>
      <c r="D1797" s="93">
        <v>1.2857142857142856</v>
      </c>
      <c r="E1797" s="94"/>
      <c r="F1797" s="95"/>
      <c r="G1797" s="92"/>
      <c r="H1797" s="96"/>
      <c r="I1797" s="97"/>
      <c r="J1797" s="97"/>
      <c r="K1797" s="98"/>
      <c r="L1797" s="90">
        <v>1797</v>
      </c>
      <c r="M1797" s="90"/>
      <c r="N1797" s="99">
        <v>3</v>
      </c>
      <c r="O1797" s="83" t="str">
        <f>REPLACE(INDEX(GroupVertices[Group], MATCH(Edges[[#This Row],[Vertex 1]],GroupVertices[Vertex],0)),1,1,"")</f>
        <v>1</v>
      </c>
      <c r="P1797" s="83" t="str">
        <f>REPLACE(INDEX(GroupVertices[Group], MATCH(Edges[[#This Row],[Vertex 2]],GroupVertices[Vertex],0)),1,1,"")</f>
        <v>1</v>
      </c>
    </row>
    <row r="1798" spans="1:16" ht="14.25" customHeight="1" thickTop="1" thickBot="1" x14ac:dyDescent="0.3">
      <c r="A1798" s="91" t="s">
        <v>283</v>
      </c>
      <c r="B1798" s="91" t="s">
        <v>432</v>
      </c>
      <c r="C1798" s="92"/>
      <c r="D1798" s="93">
        <v>1.1428571428571428</v>
      </c>
      <c r="E1798" s="94"/>
      <c r="F1798" s="95"/>
      <c r="G1798" s="92"/>
      <c r="H1798" s="96"/>
      <c r="I1798" s="97"/>
      <c r="J1798" s="97"/>
      <c r="K1798" s="98"/>
      <c r="L1798" s="90">
        <v>1798</v>
      </c>
      <c r="M1798" s="90"/>
      <c r="N1798" s="99">
        <v>2</v>
      </c>
      <c r="O1798" s="83" t="str">
        <f>REPLACE(INDEX(GroupVertices[Group], MATCH(Edges[[#This Row],[Vertex 1]],GroupVertices[Vertex],0)),1,1,"")</f>
        <v>1</v>
      </c>
      <c r="P1798" s="83" t="str">
        <f>REPLACE(INDEX(GroupVertices[Group], MATCH(Edges[[#This Row],[Vertex 2]],GroupVertices[Vertex],0)),1,1,"")</f>
        <v>1</v>
      </c>
    </row>
    <row r="1799" spans="1:16" ht="14.25" customHeight="1" thickTop="1" thickBot="1" x14ac:dyDescent="0.3">
      <c r="A1799" s="91" t="s">
        <v>533</v>
      </c>
      <c r="B1799" s="91" t="s">
        <v>454</v>
      </c>
      <c r="C1799" s="92"/>
      <c r="D1799" s="93">
        <v>1</v>
      </c>
      <c r="E1799" s="94"/>
      <c r="F1799" s="95"/>
      <c r="G1799" s="92"/>
      <c r="H1799" s="96"/>
      <c r="I1799" s="97"/>
      <c r="J1799" s="97"/>
      <c r="K1799" s="98"/>
      <c r="L1799" s="90">
        <v>1799</v>
      </c>
      <c r="M1799" s="90"/>
      <c r="N1799" s="99">
        <v>1</v>
      </c>
      <c r="O1799" s="83" t="str">
        <f>REPLACE(INDEX(GroupVertices[Group], MATCH(Edges[[#This Row],[Vertex 1]],GroupVertices[Vertex],0)),1,1,"")</f>
        <v>1</v>
      </c>
      <c r="P1799" s="83" t="str">
        <f>REPLACE(INDEX(GroupVertices[Group], MATCH(Edges[[#This Row],[Vertex 2]],GroupVertices[Vertex],0)),1,1,"")</f>
        <v>1</v>
      </c>
    </row>
    <row r="1800" spans="1:16" ht="14.25" customHeight="1" thickTop="1" thickBot="1" x14ac:dyDescent="0.3">
      <c r="A1800" s="91" t="s">
        <v>533</v>
      </c>
      <c r="B1800" s="91" t="s">
        <v>772</v>
      </c>
      <c r="C1800" s="92"/>
      <c r="D1800" s="93">
        <v>1</v>
      </c>
      <c r="E1800" s="94"/>
      <c r="F1800" s="95"/>
      <c r="G1800" s="92"/>
      <c r="H1800" s="96"/>
      <c r="I1800" s="97"/>
      <c r="J1800" s="97"/>
      <c r="K1800" s="98"/>
      <c r="L1800" s="90">
        <v>1800</v>
      </c>
      <c r="M1800" s="90"/>
      <c r="N1800" s="99">
        <v>1</v>
      </c>
      <c r="O1800" s="83" t="str">
        <f>REPLACE(INDEX(GroupVertices[Group], MATCH(Edges[[#This Row],[Vertex 1]],GroupVertices[Vertex],0)),1,1,"")</f>
        <v>1</v>
      </c>
      <c r="P1800" s="83" t="str">
        <f>REPLACE(INDEX(GroupVertices[Group], MATCH(Edges[[#This Row],[Vertex 2]],GroupVertices[Vertex],0)),1,1,"")</f>
        <v>1</v>
      </c>
    </row>
    <row r="1801" spans="1:16" ht="14.25" customHeight="1" thickTop="1" thickBot="1" x14ac:dyDescent="0.3">
      <c r="A1801" s="91" t="s">
        <v>1057</v>
      </c>
      <c r="B1801" s="91" t="s">
        <v>305</v>
      </c>
      <c r="C1801" s="92"/>
      <c r="D1801" s="93">
        <v>1.1428571428571428</v>
      </c>
      <c r="E1801" s="94"/>
      <c r="F1801" s="95"/>
      <c r="G1801" s="92"/>
      <c r="H1801" s="96"/>
      <c r="I1801" s="97"/>
      <c r="J1801" s="97"/>
      <c r="K1801" s="98"/>
      <c r="L1801" s="90">
        <v>1801</v>
      </c>
      <c r="M1801" s="90"/>
      <c r="N1801" s="99">
        <v>2</v>
      </c>
      <c r="O1801" s="83" t="str">
        <f>REPLACE(INDEX(GroupVertices[Group], MATCH(Edges[[#This Row],[Vertex 1]],GroupVertices[Vertex],0)),1,1,"")</f>
        <v>1</v>
      </c>
      <c r="P1801" s="83" t="str">
        <f>REPLACE(INDEX(GroupVertices[Group], MATCH(Edges[[#This Row],[Vertex 2]],GroupVertices[Vertex],0)),1,1,"")</f>
        <v>1</v>
      </c>
    </row>
    <row r="1802" spans="1:16" ht="14.25" customHeight="1" thickTop="1" thickBot="1" x14ac:dyDescent="0.3">
      <c r="A1802" s="91" t="s">
        <v>1175</v>
      </c>
      <c r="B1802" s="91" t="s">
        <v>1059</v>
      </c>
      <c r="C1802" s="92"/>
      <c r="D1802" s="93">
        <v>1</v>
      </c>
      <c r="E1802" s="94"/>
      <c r="F1802" s="95"/>
      <c r="G1802" s="92"/>
      <c r="H1802" s="96"/>
      <c r="I1802" s="97"/>
      <c r="J1802" s="97"/>
      <c r="K1802" s="98"/>
      <c r="L1802" s="90">
        <v>1802</v>
      </c>
      <c r="M1802" s="90"/>
      <c r="N1802" s="99">
        <v>1</v>
      </c>
      <c r="O1802" s="83" t="e">
        <f>REPLACE(INDEX(GroupVertices[Group], MATCH(Edges[[#This Row],[Vertex 1]],GroupVertices[Vertex],0)),1,1,"")</f>
        <v>#N/A</v>
      </c>
      <c r="P1802" s="83" t="str">
        <f>REPLACE(INDEX(GroupVertices[Group], MATCH(Edges[[#This Row],[Vertex 2]],GroupVertices[Vertex],0)),1,1,"")</f>
        <v>34</v>
      </c>
    </row>
    <row r="1803" spans="1:16" ht="14.25" customHeight="1" thickTop="1" thickBot="1" x14ac:dyDescent="0.3">
      <c r="A1803" s="91" t="s">
        <v>1037</v>
      </c>
      <c r="B1803" s="91" t="s">
        <v>331</v>
      </c>
      <c r="C1803" s="92"/>
      <c r="D1803" s="93">
        <v>1.4285714285714286</v>
      </c>
      <c r="E1803" s="94"/>
      <c r="F1803" s="95"/>
      <c r="G1803" s="92"/>
      <c r="H1803" s="96"/>
      <c r="I1803" s="97"/>
      <c r="J1803" s="97"/>
      <c r="K1803" s="98"/>
      <c r="L1803" s="90">
        <v>1803</v>
      </c>
      <c r="M1803" s="90"/>
      <c r="N1803" s="99">
        <v>4</v>
      </c>
      <c r="O1803" s="83" t="str">
        <f>REPLACE(INDEX(GroupVertices[Group], MATCH(Edges[[#This Row],[Vertex 1]],GroupVertices[Vertex],0)),1,1,"")</f>
        <v>1</v>
      </c>
      <c r="P1803" s="83" t="str">
        <f>REPLACE(INDEX(GroupVertices[Group], MATCH(Edges[[#This Row],[Vertex 2]],GroupVertices[Vertex],0)),1,1,"")</f>
        <v>1</v>
      </c>
    </row>
    <row r="1804" spans="1:16" ht="14.25" customHeight="1" thickTop="1" thickBot="1" x14ac:dyDescent="0.3">
      <c r="A1804" s="91" t="s">
        <v>1014</v>
      </c>
      <c r="B1804" s="91" t="s">
        <v>413</v>
      </c>
      <c r="C1804" s="92"/>
      <c r="D1804" s="93">
        <v>1</v>
      </c>
      <c r="E1804" s="94"/>
      <c r="F1804" s="95"/>
      <c r="G1804" s="92"/>
      <c r="H1804" s="96"/>
      <c r="I1804" s="97"/>
      <c r="J1804" s="97"/>
      <c r="K1804" s="98"/>
      <c r="L1804" s="90">
        <v>1804</v>
      </c>
      <c r="M1804" s="90"/>
      <c r="N1804" s="99">
        <v>1</v>
      </c>
      <c r="O1804" s="83" t="str">
        <f>REPLACE(INDEX(GroupVertices[Group], MATCH(Edges[[#This Row],[Vertex 1]],GroupVertices[Vertex],0)),1,1,"")</f>
        <v>1</v>
      </c>
      <c r="P1804" s="83" t="str">
        <f>REPLACE(INDEX(GroupVertices[Group], MATCH(Edges[[#This Row],[Vertex 2]],GroupVertices[Vertex],0)),1,1,"")</f>
        <v>1</v>
      </c>
    </row>
    <row r="1805" spans="1:16" ht="14.25" customHeight="1" thickTop="1" thickBot="1" x14ac:dyDescent="0.3">
      <c r="A1805" s="91" t="s">
        <v>961</v>
      </c>
      <c r="B1805" s="91" t="s">
        <v>962</v>
      </c>
      <c r="C1805" s="92"/>
      <c r="D1805" s="93">
        <v>1</v>
      </c>
      <c r="E1805" s="94"/>
      <c r="F1805" s="95"/>
      <c r="G1805" s="92"/>
      <c r="H1805" s="96"/>
      <c r="I1805" s="97"/>
      <c r="J1805" s="97"/>
      <c r="K1805" s="98"/>
      <c r="L1805" s="90">
        <v>1805</v>
      </c>
      <c r="M1805" s="90"/>
      <c r="N1805" s="99">
        <v>1</v>
      </c>
      <c r="O1805" s="83" t="str">
        <f>REPLACE(INDEX(GroupVertices[Group], MATCH(Edges[[#This Row],[Vertex 1]],GroupVertices[Vertex],0)),1,1,"")</f>
        <v>1</v>
      </c>
      <c r="P1805" s="83" t="str">
        <f>REPLACE(INDEX(GroupVertices[Group], MATCH(Edges[[#This Row],[Vertex 2]],GroupVertices[Vertex],0)),1,1,"")</f>
        <v>1</v>
      </c>
    </row>
    <row r="1806" spans="1:16" ht="14.25" customHeight="1" thickTop="1" thickBot="1" x14ac:dyDescent="0.3">
      <c r="A1806" s="91" t="s">
        <v>1020</v>
      </c>
      <c r="B1806" s="91" t="s">
        <v>825</v>
      </c>
      <c r="C1806" s="92"/>
      <c r="D1806" s="93">
        <v>1</v>
      </c>
      <c r="E1806" s="94"/>
      <c r="F1806" s="95"/>
      <c r="G1806" s="92"/>
      <c r="H1806" s="96"/>
      <c r="I1806" s="97"/>
      <c r="J1806" s="97"/>
      <c r="K1806" s="98"/>
      <c r="L1806" s="90">
        <v>1806</v>
      </c>
      <c r="M1806" s="90"/>
      <c r="N1806" s="99">
        <v>1</v>
      </c>
      <c r="O1806" s="83" t="str">
        <f>REPLACE(INDEX(GroupVertices[Group], MATCH(Edges[[#This Row],[Vertex 1]],GroupVertices[Vertex],0)),1,1,"")</f>
        <v>1</v>
      </c>
      <c r="P1806" s="83" t="str">
        <f>REPLACE(INDEX(GroupVertices[Group], MATCH(Edges[[#This Row],[Vertex 2]],GroupVertices[Vertex],0)),1,1,"")</f>
        <v>1</v>
      </c>
    </row>
    <row r="1807" spans="1:16" ht="14.25" customHeight="1" thickTop="1" thickBot="1" x14ac:dyDescent="0.3">
      <c r="A1807" s="91" t="s">
        <v>1020</v>
      </c>
      <c r="B1807" s="91" t="s">
        <v>406</v>
      </c>
      <c r="C1807" s="92"/>
      <c r="D1807" s="93">
        <v>1</v>
      </c>
      <c r="E1807" s="94"/>
      <c r="F1807" s="95"/>
      <c r="G1807" s="92"/>
      <c r="H1807" s="96"/>
      <c r="I1807" s="97"/>
      <c r="J1807" s="97"/>
      <c r="K1807" s="98"/>
      <c r="L1807" s="90">
        <v>1807</v>
      </c>
      <c r="M1807" s="90"/>
      <c r="N1807" s="99">
        <v>1</v>
      </c>
      <c r="O1807" s="83" t="str">
        <f>REPLACE(INDEX(GroupVertices[Group], MATCH(Edges[[#This Row],[Vertex 1]],GroupVertices[Vertex],0)),1,1,"")</f>
        <v>1</v>
      </c>
      <c r="P1807" s="83" t="str">
        <f>REPLACE(INDEX(GroupVertices[Group], MATCH(Edges[[#This Row],[Vertex 2]],GroupVertices[Vertex],0)),1,1,"")</f>
        <v>1</v>
      </c>
    </row>
    <row r="1808" spans="1:16" ht="14.25" customHeight="1" thickTop="1" thickBot="1" x14ac:dyDescent="0.3">
      <c r="A1808" s="91" t="s">
        <v>827</v>
      </c>
      <c r="B1808" s="91" t="s">
        <v>301</v>
      </c>
      <c r="C1808" s="92"/>
      <c r="D1808" s="93">
        <v>1</v>
      </c>
      <c r="E1808" s="94"/>
      <c r="F1808" s="95"/>
      <c r="G1808" s="92"/>
      <c r="H1808" s="96"/>
      <c r="I1808" s="97"/>
      <c r="J1808" s="97"/>
      <c r="K1808" s="98"/>
      <c r="L1808" s="90">
        <v>1808</v>
      </c>
      <c r="M1808" s="90"/>
      <c r="N1808" s="99">
        <v>1</v>
      </c>
      <c r="O1808" s="83" t="str">
        <f>REPLACE(INDEX(GroupVertices[Group], MATCH(Edges[[#This Row],[Vertex 1]],GroupVertices[Vertex],0)),1,1,"")</f>
        <v>1</v>
      </c>
      <c r="P1808" s="83" t="str">
        <f>REPLACE(INDEX(GroupVertices[Group], MATCH(Edges[[#This Row],[Vertex 2]],GroupVertices[Vertex],0)),1,1,"")</f>
        <v>1</v>
      </c>
    </row>
    <row r="1809" spans="1:16" ht="14.25" customHeight="1" thickTop="1" thickBot="1" x14ac:dyDescent="0.3">
      <c r="A1809" s="91" t="s">
        <v>680</v>
      </c>
      <c r="B1809" s="91" t="s">
        <v>984</v>
      </c>
      <c r="C1809" s="92"/>
      <c r="D1809" s="93">
        <v>1.2857142857142856</v>
      </c>
      <c r="E1809" s="94"/>
      <c r="F1809" s="95"/>
      <c r="G1809" s="92"/>
      <c r="H1809" s="96"/>
      <c r="I1809" s="97"/>
      <c r="J1809" s="97"/>
      <c r="K1809" s="98"/>
      <c r="L1809" s="90">
        <v>1809</v>
      </c>
      <c r="M1809" s="90"/>
      <c r="N1809" s="99">
        <v>3</v>
      </c>
      <c r="O1809" s="83" t="str">
        <f>REPLACE(INDEX(GroupVertices[Group], MATCH(Edges[[#This Row],[Vertex 1]],GroupVertices[Vertex],0)),1,1,"")</f>
        <v>1</v>
      </c>
      <c r="P1809" s="83" t="str">
        <f>REPLACE(INDEX(GroupVertices[Group], MATCH(Edges[[#This Row],[Vertex 2]],GroupVertices[Vertex],0)),1,1,"")</f>
        <v>1</v>
      </c>
    </row>
    <row r="1810" spans="1:16" ht="14.25" customHeight="1" thickTop="1" thickBot="1" x14ac:dyDescent="0.3">
      <c r="A1810" s="91" t="s">
        <v>245</v>
      </c>
      <c r="B1810" s="91" t="s">
        <v>555</v>
      </c>
      <c r="C1810" s="92"/>
      <c r="D1810" s="93">
        <v>3</v>
      </c>
      <c r="E1810" s="94"/>
      <c r="F1810" s="95"/>
      <c r="G1810" s="92"/>
      <c r="H1810" s="96"/>
      <c r="I1810" s="97"/>
      <c r="J1810" s="97"/>
      <c r="K1810" s="98"/>
      <c r="L1810" s="90">
        <v>1810</v>
      </c>
      <c r="M1810" s="90"/>
      <c r="N1810" s="99">
        <v>15</v>
      </c>
      <c r="O1810" s="83" t="str">
        <f>REPLACE(INDEX(GroupVertices[Group], MATCH(Edges[[#This Row],[Vertex 1]],GroupVertices[Vertex],0)),1,1,"")</f>
        <v>1</v>
      </c>
      <c r="P1810" s="83" t="str">
        <f>REPLACE(INDEX(GroupVertices[Group], MATCH(Edges[[#This Row],[Vertex 2]],GroupVertices[Vertex],0)),1,1,"")</f>
        <v>1</v>
      </c>
    </row>
    <row r="1811" spans="1:16" ht="14.25" customHeight="1" thickTop="1" thickBot="1" x14ac:dyDescent="0.3">
      <c r="A1811" s="91" t="s">
        <v>245</v>
      </c>
      <c r="B1811" s="91" t="s">
        <v>842</v>
      </c>
      <c r="C1811" s="92"/>
      <c r="D1811" s="93">
        <v>1</v>
      </c>
      <c r="E1811" s="94"/>
      <c r="F1811" s="95"/>
      <c r="G1811" s="92"/>
      <c r="H1811" s="96"/>
      <c r="I1811" s="97"/>
      <c r="J1811" s="97"/>
      <c r="K1811" s="98"/>
      <c r="L1811" s="90">
        <v>1811</v>
      </c>
      <c r="M1811" s="90"/>
      <c r="N1811" s="99">
        <v>1</v>
      </c>
      <c r="O1811" s="83" t="str">
        <f>REPLACE(INDEX(GroupVertices[Group], MATCH(Edges[[#This Row],[Vertex 1]],GroupVertices[Vertex],0)),1,1,"")</f>
        <v>1</v>
      </c>
      <c r="P1811" s="83" t="str">
        <f>REPLACE(INDEX(GroupVertices[Group], MATCH(Edges[[#This Row],[Vertex 2]],GroupVertices[Vertex],0)),1,1,"")</f>
        <v>1</v>
      </c>
    </row>
    <row r="1812" spans="1:16" ht="14.25" customHeight="1" thickTop="1" thickBot="1" x14ac:dyDescent="0.3">
      <c r="A1812" s="91" t="s">
        <v>245</v>
      </c>
      <c r="B1812" s="91" t="s">
        <v>303</v>
      </c>
      <c r="C1812" s="92"/>
      <c r="D1812" s="93">
        <v>1.1428571428571428</v>
      </c>
      <c r="E1812" s="94"/>
      <c r="F1812" s="95"/>
      <c r="G1812" s="92"/>
      <c r="H1812" s="96"/>
      <c r="I1812" s="97"/>
      <c r="J1812" s="97"/>
      <c r="K1812" s="98"/>
      <c r="L1812" s="90">
        <v>1812</v>
      </c>
      <c r="M1812" s="90"/>
      <c r="N1812" s="99">
        <v>2</v>
      </c>
      <c r="O1812" s="83" t="str">
        <f>REPLACE(INDEX(GroupVertices[Group], MATCH(Edges[[#This Row],[Vertex 1]],GroupVertices[Vertex],0)),1,1,"")</f>
        <v>1</v>
      </c>
      <c r="P1812" s="83" t="str">
        <f>REPLACE(INDEX(GroupVertices[Group], MATCH(Edges[[#This Row],[Vertex 2]],GroupVertices[Vertex],0)),1,1,"")</f>
        <v>1</v>
      </c>
    </row>
    <row r="1813" spans="1:16" ht="14.25" customHeight="1" thickTop="1" thickBot="1" x14ac:dyDescent="0.3">
      <c r="A1813" s="91" t="s">
        <v>349</v>
      </c>
      <c r="B1813" s="91" t="s">
        <v>373</v>
      </c>
      <c r="C1813" s="92"/>
      <c r="D1813" s="93">
        <v>1.1428571428571428</v>
      </c>
      <c r="E1813" s="94"/>
      <c r="F1813" s="95"/>
      <c r="G1813" s="92"/>
      <c r="H1813" s="96"/>
      <c r="I1813" s="97"/>
      <c r="J1813" s="97"/>
      <c r="K1813" s="98"/>
      <c r="L1813" s="90">
        <v>1813</v>
      </c>
      <c r="M1813" s="90"/>
      <c r="N1813" s="99">
        <v>2</v>
      </c>
      <c r="O1813" s="83" t="str">
        <f>REPLACE(INDEX(GroupVertices[Group], MATCH(Edges[[#This Row],[Vertex 1]],GroupVertices[Vertex],0)),1,1,"")</f>
        <v>1</v>
      </c>
      <c r="P1813" s="83" t="str">
        <f>REPLACE(INDEX(GroupVertices[Group], MATCH(Edges[[#This Row],[Vertex 2]],GroupVertices[Vertex],0)),1,1,"")</f>
        <v>1</v>
      </c>
    </row>
    <row r="1814" spans="1:16" ht="14.25" customHeight="1" thickTop="1" thickBot="1" x14ac:dyDescent="0.3">
      <c r="A1814" s="91" t="s">
        <v>995</v>
      </c>
      <c r="B1814" s="91" t="s">
        <v>996</v>
      </c>
      <c r="C1814" s="92"/>
      <c r="D1814" s="93">
        <v>1.2857142857142856</v>
      </c>
      <c r="E1814" s="94"/>
      <c r="F1814" s="95"/>
      <c r="G1814" s="92"/>
      <c r="H1814" s="96"/>
      <c r="I1814" s="97"/>
      <c r="J1814" s="97"/>
      <c r="K1814" s="98"/>
      <c r="L1814" s="90">
        <v>1814</v>
      </c>
      <c r="M1814" s="90"/>
      <c r="N1814" s="99">
        <v>3</v>
      </c>
      <c r="O1814" s="83" t="str">
        <f>REPLACE(INDEX(GroupVertices[Group], MATCH(Edges[[#This Row],[Vertex 1]],GroupVertices[Vertex],0)),1,1,"")</f>
        <v>9</v>
      </c>
      <c r="P1814" s="83" t="str">
        <f>REPLACE(INDEX(GroupVertices[Group], MATCH(Edges[[#This Row],[Vertex 2]],GroupVertices[Vertex],0)),1,1,"")</f>
        <v>9</v>
      </c>
    </row>
    <row r="1815" spans="1:16" ht="14.25" customHeight="1" thickTop="1" thickBot="1" x14ac:dyDescent="0.3">
      <c r="A1815" s="91" t="s">
        <v>852</v>
      </c>
      <c r="B1815" s="91" t="s">
        <v>293</v>
      </c>
      <c r="C1815" s="92"/>
      <c r="D1815" s="93">
        <v>1.1428571428571428</v>
      </c>
      <c r="E1815" s="94"/>
      <c r="F1815" s="95"/>
      <c r="G1815" s="92"/>
      <c r="H1815" s="96"/>
      <c r="I1815" s="97"/>
      <c r="J1815" s="97"/>
      <c r="K1815" s="98"/>
      <c r="L1815" s="90">
        <v>1815</v>
      </c>
      <c r="M1815" s="90"/>
      <c r="N1815" s="99">
        <v>2</v>
      </c>
      <c r="O1815" s="83" t="str">
        <f>REPLACE(INDEX(GroupVertices[Group], MATCH(Edges[[#This Row],[Vertex 1]],GroupVertices[Vertex],0)),1,1,"")</f>
        <v>1</v>
      </c>
      <c r="P1815" s="83" t="str">
        <f>REPLACE(INDEX(GroupVertices[Group], MATCH(Edges[[#This Row],[Vertex 2]],GroupVertices[Vertex],0)),1,1,"")</f>
        <v>1</v>
      </c>
    </row>
    <row r="1816" spans="1:16" ht="14.25" customHeight="1" thickTop="1" thickBot="1" x14ac:dyDescent="0.3">
      <c r="A1816" s="91" t="s">
        <v>731</v>
      </c>
      <c r="B1816" s="91" t="s">
        <v>294</v>
      </c>
      <c r="C1816" s="92"/>
      <c r="D1816" s="93">
        <v>1.2857142857142856</v>
      </c>
      <c r="E1816" s="94"/>
      <c r="F1816" s="95"/>
      <c r="G1816" s="92"/>
      <c r="H1816" s="96"/>
      <c r="I1816" s="97"/>
      <c r="J1816" s="97"/>
      <c r="K1816" s="98"/>
      <c r="L1816" s="90">
        <v>1816</v>
      </c>
      <c r="M1816" s="90"/>
      <c r="N1816" s="99">
        <v>3</v>
      </c>
      <c r="O1816" s="83" t="str">
        <f>REPLACE(INDEX(GroupVertices[Group], MATCH(Edges[[#This Row],[Vertex 1]],GroupVertices[Vertex],0)),1,1,"")</f>
        <v>1</v>
      </c>
      <c r="P1816" s="83" t="str">
        <f>REPLACE(INDEX(GroupVertices[Group], MATCH(Edges[[#This Row],[Vertex 2]],GroupVertices[Vertex],0)),1,1,"")</f>
        <v>1</v>
      </c>
    </row>
    <row r="1817" spans="1:16" ht="14.25" customHeight="1" thickTop="1" thickBot="1" x14ac:dyDescent="0.3">
      <c r="A1817" s="91" t="s">
        <v>731</v>
      </c>
      <c r="B1817" s="91" t="s">
        <v>1052</v>
      </c>
      <c r="C1817" s="92"/>
      <c r="D1817" s="93">
        <v>1.1428571428571428</v>
      </c>
      <c r="E1817" s="94"/>
      <c r="F1817" s="95"/>
      <c r="G1817" s="92"/>
      <c r="H1817" s="96"/>
      <c r="I1817" s="97"/>
      <c r="J1817" s="97"/>
      <c r="K1817" s="98"/>
      <c r="L1817" s="90">
        <v>1817</v>
      </c>
      <c r="M1817" s="90"/>
      <c r="N1817" s="99">
        <v>2</v>
      </c>
      <c r="O1817" s="83" t="str">
        <f>REPLACE(INDEX(GroupVertices[Group], MATCH(Edges[[#This Row],[Vertex 1]],GroupVertices[Vertex],0)),1,1,"")</f>
        <v>1</v>
      </c>
      <c r="P1817" s="83" t="str">
        <f>REPLACE(INDEX(GroupVertices[Group], MATCH(Edges[[#This Row],[Vertex 2]],GroupVertices[Vertex],0)),1,1,"")</f>
        <v>1</v>
      </c>
    </row>
    <row r="1818" spans="1:16" ht="14.25" customHeight="1" thickTop="1" thickBot="1" x14ac:dyDescent="0.3">
      <c r="A1818" s="91" t="s">
        <v>731</v>
      </c>
      <c r="B1818" s="91" t="s">
        <v>732</v>
      </c>
      <c r="C1818" s="92"/>
      <c r="D1818" s="93">
        <v>1.1428571428571428</v>
      </c>
      <c r="E1818" s="94"/>
      <c r="F1818" s="95"/>
      <c r="G1818" s="92"/>
      <c r="H1818" s="96"/>
      <c r="I1818" s="97"/>
      <c r="J1818" s="97"/>
      <c r="K1818" s="98"/>
      <c r="L1818" s="90">
        <v>1818</v>
      </c>
      <c r="M1818" s="90"/>
      <c r="N1818" s="99">
        <v>2</v>
      </c>
      <c r="O1818" s="83" t="str">
        <f>REPLACE(INDEX(GroupVertices[Group], MATCH(Edges[[#This Row],[Vertex 1]],GroupVertices[Vertex],0)),1,1,"")</f>
        <v>1</v>
      </c>
      <c r="P1818" s="83" t="str">
        <f>REPLACE(INDEX(GroupVertices[Group], MATCH(Edges[[#This Row],[Vertex 2]],GroupVertices[Vertex],0)),1,1,"")</f>
        <v>1</v>
      </c>
    </row>
    <row r="1819" spans="1:16" ht="14.25" customHeight="1" thickTop="1" thickBot="1" x14ac:dyDescent="0.3">
      <c r="A1819" s="91" t="s">
        <v>637</v>
      </c>
      <c r="B1819" s="91" t="s">
        <v>473</v>
      </c>
      <c r="C1819" s="92"/>
      <c r="D1819" s="93">
        <v>1</v>
      </c>
      <c r="E1819" s="94"/>
      <c r="F1819" s="95"/>
      <c r="G1819" s="92"/>
      <c r="H1819" s="96"/>
      <c r="I1819" s="97"/>
      <c r="J1819" s="97"/>
      <c r="K1819" s="98"/>
      <c r="L1819" s="90">
        <v>1819</v>
      </c>
      <c r="M1819" s="90"/>
      <c r="N1819" s="99">
        <v>1</v>
      </c>
      <c r="O1819" s="83" t="str">
        <f>REPLACE(INDEX(GroupVertices[Group], MATCH(Edges[[#This Row],[Vertex 1]],GroupVertices[Vertex],0)),1,1,"")</f>
        <v>1</v>
      </c>
      <c r="P1819" s="83" t="str">
        <f>REPLACE(INDEX(GroupVertices[Group], MATCH(Edges[[#This Row],[Vertex 2]],GroupVertices[Vertex],0)),1,1,"")</f>
        <v>1</v>
      </c>
    </row>
    <row r="1820" spans="1:16" ht="14.25" customHeight="1" thickTop="1" thickBot="1" x14ac:dyDescent="0.3">
      <c r="A1820" s="91" t="s">
        <v>330</v>
      </c>
      <c r="B1820" s="91" t="s">
        <v>331</v>
      </c>
      <c r="C1820" s="92"/>
      <c r="D1820" s="93">
        <v>1.1428571428571428</v>
      </c>
      <c r="E1820" s="94"/>
      <c r="F1820" s="95"/>
      <c r="G1820" s="92"/>
      <c r="H1820" s="96"/>
      <c r="I1820" s="97"/>
      <c r="J1820" s="97"/>
      <c r="K1820" s="98"/>
      <c r="L1820" s="90">
        <v>1820</v>
      </c>
      <c r="M1820" s="90"/>
      <c r="N1820" s="99">
        <v>2</v>
      </c>
      <c r="O1820" s="83" t="str">
        <f>REPLACE(INDEX(GroupVertices[Group], MATCH(Edges[[#This Row],[Vertex 1]],GroupVertices[Vertex],0)),1,1,"")</f>
        <v>1</v>
      </c>
      <c r="P1820" s="83" t="str">
        <f>REPLACE(INDEX(GroupVertices[Group], MATCH(Edges[[#This Row],[Vertex 2]],GroupVertices[Vertex],0)),1,1,"")</f>
        <v>1</v>
      </c>
    </row>
    <row r="1821" spans="1:16" ht="14.25" customHeight="1" thickTop="1" thickBot="1" x14ac:dyDescent="0.3">
      <c r="A1821" s="91" t="s">
        <v>330</v>
      </c>
      <c r="B1821" s="91" t="s">
        <v>413</v>
      </c>
      <c r="C1821" s="92"/>
      <c r="D1821" s="93">
        <v>1.1428571428571428</v>
      </c>
      <c r="E1821" s="94"/>
      <c r="F1821" s="95"/>
      <c r="G1821" s="92"/>
      <c r="H1821" s="96"/>
      <c r="I1821" s="97"/>
      <c r="J1821" s="97"/>
      <c r="K1821" s="98"/>
      <c r="L1821" s="90">
        <v>1821</v>
      </c>
      <c r="M1821" s="90"/>
      <c r="N1821" s="99">
        <v>2</v>
      </c>
      <c r="O1821" s="83" t="str">
        <f>REPLACE(INDEX(GroupVertices[Group], MATCH(Edges[[#This Row],[Vertex 1]],GroupVertices[Vertex],0)),1,1,"")</f>
        <v>1</v>
      </c>
      <c r="P1821" s="83" t="str">
        <f>REPLACE(INDEX(GroupVertices[Group], MATCH(Edges[[#This Row],[Vertex 2]],GroupVertices[Vertex],0)),1,1,"")</f>
        <v>1</v>
      </c>
    </row>
    <row r="1822" spans="1:16" ht="14.25" customHeight="1" thickTop="1" thickBot="1" x14ac:dyDescent="0.3">
      <c r="A1822" s="91" t="s">
        <v>405</v>
      </c>
      <c r="B1822" s="91" t="s">
        <v>408</v>
      </c>
      <c r="C1822" s="92"/>
      <c r="D1822" s="93">
        <v>1.2857142857142856</v>
      </c>
      <c r="E1822" s="94"/>
      <c r="F1822" s="95"/>
      <c r="G1822" s="92"/>
      <c r="H1822" s="96"/>
      <c r="I1822" s="97"/>
      <c r="J1822" s="97"/>
      <c r="K1822" s="98"/>
      <c r="L1822" s="90">
        <v>1822</v>
      </c>
      <c r="M1822" s="90"/>
      <c r="N1822" s="99">
        <v>3</v>
      </c>
      <c r="O1822" s="83" t="str">
        <f>REPLACE(INDEX(GroupVertices[Group], MATCH(Edges[[#This Row],[Vertex 1]],GroupVertices[Vertex],0)),1,1,"")</f>
        <v>1</v>
      </c>
      <c r="P1822" s="83" t="str">
        <f>REPLACE(INDEX(GroupVertices[Group], MATCH(Edges[[#This Row],[Vertex 2]],GroupVertices[Vertex],0)),1,1,"")</f>
        <v>1</v>
      </c>
    </row>
    <row r="1823" spans="1:16" ht="14.25" customHeight="1" thickTop="1" thickBot="1" x14ac:dyDescent="0.3">
      <c r="A1823" s="91" t="s">
        <v>405</v>
      </c>
      <c r="B1823" s="91" t="s">
        <v>303</v>
      </c>
      <c r="C1823" s="92"/>
      <c r="D1823" s="93">
        <v>1</v>
      </c>
      <c r="E1823" s="94"/>
      <c r="F1823" s="95"/>
      <c r="G1823" s="92"/>
      <c r="H1823" s="96"/>
      <c r="I1823" s="97"/>
      <c r="J1823" s="97"/>
      <c r="K1823" s="98"/>
      <c r="L1823" s="90">
        <v>1823</v>
      </c>
      <c r="M1823" s="90"/>
      <c r="N1823" s="99">
        <v>1</v>
      </c>
      <c r="O1823" s="83" t="str">
        <f>REPLACE(INDEX(GroupVertices[Group], MATCH(Edges[[#This Row],[Vertex 1]],GroupVertices[Vertex],0)),1,1,"")</f>
        <v>1</v>
      </c>
      <c r="P1823" s="83" t="str">
        <f>REPLACE(INDEX(GroupVertices[Group], MATCH(Edges[[#This Row],[Vertex 2]],GroupVertices[Vertex],0)),1,1,"")</f>
        <v>1</v>
      </c>
    </row>
    <row r="1824" spans="1:16" ht="14.25" customHeight="1" thickTop="1" thickBot="1" x14ac:dyDescent="0.3">
      <c r="A1824" s="91" t="s">
        <v>625</v>
      </c>
      <c r="B1824" s="91" t="s">
        <v>218</v>
      </c>
      <c r="C1824" s="92"/>
      <c r="D1824" s="93">
        <v>1</v>
      </c>
      <c r="E1824" s="94"/>
      <c r="F1824" s="95"/>
      <c r="G1824" s="92"/>
      <c r="H1824" s="96"/>
      <c r="I1824" s="97"/>
      <c r="J1824" s="97"/>
      <c r="K1824" s="98"/>
      <c r="L1824" s="90">
        <v>1824</v>
      </c>
      <c r="M1824" s="90"/>
      <c r="N1824" s="99">
        <v>1</v>
      </c>
      <c r="O1824" s="83" t="str">
        <f>REPLACE(INDEX(GroupVertices[Group], MATCH(Edges[[#This Row],[Vertex 1]],GroupVertices[Vertex],0)),1,1,"")</f>
        <v>1</v>
      </c>
      <c r="P1824" s="83" t="str">
        <f>REPLACE(INDEX(GroupVertices[Group], MATCH(Edges[[#This Row],[Vertex 2]],GroupVertices[Vertex],0)),1,1,"")</f>
        <v>1</v>
      </c>
    </row>
    <row r="1825" spans="1:16" ht="14.25" customHeight="1" thickTop="1" thickBot="1" x14ac:dyDescent="0.3">
      <c r="A1825" s="91" t="s">
        <v>1060</v>
      </c>
      <c r="B1825" s="91" t="s">
        <v>294</v>
      </c>
      <c r="C1825" s="92"/>
      <c r="D1825" s="93">
        <v>1.2857142857142856</v>
      </c>
      <c r="E1825" s="94"/>
      <c r="F1825" s="95"/>
      <c r="G1825" s="92"/>
      <c r="H1825" s="96"/>
      <c r="I1825" s="97"/>
      <c r="J1825" s="97"/>
      <c r="K1825" s="98"/>
      <c r="L1825" s="90">
        <v>1825</v>
      </c>
      <c r="M1825" s="90"/>
      <c r="N1825" s="99">
        <v>3</v>
      </c>
      <c r="O1825" s="83" t="str">
        <f>REPLACE(INDEX(GroupVertices[Group], MATCH(Edges[[#This Row],[Vertex 1]],GroupVertices[Vertex],0)),1,1,"")</f>
        <v>1</v>
      </c>
      <c r="P1825" s="83" t="str">
        <f>REPLACE(INDEX(GroupVertices[Group], MATCH(Edges[[#This Row],[Vertex 2]],GroupVertices[Vertex],0)),1,1,"")</f>
        <v>1</v>
      </c>
    </row>
    <row r="1826" spans="1:16" ht="14.25" customHeight="1" thickTop="1" thickBot="1" x14ac:dyDescent="0.3">
      <c r="A1826" s="91" t="s">
        <v>1061</v>
      </c>
      <c r="B1826" s="91" t="s">
        <v>1062</v>
      </c>
      <c r="C1826" s="92"/>
      <c r="D1826" s="93">
        <v>1</v>
      </c>
      <c r="E1826" s="94"/>
      <c r="F1826" s="95"/>
      <c r="G1826" s="92"/>
      <c r="H1826" s="96"/>
      <c r="I1826" s="97"/>
      <c r="J1826" s="97"/>
      <c r="K1826" s="98"/>
      <c r="L1826" s="90">
        <v>1826</v>
      </c>
      <c r="M1826" s="90"/>
      <c r="N1826" s="99">
        <v>1</v>
      </c>
      <c r="O1826" s="83" t="str">
        <f>REPLACE(INDEX(GroupVertices[Group], MATCH(Edges[[#This Row],[Vertex 1]],GroupVertices[Vertex],0)),1,1,"")</f>
        <v>39</v>
      </c>
      <c r="P1826" s="83" t="str">
        <f>REPLACE(INDEX(GroupVertices[Group], MATCH(Edges[[#This Row],[Vertex 2]],GroupVertices[Vertex],0)),1,1,"")</f>
        <v>39</v>
      </c>
    </row>
    <row r="1827" spans="1:16" ht="14.25" customHeight="1" thickTop="1" thickBot="1" x14ac:dyDescent="0.3">
      <c r="A1827" s="91" t="s">
        <v>1054</v>
      </c>
      <c r="B1827" s="91" t="s">
        <v>331</v>
      </c>
      <c r="C1827" s="92"/>
      <c r="D1827" s="93">
        <v>1.1428571428571428</v>
      </c>
      <c r="E1827" s="94"/>
      <c r="F1827" s="95"/>
      <c r="G1827" s="92"/>
      <c r="H1827" s="96"/>
      <c r="I1827" s="97"/>
      <c r="J1827" s="97"/>
      <c r="K1827" s="98"/>
      <c r="L1827" s="90">
        <v>1827</v>
      </c>
      <c r="M1827" s="90"/>
      <c r="N1827" s="99">
        <v>2</v>
      </c>
      <c r="O1827" s="83" t="str">
        <f>REPLACE(INDEX(GroupVertices[Group], MATCH(Edges[[#This Row],[Vertex 1]],GroupVertices[Vertex],0)),1,1,"")</f>
        <v>1</v>
      </c>
      <c r="P1827" s="83" t="str">
        <f>REPLACE(INDEX(GroupVertices[Group], MATCH(Edges[[#This Row],[Vertex 2]],GroupVertices[Vertex],0)),1,1,"")</f>
        <v>1</v>
      </c>
    </row>
    <row r="1828" spans="1:16" ht="14.25" customHeight="1" thickTop="1" thickBot="1" x14ac:dyDescent="0.3">
      <c r="A1828" s="91" t="s">
        <v>1054</v>
      </c>
      <c r="B1828" s="91" t="s">
        <v>671</v>
      </c>
      <c r="C1828" s="92"/>
      <c r="D1828" s="93">
        <v>1.5714285714285714</v>
      </c>
      <c r="E1828" s="94"/>
      <c r="F1828" s="95"/>
      <c r="G1828" s="92"/>
      <c r="H1828" s="96"/>
      <c r="I1828" s="97"/>
      <c r="J1828" s="97"/>
      <c r="K1828" s="98"/>
      <c r="L1828" s="90">
        <v>1828</v>
      </c>
      <c r="M1828" s="90"/>
      <c r="N1828" s="99">
        <v>5</v>
      </c>
      <c r="O1828" s="83" t="str">
        <f>REPLACE(INDEX(GroupVertices[Group], MATCH(Edges[[#This Row],[Vertex 1]],GroupVertices[Vertex],0)),1,1,"")</f>
        <v>1</v>
      </c>
      <c r="P1828" s="83" t="str">
        <f>REPLACE(INDEX(GroupVertices[Group], MATCH(Edges[[#This Row],[Vertex 2]],GroupVertices[Vertex],0)),1,1,"")</f>
        <v>1</v>
      </c>
    </row>
    <row r="1829" spans="1:16" ht="14.25" customHeight="1" thickTop="1" thickBot="1" x14ac:dyDescent="0.3">
      <c r="A1829" s="91" t="s">
        <v>420</v>
      </c>
      <c r="B1829" s="91" t="s">
        <v>331</v>
      </c>
      <c r="C1829" s="92"/>
      <c r="D1829" s="93">
        <v>1.2857142857142856</v>
      </c>
      <c r="E1829" s="94"/>
      <c r="F1829" s="95"/>
      <c r="G1829" s="92"/>
      <c r="H1829" s="96"/>
      <c r="I1829" s="97"/>
      <c r="J1829" s="97"/>
      <c r="K1829" s="98"/>
      <c r="L1829" s="90">
        <v>1829</v>
      </c>
      <c r="M1829" s="90"/>
      <c r="N1829" s="99">
        <v>3</v>
      </c>
      <c r="O1829" s="83" t="str">
        <f>REPLACE(INDEX(GroupVertices[Group], MATCH(Edges[[#This Row],[Vertex 1]],GroupVertices[Vertex],0)),1,1,"")</f>
        <v>1</v>
      </c>
      <c r="P1829" s="83" t="str">
        <f>REPLACE(INDEX(GroupVertices[Group], MATCH(Edges[[#This Row],[Vertex 2]],GroupVertices[Vertex],0)),1,1,"")</f>
        <v>1</v>
      </c>
    </row>
    <row r="1830" spans="1:16" ht="14.25" customHeight="1" thickTop="1" thickBot="1" x14ac:dyDescent="0.3">
      <c r="A1830" s="91" t="s">
        <v>420</v>
      </c>
      <c r="B1830" s="91" t="s">
        <v>413</v>
      </c>
      <c r="C1830" s="92"/>
      <c r="D1830" s="93">
        <v>1</v>
      </c>
      <c r="E1830" s="94"/>
      <c r="F1830" s="95"/>
      <c r="G1830" s="92"/>
      <c r="H1830" s="96"/>
      <c r="I1830" s="97"/>
      <c r="J1830" s="97"/>
      <c r="K1830" s="98"/>
      <c r="L1830" s="90">
        <v>1830</v>
      </c>
      <c r="M1830" s="90"/>
      <c r="N1830" s="99">
        <v>1</v>
      </c>
      <c r="O1830" s="83" t="str">
        <f>REPLACE(INDEX(GroupVertices[Group], MATCH(Edges[[#This Row],[Vertex 1]],GroupVertices[Vertex],0)),1,1,"")</f>
        <v>1</v>
      </c>
      <c r="P1830" s="83" t="str">
        <f>REPLACE(INDEX(GroupVertices[Group], MATCH(Edges[[#This Row],[Vertex 2]],GroupVertices[Vertex],0)),1,1,"")</f>
        <v>1</v>
      </c>
    </row>
    <row r="1831" spans="1:16" ht="14.25" customHeight="1" thickTop="1" thickBot="1" x14ac:dyDescent="0.3">
      <c r="A1831" s="91" t="s">
        <v>580</v>
      </c>
      <c r="B1831" s="91" t="s">
        <v>188</v>
      </c>
      <c r="C1831" s="92"/>
      <c r="D1831" s="93">
        <v>1.1428571428571428</v>
      </c>
      <c r="E1831" s="94"/>
      <c r="F1831" s="95"/>
      <c r="G1831" s="92"/>
      <c r="H1831" s="96"/>
      <c r="I1831" s="97"/>
      <c r="J1831" s="97"/>
      <c r="K1831" s="98"/>
      <c r="L1831" s="90">
        <v>1831</v>
      </c>
      <c r="M1831" s="90"/>
      <c r="N1831" s="99">
        <v>2</v>
      </c>
      <c r="O1831" s="83" t="str">
        <f>REPLACE(INDEX(GroupVertices[Group], MATCH(Edges[[#This Row],[Vertex 1]],GroupVertices[Vertex],0)),1,1,"")</f>
        <v>1</v>
      </c>
      <c r="P1831" s="83" t="str">
        <f>REPLACE(INDEX(GroupVertices[Group], MATCH(Edges[[#This Row],[Vertex 2]],GroupVertices[Vertex],0)),1,1,"")</f>
        <v>1</v>
      </c>
    </row>
    <row r="1832" spans="1:16" ht="14.25" customHeight="1" thickTop="1" thickBot="1" x14ac:dyDescent="0.3">
      <c r="A1832" s="91" t="s">
        <v>521</v>
      </c>
      <c r="B1832" s="91" t="s">
        <v>591</v>
      </c>
      <c r="C1832" s="92"/>
      <c r="D1832" s="93">
        <v>1</v>
      </c>
      <c r="E1832" s="94"/>
      <c r="F1832" s="95"/>
      <c r="G1832" s="92"/>
      <c r="H1832" s="96"/>
      <c r="I1832" s="97"/>
      <c r="J1832" s="97"/>
      <c r="K1832" s="98"/>
      <c r="L1832" s="90">
        <v>1832</v>
      </c>
      <c r="M1832" s="90"/>
      <c r="N1832" s="99">
        <v>1</v>
      </c>
      <c r="O1832" s="83" t="str">
        <f>REPLACE(INDEX(GroupVertices[Group], MATCH(Edges[[#This Row],[Vertex 1]],GroupVertices[Vertex],0)),1,1,"")</f>
        <v>1</v>
      </c>
      <c r="P1832" s="83" t="str">
        <f>REPLACE(INDEX(GroupVertices[Group], MATCH(Edges[[#This Row],[Vertex 2]],GroupVertices[Vertex],0)),1,1,"")</f>
        <v>1</v>
      </c>
    </row>
    <row r="1833" spans="1:16" ht="14.25" customHeight="1" thickTop="1" thickBot="1" x14ac:dyDescent="0.3">
      <c r="A1833" s="91" t="s">
        <v>262</v>
      </c>
      <c r="B1833" s="91" t="s">
        <v>180</v>
      </c>
      <c r="C1833" s="92"/>
      <c r="D1833" s="93">
        <v>1</v>
      </c>
      <c r="E1833" s="94"/>
      <c r="F1833" s="95"/>
      <c r="G1833" s="92"/>
      <c r="H1833" s="96"/>
      <c r="I1833" s="97"/>
      <c r="J1833" s="97"/>
      <c r="K1833" s="98"/>
      <c r="L1833" s="90">
        <v>1833</v>
      </c>
      <c r="M1833" s="90"/>
      <c r="N1833" s="99">
        <v>1</v>
      </c>
      <c r="O1833" s="83" t="str">
        <f>REPLACE(INDEX(GroupVertices[Group], MATCH(Edges[[#This Row],[Vertex 1]],GroupVertices[Vertex],0)),1,1,"")</f>
        <v>1</v>
      </c>
      <c r="P1833" s="83" t="str">
        <f>REPLACE(INDEX(GroupVertices[Group], MATCH(Edges[[#This Row],[Vertex 2]],GroupVertices[Vertex],0)),1,1,"")</f>
        <v>1</v>
      </c>
    </row>
    <row r="1834" spans="1:16" ht="14.25" customHeight="1" thickTop="1" thickBot="1" x14ac:dyDescent="0.3">
      <c r="A1834" s="91" t="s">
        <v>713</v>
      </c>
      <c r="B1834" s="91" t="s">
        <v>1030</v>
      </c>
      <c r="C1834" s="92"/>
      <c r="D1834" s="93">
        <v>1.1428571428571428</v>
      </c>
      <c r="E1834" s="94"/>
      <c r="F1834" s="95"/>
      <c r="G1834" s="92"/>
      <c r="H1834" s="96"/>
      <c r="I1834" s="97"/>
      <c r="J1834" s="97"/>
      <c r="K1834" s="98"/>
      <c r="L1834" s="90">
        <v>1834</v>
      </c>
      <c r="M1834" s="90"/>
      <c r="N1834" s="99">
        <v>2</v>
      </c>
      <c r="O1834" s="83" t="str">
        <f>REPLACE(INDEX(GroupVertices[Group], MATCH(Edges[[#This Row],[Vertex 1]],GroupVertices[Vertex],0)),1,1,"")</f>
        <v>1</v>
      </c>
      <c r="P1834" s="83" t="str">
        <f>REPLACE(INDEX(GroupVertices[Group], MATCH(Edges[[#This Row],[Vertex 2]],GroupVertices[Vertex],0)),1,1,"")</f>
        <v>1</v>
      </c>
    </row>
    <row r="1835" spans="1:16" ht="14.25" customHeight="1" thickTop="1" thickBot="1" x14ac:dyDescent="0.3">
      <c r="A1835" s="91" t="s">
        <v>805</v>
      </c>
      <c r="B1835" s="91" t="s">
        <v>806</v>
      </c>
      <c r="C1835" s="92"/>
      <c r="D1835" s="93">
        <v>1</v>
      </c>
      <c r="E1835" s="94"/>
      <c r="F1835" s="95"/>
      <c r="G1835" s="92"/>
      <c r="H1835" s="96"/>
      <c r="I1835" s="97"/>
      <c r="J1835" s="97"/>
      <c r="K1835" s="98"/>
      <c r="L1835" s="90">
        <v>1835</v>
      </c>
      <c r="M1835" s="90"/>
      <c r="N1835" s="99">
        <v>1</v>
      </c>
      <c r="O1835" s="83" t="str">
        <f>REPLACE(INDEX(GroupVertices[Group], MATCH(Edges[[#This Row],[Vertex 1]],GroupVertices[Vertex],0)),1,1,"")</f>
        <v>1</v>
      </c>
      <c r="P1835" s="83" t="str">
        <f>REPLACE(INDEX(GroupVertices[Group], MATCH(Edges[[#This Row],[Vertex 2]],GroupVertices[Vertex],0)),1,1,"")</f>
        <v>1</v>
      </c>
    </row>
    <row r="1836" spans="1:16" ht="14.25" customHeight="1" thickTop="1" thickBot="1" x14ac:dyDescent="0.3">
      <c r="A1836" s="91" t="s">
        <v>805</v>
      </c>
      <c r="B1836" s="91" t="s">
        <v>248</v>
      </c>
      <c r="C1836" s="92"/>
      <c r="D1836" s="93">
        <v>1</v>
      </c>
      <c r="E1836" s="94"/>
      <c r="F1836" s="95"/>
      <c r="G1836" s="92"/>
      <c r="H1836" s="96"/>
      <c r="I1836" s="97"/>
      <c r="J1836" s="97"/>
      <c r="K1836" s="98"/>
      <c r="L1836" s="90">
        <v>1836</v>
      </c>
      <c r="M1836" s="90"/>
      <c r="N1836" s="99">
        <v>1</v>
      </c>
      <c r="O1836" s="83" t="str">
        <f>REPLACE(INDEX(GroupVertices[Group], MATCH(Edges[[#This Row],[Vertex 1]],GroupVertices[Vertex],0)),1,1,"")</f>
        <v>1</v>
      </c>
      <c r="P1836" s="83" t="str">
        <f>REPLACE(INDEX(GroupVertices[Group], MATCH(Edges[[#This Row],[Vertex 2]],GroupVertices[Vertex],0)),1,1,"")</f>
        <v>1</v>
      </c>
    </row>
    <row r="1837" spans="1:16" ht="14.25" customHeight="1" thickTop="1" thickBot="1" x14ac:dyDescent="0.3">
      <c r="A1837" s="91" t="s">
        <v>454</v>
      </c>
      <c r="B1837" s="91" t="s">
        <v>1063</v>
      </c>
      <c r="C1837" s="92"/>
      <c r="D1837" s="93">
        <v>1.1428571428571428</v>
      </c>
      <c r="E1837" s="94"/>
      <c r="F1837" s="95"/>
      <c r="G1837" s="92"/>
      <c r="H1837" s="96"/>
      <c r="I1837" s="97"/>
      <c r="J1837" s="97"/>
      <c r="K1837" s="98"/>
      <c r="L1837" s="90">
        <v>1837</v>
      </c>
      <c r="M1837" s="90"/>
      <c r="N1837" s="99">
        <v>2</v>
      </c>
      <c r="O1837" s="83" t="str">
        <f>REPLACE(INDEX(GroupVertices[Group], MATCH(Edges[[#This Row],[Vertex 1]],GroupVertices[Vertex],0)),1,1,"")</f>
        <v>1</v>
      </c>
      <c r="P1837" s="83" t="str">
        <f>REPLACE(INDEX(GroupVertices[Group], MATCH(Edges[[#This Row],[Vertex 2]],GroupVertices[Vertex],0)),1,1,"")</f>
        <v>1</v>
      </c>
    </row>
    <row r="1838" spans="1:16" ht="14.25" customHeight="1" thickTop="1" thickBot="1" x14ac:dyDescent="0.3">
      <c r="A1838" s="91" t="s">
        <v>454</v>
      </c>
      <c r="B1838" s="91" t="s">
        <v>1064</v>
      </c>
      <c r="C1838" s="92"/>
      <c r="D1838" s="93">
        <v>1.1428571428571428</v>
      </c>
      <c r="E1838" s="94"/>
      <c r="F1838" s="95"/>
      <c r="G1838" s="92"/>
      <c r="H1838" s="96"/>
      <c r="I1838" s="97"/>
      <c r="J1838" s="97"/>
      <c r="K1838" s="98"/>
      <c r="L1838" s="90">
        <v>1838</v>
      </c>
      <c r="M1838" s="90"/>
      <c r="N1838" s="99">
        <v>2</v>
      </c>
      <c r="O1838" s="83" t="str">
        <f>REPLACE(INDEX(GroupVertices[Group], MATCH(Edges[[#This Row],[Vertex 1]],GroupVertices[Vertex],0)),1,1,"")</f>
        <v>1</v>
      </c>
      <c r="P1838" s="83" t="str">
        <f>REPLACE(INDEX(GroupVertices[Group], MATCH(Edges[[#This Row],[Vertex 2]],GroupVertices[Vertex],0)),1,1,"")</f>
        <v>1</v>
      </c>
    </row>
    <row r="1839" spans="1:16" ht="14.25" customHeight="1" thickTop="1" thickBot="1" x14ac:dyDescent="0.3">
      <c r="A1839" s="91" t="s">
        <v>454</v>
      </c>
      <c r="B1839" s="91" t="s">
        <v>507</v>
      </c>
      <c r="C1839" s="92"/>
      <c r="D1839" s="93">
        <v>1.1428571428571428</v>
      </c>
      <c r="E1839" s="94"/>
      <c r="F1839" s="95"/>
      <c r="G1839" s="92"/>
      <c r="H1839" s="96"/>
      <c r="I1839" s="97"/>
      <c r="J1839" s="97"/>
      <c r="K1839" s="98"/>
      <c r="L1839" s="90">
        <v>1839</v>
      </c>
      <c r="M1839" s="90"/>
      <c r="N1839" s="99">
        <v>2</v>
      </c>
      <c r="O1839" s="83" t="str">
        <f>REPLACE(INDEX(GroupVertices[Group], MATCH(Edges[[#This Row],[Vertex 1]],GroupVertices[Vertex],0)),1,1,"")</f>
        <v>1</v>
      </c>
      <c r="P1839" s="83" t="str">
        <f>REPLACE(INDEX(GroupVertices[Group], MATCH(Edges[[#This Row],[Vertex 2]],GroupVertices[Vertex],0)),1,1,"")</f>
        <v>1</v>
      </c>
    </row>
    <row r="1840" spans="1:16" ht="14.25" customHeight="1" thickTop="1" thickBot="1" x14ac:dyDescent="0.3">
      <c r="A1840" s="91" t="s">
        <v>616</v>
      </c>
      <c r="B1840" s="91" t="s">
        <v>301</v>
      </c>
      <c r="C1840" s="92"/>
      <c r="D1840" s="93">
        <v>1</v>
      </c>
      <c r="E1840" s="94"/>
      <c r="F1840" s="95"/>
      <c r="G1840" s="92"/>
      <c r="H1840" s="96"/>
      <c r="I1840" s="97"/>
      <c r="J1840" s="97"/>
      <c r="K1840" s="98"/>
      <c r="L1840" s="90">
        <v>1840</v>
      </c>
      <c r="M1840" s="90"/>
      <c r="N1840" s="99">
        <v>1</v>
      </c>
      <c r="O1840" s="83" t="str">
        <f>REPLACE(INDEX(GroupVertices[Group], MATCH(Edges[[#This Row],[Vertex 1]],GroupVertices[Vertex],0)),1,1,"")</f>
        <v>1</v>
      </c>
      <c r="P1840" s="83" t="str">
        <f>REPLACE(INDEX(GroupVertices[Group], MATCH(Edges[[#This Row],[Vertex 2]],GroupVertices[Vertex],0)),1,1,"")</f>
        <v>1</v>
      </c>
    </row>
    <row r="1841" spans="1:16" ht="14.25" customHeight="1" thickTop="1" thickBot="1" x14ac:dyDescent="0.3">
      <c r="A1841" s="91" t="s">
        <v>1065</v>
      </c>
      <c r="B1841" s="91" t="s">
        <v>473</v>
      </c>
      <c r="C1841" s="92"/>
      <c r="D1841" s="93">
        <v>1.1428571428571428</v>
      </c>
      <c r="E1841" s="94"/>
      <c r="F1841" s="95"/>
      <c r="G1841" s="92"/>
      <c r="H1841" s="96"/>
      <c r="I1841" s="97"/>
      <c r="J1841" s="97"/>
      <c r="K1841" s="98"/>
      <c r="L1841" s="90">
        <v>1841</v>
      </c>
      <c r="M1841" s="90"/>
      <c r="N1841" s="99">
        <v>2</v>
      </c>
      <c r="O1841" s="83" t="str">
        <f>REPLACE(INDEX(GroupVertices[Group], MATCH(Edges[[#This Row],[Vertex 1]],GroupVertices[Vertex],0)),1,1,"")</f>
        <v>1</v>
      </c>
      <c r="P1841" s="83" t="str">
        <f>REPLACE(INDEX(GroupVertices[Group], MATCH(Edges[[#This Row],[Vertex 2]],GroupVertices[Vertex],0)),1,1,"")</f>
        <v>1</v>
      </c>
    </row>
    <row r="1842" spans="1:16" ht="14.25" customHeight="1" thickTop="1" thickBot="1" x14ac:dyDescent="0.3">
      <c r="A1842" s="91" t="s">
        <v>1046</v>
      </c>
      <c r="B1842" s="91" t="s">
        <v>1047</v>
      </c>
      <c r="C1842" s="92"/>
      <c r="D1842" s="93">
        <v>1.1428571428571428</v>
      </c>
      <c r="E1842" s="94"/>
      <c r="F1842" s="95"/>
      <c r="G1842" s="92"/>
      <c r="H1842" s="96"/>
      <c r="I1842" s="97"/>
      <c r="J1842" s="97"/>
      <c r="K1842" s="98"/>
      <c r="L1842" s="90">
        <v>1842</v>
      </c>
      <c r="M1842" s="90"/>
      <c r="N1842" s="99">
        <v>2</v>
      </c>
      <c r="O1842" s="83" t="str">
        <f>REPLACE(INDEX(GroupVertices[Group], MATCH(Edges[[#This Row],[Vertex 1]],GroupVertices[Vertex],0)),1,1,"")</f>
        <v>1</v>
      </c>
      <c r="P1842" s="83" t="str">
        <f>REPLACE(INDEX(GroupVertices[Group], MATCH(Edges[[#This Row],[Vertex 2]],GroupVertices[Vertex],0)),1,1,"")</f>
        <v>1</v>
      </c>
    </row>
    <row r="1843" spans="1:16" ht="14.25" customHeight="1" thickTop="1" thickBot="1" x14ac:dyDescent="0.3">
      <c r="A1843" s="91" t="s">
        <v>806</v>
      </c>
      <c r="B1843" s="91" t="s">
        <v>248</v>
      </c>
      <c r="C1843" s="92"/>
      <c r="D1843" s="93">
        <v>1</v>
      </c>
      <c r="E1843" s="94"/>
      <c r="F1843" s="95"/>
      <c r="G1843" s="92"/>
      <c r="H1843" s="96"/>
      <c r="I1843" s="97"/>
      <c r="J1843" s="97"/>
      <c r="K1843" s="98"/>
      <c r="L1843" s="90">
        <v>1843</v>
      </c>
      <c r="M1843" s="90"/>
      <c r="N1843" s="99">
        <v>1</v>
      </c>
      <c r="O1843" s="83" t="str">
        <f>REPLACE(INDEX(GroupVertices[Group], MATCH(Edges[[#This Row],[Vertex 1]],GroupVertices[Vertex],0)),1,1,"")</f>
        <v>1</v>
      </c>
      <c r="P1843" s="83" t="str">
        <f>REPLACE(INDEX(GroupVertices[Group], MATCH(Edges[[#This Row],[Vertex 2]],GroupVertices[Vertex],0)),1,1,"")</f>
        <v>1</v>
      </c>
    </row>
    <row r="1844" spans="1:16" ht="14.25" customHeight="1" thickTop="1" thickBot="1" x14ac:dyDescent="0.3">
      <c r="A1844" s="91" t="s">
        <v>1066</v>
      </c>
      <c r="B1844" s="91" t="s">
        <v>926</v>
      </c>
      <c r="C1844" s="92"/>
      <c r="D1844" s="93">
        <v>1</v>
      </c>
      <c r="E1844" s="94"/>
      <c r="F1844" s="95"/>
      <c r="G1844" s="92"/>
      <c r="H1844" s="96"/>
      <c r="I1844" s="97"/>
      <c r="J1844" s="97"/>
      <c r="K1844" s="98"/>
      <c r="L1844" s="90">
        <v>1844</v>
      </c>
      <c r="M1844" s="90"/>
      <c r="N1844" s="99">
        <v>1</v>
      </c>
      <c r="O1844" s="83" t="str">
        <f>REPLACE(INDEX(GroupVertices[Group], MATCH(Edges[[#This Row],[Vertex 1]],GroupVertices[Vertex],0)),1,1,"")</f>
        <v>2</v>
      </c>
      <c r="P1844" s="83" t="str">
        <f>REPLACE(INDEX(GroupVertices[Group], MATCH(Edges[[#This Row],[Vertex 2]],GroupVertices[Vertex],0)),1,1,"")</f>
        <v>2</v>
      </c>
    </row>
    <row r="1845" spans="1:16" ht="14.25" customHeight="1" thickTop="1" thickBot="1" x14ac:dyDescent="0.3">
      <c r="A1845" s="91" t="s">
        <v>1067</v>
      </c>
      <c r="B1845" s="91" t="s">
        <v>461</v>
      </c>
      <c r="C1845" s="92"/>
      <c r="D1845" s="93">
        <v>1.2857142857142856</v>
      </c>
      <c r="E1845" s="94"/>
      <c r="F1845" s="95"/>
      <c r="G1845" s="92"/>
      <c r="H1845" s="96"/>
      <c r="I1845" s="97"/>
      <c r="J1845" s="97"/>
      <c r="K1845" s="98"/>
      <c r="L1845" s="90">
        <v>1845</v>
      </c>
      <c r="M1845" s="90"/>
      <c r="N1845" s="99">
        <v>3</v>
      </c>
      <c r="O1845" s="83" t="str">
        <f>REPLACE(INDEX(GroupVertices[Group], MATCH(Edges[[#This Row],[Vertex 1]],GroupVertices[Vertex],0)),1,1,"")</f>
        <v>1</v>
      </c>
      <c r="P1845" s="83" t="str">
        <f>REPLACE(INDEX(GroupVertices[Group], MATCH(Edges[[#This Row],[Vertex 2]],GroupVertices[Vertex],0)),1,1,"")</f>
        <v>1</v>
      </c>
    </row>
    <row r="1846" spans="1:16" ht="14.25" customHeight="1" thickTop="1" thickBot="1" x14ac:dyDescent="0.3">
      <c r="A1846" s="91" t="s">
        <v>331</v>
      </c>
      <c r="B1846" s="91" t="s">
        <v>671</v>
      </c>
      <c r="C1846" s="92"/>
      <c r="D1846" s="93">
        <v>1.4285714285714286</v>
      </c>
      <c r="E1846" s="94"/>
      <c r="F1846" s="95"/>
      <c r="G1846" s="92"/>
      <c r="H1846" s="96"/>
      <c r="I1846" s="97"/>
      <c r="J1846" s="97"/>
      <c r="K1846" s="98"/>
      <c r="L1846" s="90">
        <v>1846</v>
      </c>
      <c r="M1846" s="90"/>
      <c r="N1846" s="99">
        <v>4</v>
      </c>
      <c r="O1846" s="83" t="str">
        <f>REPLACE(INDEX(GroupVertices[Group], MATCH(Edges[[#This Row],[Vertex 1]],GroupVertices[Vertex],0)),1,1,"")</f>
        <v>1</v>
      </c>
      <c r="P1846" s="83" t="str">
        <f>REPLACE(INDEX(GroupVertices[Group], MATCH(Edges[[#This Row],[Vertex 2]],GroupVertices[Vertex],0)),1,1,"")</f>
        <v>1</v>
      </c>
    </row>
    <row r="1847" spans="1:16" ht="14.25" customHeight="1" thickTop="1" thickBot="1" x14ac:dyDescent="0.3">
      <c r="A1847" s="91" t="s">
        <v>407</v>
      </c>
      <c r="B1847" s="91" t="s">
        <v>545</v>
      </c>
      <c r="C1847" s="92"/>
      <c r="D1847" s="93">
        <v>1</v>
      </c>
      <c r="E1847" s="94"/>
      <c r="F1847" s="95"/>
      <c r="G1847" s="92"/>
      <c r="H1847" s="96"/>
      <c r="I1847" s="97"/>
      <c r="J1847" s="97"/>
      <c r="K1847" s="98"/>
      <c r="L1847" s="90">
        <v>1847</v>
      </c>
      <c r="M1847" s="90"/>
      <c r="N1847" s="99">
        <v>1</v>
      </c>
      <c r="O1847" s="83" t="str">
        <f>REPLACE(INDEX(GroupVertices[Group], MATCH(Edges[[#This Row],[Vertex 1]],GroupVertices[Vertex],0)),1,1,"")</f>
        <v>1</v>
      </c>
      <c r="P1847" s="83" t="str">
        <f>REPLACE(INDEX(GroupVertices[Group], MATCH(Edges[[#This Row],[Vertex 2]],GroupVertices[Vertex],0)),1,1,"")</f>
        <v>1</v>
      </c>
    </row>
    <row r="1848" spans="1:16" ht="14.25" customHeight="1" thickTop="1" thickBot="1" x14ac:dyDescent="0.3">
      <c r="A1848" s="91" t="s">
        <v>279</v>
      </c>
      <c r="B1848" s="91" t="s">
        <v>280</v>
      </c>
      <c r="C1848" s="92"/>
      <c r="D1848" s="93">
        <v>3</v>
      </c>
      <c r="E1848" s="94"/>
      <c r="F1848" s="95"/>
      <c r="G1848" s="92"/>
      <c r="H1848" s="96"/>
      <c r="I1848" s="97"/>
      <c r="J1848" s="97"/>
      <c r="K1848" s="98"/>
      <c r="L1848" s="90">
        <v>1848</v>
      </c>
      <c r="M1848" s="90"/>
      <c r="N1848" s="99">
        <v>15</v>
      </c>
      <c r="O1848" s="83" t="str">
        <f>REPLACE(INDEX(GroupVertices[Group], MATCH(Edges[[#This Row],[Vertex 1]],GroupVertices[Vertex],0)),1,1,"")</f>
        <v>1</v>
      </c>
      <c r="P1848" s="83" t="str">
        <f>REPLACE(INDEX(GroupVertices[Group], MATCH(Edges[[#This Row],[Vertex 2]],GroupVertices[Vertex],0)),1,1,"")</f>
        <v>1</v>
      </c>
    </row>
    <row r="1849" spans="1:16" ht="14.25" customHeight="1" thickTop="1" thickBot="1" x14ac:dyDescent="0.3">
      <c r="A1849" s="91" t="s">
        <v>612</v>
      </c>
      <c r="B1849" s="91" t="s">
        <v>613</v>
      </c>
      <c r="C1849" s="92"/>
      <c r="D1849" s="93">
        <v>1.1428571428571428</v>
      </c>
      <c r="E1849" s="94"/>
      <c r="F1849" s="95"/>
      <c r="G1849" s="92"/>
      <c r="H1849" s="96"/>
      <c r="I1849" s="97"/>
      <c r="J1849" s="97"/>
      <c r="K1849" s="98"/>
      <c r="L1849" s="90">
        <v>1849</v>
      </c>
      <c r="M1849" s="90"/>
      <c r="N1849" s="99">
        <v>2</v>
      </c>
      <c r="O1849" s="83" t="str">
        <f>REPLACE(INDEX(GroupVertices[Group], MATCH(Edges[[#This Row],[Vertex 1]],GroupVertices[Vertex],0)),1,1,"")</f>
        <v>1</v>
      </c>
      <c r="P1849" s="83" t="str">
        <f>REPLACE(INDEX(GroupVertices[Group], MATCH(Edges[[#This Row],[Vertex 2]],GroupVertices[Vertex],0)),1,1,"")</f>
        <v>1</v>
      </c>
    </row>
    <row r="1850" spans="1:16" ht="14.25" customHeight="1" thickTop="1" thickBot="1" x14ac:dyDescent="0.3">
      <c r="A1850" s="91" t="s">
        <v>294</v>
      </c>
      <c r="B1850" s="91" t="s">
        <v>1052</v>
      </c>
      <c r="C1850" s="92"/>
      <c r="D1850" s="93">
        <v>1.1428571428571428</v>
      </c>
      <c r="E1850" s="94"/>
      <c r="F1850" s="95"/>
      <c r="G1850" s="92"/>
      <c r="H1850" s="96"/>
      <c r="I1850" s="97"/>
      <c r="J1850" s="97"/>
      <c r="K1850" s="98"/>
      <c r="L1850" s="90">
        <v>1850</v>
      </c>
      <c r="M1850" s="90"/>
      <c r="N1850" s="99">
        <v>2</v>
      </c>
      <c r="O1850" s="83" t="str">
        <f>REPLACE(INDEX(GroupVertices[Group], MATCH(Edges[[#This Row],[Vertex 1]],GroupVertices[Vertex],0)),1,1,"")</f>
        <v>1</v>
      </c>
      <c r="P1850" s="83" t="str">
        <f>REPLACE(INDEX(GroupVertices[Group], MATCH(Edges[[#This Row],[Vertex 2]],GroupVertices[Vertex],0)),1,1,"")</f>
        <v>1</v>
      </c>
    </row>
    <row r="1851" spans="1:16" ht="14.25" customHeight="1" thickTop="1" thickBot="1" x14ac:dyDescent="0.3">
      <c r="A1851" s="91" t="s">
        <v>294</v>
      </c>
      <c r="B1851" s="91" t="s">
        <v>303</v>
      </c>
      <c r="C1851" s="92"/>
      <c r="D1851" s="93">
        <v>1.2857142857142856</v>
      </c>
      <c r="E1851" s="94"/>
      <c r="F1851" s="95"/>
      <c r="G1851" s="92"/>
      <c r="H1851" s="96"/>
      <c r="I1851" s="97"/>
      <c r="J1851" s="97"/>
      <c r="K1851" s="98"/>
      <c r="L1851" s="90">
        <v>1851</v>
      </c>
      <c r="M1851" s="90"/>
      <c r="N1851" s="99">
        <v>3</v>
      </c>
      <c r="O1851" s="83" t="str">
        <f>REPLACE(INDEX(GroupVertices[Group], MATCH(Edges[[#This Row],[Vertex 1]],GroupVertices[Vertex],0)),1,1,"")</f>
        <v>1</v>
      </c>
      <c r="P1851" s="83" t="str">
        <f>REPLACE(INDEX(GroupVertices[Group], MATCH(Edges[[#This Row],[Vertex 2]],GroupVertices[Vertex],0)),1,1,"")</f>
        <v>1</v>
      </c>
    </row>
    <row r="1852" spans="1:16" ht="14.25" customHeight="1" thickTop="1" thickBot="1" x14ac:dyDescent="0.3">
      <c r="A1852" s="91" t="s">
        <v>294</v>
      </c>
      <c r="B1852" s="91" t="s">
        <v>295</v>
      </c>
      <c r="C1852" s="92"/>
      <c r="D1852" s="93">
        <v>1.4285714285714286</v>
      </c>
      <c r="E1852" s="94"/>
      <c r="F1852" s="95"/>
      <c r="G1852" s="92"/>
      <c r="H1852" s="96"/>
      <c r="I1852" s="97"/>
      <c r="J1852" s="97"/>
      <c r="K1852" s="98"/>
      <c r="L1852" s="90">
        <v>1852</v>
      </c>
      <c r="M1852" s="90"/>
      <c r="N1852" s="99">
        <v>4</v>
      </c>
      <c r="O1852" s="83" t="str">
        <f>REPLACE(INDEX(GroupVertices[Group], MATCH(Edges[[#This Row],[Vertex 1]],GroupVertices[Vertex],0)),1,1,"")</f>
        <v>1</v>
      </c>
      <c r="P1852" s="83" t="str">
        <f>REPLACE(INDEX(GroupVertices[Group], MATCH(Edges[[#This Row],[Vertex 2]],GroupVertices[Vertex],0)),1,1,"")</f>
        <v>1</v>
      </c>
    </row>
    <row r="1853" spans="1:16" ht="14.25" customHeight="1" thickTop="1" thickBot="1" x14ac:dyDescent="0.3">
      <c r="A1853" s="91" t="s">
        <v>408</v>
      </c>
      <c r="B1853" s="91" t="s">
        <v>473</v>
      </c>
      <c r="C1853" s="92"/>
      <c r="D1853" s="93">
        <v>1.2857142857142856</v>
      </c>
      <c r="E1853" s="94"/>
      <c r="F1853" s="95"/>
      <c r="G1853" s="92"/>
      <c r="H1853" s="96"/>
      <c r="I1853" s="97"/>
      <c r="J1853" s="97"/>
      <c r="K1853" s="98"/>
      <c r="L1853" s="90">
        <v>1853</v>
      </c>
      <c r="M1853" s="90"/>
      <c r="N1853" s="99">
        <v>3</v>
      </c>
      <c r="O1853" s="83" t="str">
        <f>REPLACE(INDEX(GroupVertices[Group], MATCH(Edges[[#This Row],[Vertex 1]],GroupVertices[Vertex],0)),1,1,"")</f>
        <v>1</v>
      </c>
      <c r="P1853" s="83" t="str">
        <f>REPLACE(INDEX(GroupVertices[Group], MATCH(Edges[[#This Row],[Vertex 2]],GroupVertices[Vertex],0)),1,1,"")</f>
        <v>1</v>
      </c>
    </row>
    <row r="1854" spans="1:16" ht="14.25" customHeight="1" thickTop="1" thickBot="1" x14ac:dyDescent="0.3">
      <c r="A1854" s="91" t="s">
        <v>408</v>
      </c>
      <c r="B1854" s="91" t="s">
        <v>973</v>
      </c>
      <c r="C1854" s="92"/>
      <c r="D1854" s="93">
        <v>1</v>
      </c>
      <c r="E1854" s="94"/>
      <c r="F1854" s="95"/>
      <c r="G1854" s="92"/>
      <c r="H1854" s="96"/>
      <c r="I1854" s="97"/>
      <c r="J1854" s="97"/>
      <c r="K1854" s="98"/>
      <c r="L1854" s="90">
        <v>1854</v>
      </c>
      <c r="M1854" s="90"/>
      <c r="N1854" s="99">
        <v>1</v>
      </c>
      <c r="O1854" s="83" t="str">
        <f>REPLACE(INDEX(GroupVertices[Group], MATCH(Edges[[#This Row],[Vertex 1]],GroupVertices[Vertex],0)),1,1,"")</f>
        <v>1</v>
      </c>
      <c r="P1854" s="83" t="str">
        <f>REPLACE(INDEX(GroupVertices[Group], MATCH(Edges[[#This Row],[Vertex 2]],GroupVertices[Vertex],0)),1,1,"")</f>
        <v>1</v>
      </c>
    </row>
    <row r="1855" spans="1:16" ht="14.25" customHeight="1" thickTop="1" thickBot="1" x14ac:dyDescent="0.3">
      <c r="A1855" s="91" t="s">
        <v>360</v>
      </c>
      <c r="B1855" s="91" t="s">
        <v>828</v>
      </c>
      <c r="C1855" s="92"/>
      <c r="D1855" s="93">
        <v>1</v>
      </c>
      <c r="E1855" s="94"/>
      <c r="F1855" s="95"/>
      <c r="G1855" s="92"/>
      <c r="H1855" s="96"/>
      <c r="I1855" s="97"/>
      <c r="J1855" s="97"/>
      <c r="K1855" s="98"/>
      <c r="L1855" s="90">
        <v>1855</v>
      </c>
      <c r="M1855" s="90"/>
      <c r="N1855" s="99">
        <v>1</v>
      </c>
      <c r="O1855" s="83" t="str">
        <f>REPLACE(INDEX(GroupVertices[Group], MATCH(Edges[[#This Row],[Vertex 1]],GroupVertices[Vertex],0)),1,1,"")</f>
        <v>1</v>
      </c>
      <c r="P1855" s="83" t="str">
        <f>REPLACE(INDEX(GroupVertices[Group], MATCH(Edges[[#This Row],[Vertex 2]],GroupVertices[Vertex],0)),1,1,"")</f>
        <v>1</v>
      </c>
    </row>
    <row r="1856" spans="1:16" ht="14.25" customHeight="1" thickTop="1" thickBot="1" x14ac:dyDescent="0.3">
      <c r="A1856" s="91" t="s">
        <v>360</v>
      </c>
      <c r="B1856" s="91" t="s">
        <v>1068</v>
      </c>
      <c r="C1856" s="92"/>
      <c r="D1856" s="93">
        <v>1</v>
      </c>
      <c r="E1856" s="94"/>
      <c r="F1856" s="95"/>
      <c r="G1856" s="92"/>
      <c r="H1856" s="96"/>
      <c r="I1856" s="97"/>
      <c r="J1856" s="97"/>
      <c r="K1856" s="98"/>
      <c r="L1856" s="90">
        <v>1856</v>
      </c>
      <c r="M1856" s="90"/>
      <c r="N1856" s="99">
        <v>1</v>
      </c>
      <c r="O1856" s="83" t="str">
        <f>REPLACE(INDEX(GroupVertices[Group], MATCH(Edges[[#This Row],[Vertex 1]],GroupVertices[Vertex],0)),1,1,"")</f>
        <v>1</v>
      </c>
      <c r="P1856" s="83" t="str">
        <f>REPLACE(INDEX(GroupVertices[Group], MATCH(Edges[[#This Row],[Vertex 2]],GroupVertices[Vertex],0)),1,1,"")</f>
        <v>1</v>
      </c>
    </row>
    <row r="1857" spans="1:16" ht="14.25" customHeight="1" thickTop="1" thickBot="1" x14ac:dyDescent="0.3">
      <c r="A1857" s="91" t="s">
        <v>360</v>
      </c>
      <c r="B1857" s="91" t="s">
        <v>1069</v>
      </c>
      <c r="C1857" s="92"/>
      <c r="D1857" s="93">
        <v>1.2857142857142856</v>
      </c>
      <c r="E1857" s="94"/>
      <c r="F1857" s="95"/>
      <c r="G1857" s="92"/>
      <c r="H1857" s="96"/>
      <c r="I1857" s="97"/>
      <c r="J1857" s="97"/>
      <c r="K1857" s="98"/>
      <c r="L1857" s="90">
        <v>1857</v>
      </c>
      <c r="M1857" s="90"/>
      <c r="N1857" s="99">
        <v>3</v>
      </c>
      <c r="O1857" s="83" t="str">
        <f>REPLACE(INDEX(GroupVertices[Group], MATCH(Edges[[#This Row],[Vertex 1]],GroupVertices[Vertex],0)),1,1,"")</f>
        <v>1</v>
      </c>
      <c r="P1857" s="83" t="str">
        <f>REPLACE(INDEX(GroupVertices[Group], MATCH(Edges[[#This Row],[Vertex 2]],GroupVertices[Vertex],0)),1,1,"")</f>
        <v>1</v>
      </c>
    </row>
    <row r="1858" spans="1:16" ht="14.25" customHeight="1" thickTop="1" thickBot="1" x14ac:dyDescent="0.3">
      <c r="A1858" s="91" t="s">
        <v>1070</v>
      </c>
      <c r="B1858" s="91" t="s">
        <v>188</v>
      </c>
      <c r="C1858" s="92"/>
      <c r="D1858" s="93">
        <v>1</v>
      </c>
      <c r="E1858" s="94"/>
      <c r="F1858" s="95"/>
      <c r="G1858" s="92"/>
      <c r="H1858" s="96"/>
      <c r="I1858" s="97"/>
      <c r="J1858" s="97"/>
      <c r="K1858" s="98"/>
      <c r="L1858" s="90">
        <v>1858</v>
      </c>
      <c r="M1858" s="90"/>
      <c r="N1858" s="99">
        <v>1</v>
      </c>
      <c r="O1858" s="83" t="str">
        <f>REPLACE(INDEX(GroupVertices[Group], MATCH(Edges[[#This Row],[Vertex 1]],GroupVertices[Vertex],0)),1,1,"")</f>
        <v>1</v>
      </c>
      <c r="P1858" s="83" t="str">
        <f>REPLACE(INDEX(GroupVertices[Group], MATCH(Edges[[#This Row],[Vertex 2]],GroupVertices[Vertex],0)),1,1,"")</f>
        <v>1</v>
      </c>
    </row>
    <row r="1859" spans="1:16" ht="14.25" customHeight="1" thickTop="1" thickBot="1" x14ac:dyDescent="0.3">
      <c r="A1859" s="91" t="s">
        <v>506</v>
      </c>
      <c r="B1859" s="91" t="s">
        <v>295</v>
      </c>
      <c r="C1859" s="92"/>
      <c r="D1859" s="93">
        <v>1.2857142857142856</v>
      </c>
      <c r="E1859" s="94"/>
      <c r="F1859" s="95"/>
      <c r="G1859" s="92"/>
      <c r="H1859" s="96"/>
      <c r="I1859" s="97"/>
      <c r="J1859" s="97"/>
      <c r="K1859" s="98"/>
      <c r="L1859" s="90">
        <v>1859</v>
      </c>
      <c r="M1859" s="90"/>
      <c r="N1859" s="99">
        <v>3</v>
      </c>
      <c r="O1859" s="83" t="str">
        <f>REPLACE(INDEX(GroupVertices[Group], MATCH(Edges[[#This Row],[Vertex 1]],GroupVertices[Vertex],0)),1,1,"")</f>
        <v>1</v>
      </c>
      <c r="P1859" s="83" t="str">
        <f>REPLACE(INDEX(GroupVertices[Group], MATCH(Edges[[#This Row],[Vertex 2]],GroupVertices[Vertex],0)),1,1,"")</f>
        <v>1</v>
      </c>
    </row>
    <row r="1860" spans="1:16" ht="14.25" customHeight="1" thickTop="1" thickBot="1" x14ac:dyDescent="0.3">
      <c r="A1860" s="91" t="s">
        <v>772</v>
      </c>
      <c r="B1860" s="91" t="s">
        <v>591</v>
      </c>
      <c r="C1860" s="92"/>
      <c r="D1860" s="93">
        <v>1.1428571428571428</v>
      </c>
      <c r="E1860" s="94"/>
      <c r="F1860" s="95"/>
      <c r="G1860" s="92"/>
      <c r="H1860" s="96"/>
      <c r="I1860" s="97"/>
      <c r="J1860" s="97"/>
      <c r="K1860" s="98"/>
      <c r="L1860" s="90">
        <v>1860</v>
      </c>
      <c r="M1860" s="90"/>
      <c r="N1860" s="99">
        <v>2</v>
      </c>
      <c r="O1860" s="83" t="str">
        <f>REPLACE(INDEX(GroupVertices[Group], MATCH(Edges[[#This Row],[Vertex 1]],GroupVertices[Vertex],0)),1,1,"")</f>
        <v>1</v>
      </c>
      <c r="P1860" s="83" t="str">
        <f>REPLACE(INDEX(GroupVertices[Group], MATCH(Edges[[#This Row],[Vertex 2]],GroupVertices[Vertex],0)),1,1,"")</f>
        <v>1</v>
      </c>
    </row>
    <row r="1861" spans="1:16" ht="14.25" customHeight="1" thickTop="1" thickBot="1" x14ac:dyDescent="0.3">
      <c r="A1861" s="91" t="s">
        <v>842</v>
      </c>
      <c r="B1861" s="91" t="s">
        <v>303</v>
      </c>
      <c r="C1861" s="92"/>
      <c r="D1861" s="93">
        <v>1.1428571428571428</v>
      </c>
      <c r="E1861" s="94"/>
      <c r="F1861" s="95"/>
      <c r="G1861" s="92"/>
      <c r="H1861" s="96"/>
      <c r="I1861" s="97"/>
      <c r="J1861" s="97"/>
      <c r="K1861" s="98"/>
      <c r="L1861" s="90">
        <v>1861</v>
      </c>
      <c r="M1861" s="90"/>
      <c r="N1861" s="99">
        <v>2</v>
      </c>
      <c r="O1861" s="83" t="str">
        <f>REPLACE(INDEX(GroupVertices[Group], MATCH(Edges[[#This Row],[Vertex 1]],GroupVertices[Vertex],0)),1,1,"")</f>
        <v>1</v>
      </c>
      <c r="P1861" s="83" t="str">
        <f>REPLACE(INDEX(GroupVertices[Group], MATCH(Edges[[#This Row],[Vertex 2]],GroupVertices[Vertex],0)),1,1,"")</f>
        <v>1</v>
      </c>
    </row>
    <row r="1862" spans="1:16" ht="14.25" customHeight="1" thickTop="1" thickBot="1" x14ac:dyDescent="0.3">
      <c r="A1862" s="91" t="s">
        <v>179</v>
      </c>
      <c r="B1862" s="91" t="s">
        <v>295</v>
      </c>
      <c r="C1862" s="92"/>
      <c r="D1862" s="93">
        <v>1.4285714285714286</v>
      </c>
      <c r="E1862" s="94"/>
      <c r="F1862" s="95"/>
      <c r="G1862" s="92"/>
      <c r="H1862" s="96"/>
      <c r="I1862" s="97"/>
      <c r="J1862" s="97"/>
      <c r="K1862" s="98"/>
      <c r="L1862" s="90">
        <v>1862</v>
      </c>
      <c r="M1862" s="90"/>
      <c r="N1862" s="99">
        <v>4</v>
      </c>
      <c r="O1862" s="83" t="str">
        <f>REPLACE(INDEX(GroupVertices[Group], MATCH(Edges[[#This Row],[Vertex 1]],GroupVertices[Vertex],0)),1,1,"")</f>
        <v>1</v>
      </c>
      <c r="P1862" s="83" t="str">
        <f>REPLACE(INDEX(GroupVertices[Group], MATCH(Edges[[#This Row],[Vertex 2]],GroupVertices[Vertex],0)),1,1,"")</f>
        <v>1</v>
      </c>
    </row>
    <row r="1863" spans="1:16" ht="14.25" customHeight="1" thickTop="1" thickBot="1" x14ac:dyDescent="0.3">
      <c r="A1863" s="91" t="s">
        <v>605</v>
      </c>
      <c r="B1863" s="91" t="s">
        <v>409</v>
      </c>
      <c r="C1863" s="92"/>
      <c r="D1863" s="93">
        <v>1.4285714285714286</v>
      </c>
      <c r="E1863" s="94"/>
      <c r="F1863" s="95"/>
      <c r="G1863" s="92"/>
      <c r="H1863" s="96"/>
      <c r="I1863" s="97"/>
      <c r="J1863" s="97"/>
      <c r="K1863" s="98"/>
      <c r="L1863" s="90">
        <v>1863</v>
      </c>
      <c r="M1863" s="90"/>
      <c r="N1863" s="99">
        <v>4</v>
      </c>
      <c r="O1863" s="83" t="str">
        <f>REPLACE(INDEX(GroupVertices[Group], MATCH(Edges[[#This Row],[Vertex 1]],GroupVertices[Vertex],0)),1,1,"")</f>
        <v>1</v>
      </c>
      <c r="P1863" s="83" t="str">
        <f>REPLACE(INDEX(GroupVertices[Group], MATCH(Edges[[#This Row],[Vertex 2]],GroupVertices[Vertex],0)),1,1,"")</f>
        <v>1</v>
      </c>
    </row>
    <row r="1864" spans="1:16" ht="14.25" customHeight="1" thickTop="1" thickBot="1" x14ac:dyDescent="0.3">
      <c r="A1864" s="91" t="s">
        <v>473</v>
      </c>
      <c r="B1864" s="91" t="s">
        <v>869</v>
      </c>
      <c r="C1864" s="92"/>
      <c r="D1864" s="93">
        <v>1</v>
      </c>
      <c r="E1864" s="94"/>
      <c r="F1864" s="95"/>
      <c r="G1864" s="92"/>
      <c r="H1864" s="96"/>
      <c r="I1864" s="97"/>
      <c r="J1864" s="97"/>
      <c r="K1864" s="98"/>
      <c r="L1864" s="90">
        <v>1864</v>
      </c>
      <c r="M1864" s="90"/>
      <c r="N1864" s="99">
        <v>1</v>
      </c>
      <c r="O1864" s="83" t="str">
        <f>REPLACE(INDEX(GroupVertices[Group], MATCH(Edges[[#This Row],[Vertex 1]],GroupVertices[Vertex],0)),1,1,"")</f>
        <v>1</v>
      </c>
      <c r="P1864" s="83" t="str">
        <f>REPLACE(INDEX(GroupVertices[Group], MATCH(Edges[[#This Row],[Vertex 2]],GroupVertices[Vertex],0)),1,1,"")</f>
        <v>1</v>
      </c>
    </row>
    <row r="1865" spans="1:16" ht="14.25" customHeight="1" thickTop="1" thickBot="1" x14ac:dyDescent="0.3">
      <c r="A1865" s="91" t="s">
        <v>473</v>
      </c>
      <c r="B1865" s="91" t="s">
        <v>773</v>
      </c>
      <c r="C1865" s="92"/>
      <c r="D1865" s="93">
        <v>1</v>
      </c>
      <c r="E1865" s="94"/>
      <c r="F1865" s="95"/>
      <c r="G1865" s="92"/>
      <c r="H1865" s="96"/>
      <c r="I1865" s="97"/>
      <c r="J1865" s="97"/>
      <c r="K1865" s="98"/>
      <c r="L1865" s="90">
        <v>1865</v>
      </c>
      <c r="M1865" s="90"/>
      <c r="N1865" s="99">
        <v>1</v>
      </c>
      <c r="O1865" s="83" t="str">
        <f>REPLACE(INDEX(GroupVertices[Group], MATCH(Edges[[#This Row],[Vertex 1]],GroupVertices[Vertex],0)),1,1,"")</f>
        <v>1</v>
      </c>
      <c r="P1865" s="83" t="str">
        <f>REPLACE(INDEX(GroupVertices[Group], MATCH(Edges[[#This Row],[Vertex 2]],GroupVertices[Vertex],0)),1,1,"")</f>
        <v>1</v>
      </c>
    </row>
    <row r="1866" spans="1:16" ht="14.25" customHeight="1" thickTop="1" thickBot="1" x14ac:dyDescent="0.3">
      <c r="A1866" s="91" t="s">
        <v>1071</v>
      </c>
      <c r="B1866" s="91" t="s">
        <v>1072</v>
      </c>
      <c r="C1866" s="92"/>
      <c r="D1866" s="93">
        <v>1.1428571428571428</v>
      </c>
      <c r="E1866" s="94"/>
      <c r="F1866" s="95"/>
      <c r="G1866" s="92"/>
      <c r="H1866" s="96"/>
      <c r="I1866" s="97"/>
      <c r="J1866" s="97"/>
      <c r="K1866" s="98"/>
      <c r="L1866" s="90">
        <v>1866</v>
      </c>
      <c r="M1866" s="90"/>
      <c r="N1866" s="99">
        <v>2</v>
      </c>
      <c r="O1866" s="83" t="str">
        <f>REPLACE(INDEX(GroupVertices[Group], MATCH(Edges[[#This Row],[Vertex 1]],GroupVertices[Vertex],0)),1,1,"")</f>
        <v>38</v>
      </c>
      <c r="P1866" s="83" t="str">
        <f>REPLACE(INDEX(GroupVertices[Group], MATCH(Edges[[#This Row],[Vertex 2]],GroupVertices[Vertex],0)),1,1,"")</f>
        <v>38</v>
      </c>
    </row>
    <row r="1867" spans="1:16" ht="14.25" customHeight="1" thickTop="1" thickBot="1" x14ac:dyDescent="0.3">
      <c r="A1867" s="91" t="s">
        <v>212</v>
      </c>
      <c r="B1867" s="91" t="s">
        <v>213</v>
      </c>
      <c r="C1867" s="92"/>
      <c r="D1867" s="93">
        <v>1</v>
      </c>
      <c r="E1867" s="94"/>
      <c r="F1867" s="95"/>
      <c r="G1867" s="92"/>
      <c r="H1867" s="96"/>
      <c r="I1867" s="97"/>
      <c r="J1867" s="97"/>
      <c r="K1867" s="98"/>
      <c r="L1867" s="90">
        <v>1867</v>
      </c>
      <c r="M1867" s="90"/>
      <c r="N1867" s="99">
        <v>1</v>
      </c>
      <c r="O1867" s="83" t="str">
        <f>REPLACE(INDEX(GroupVertices[Group], MATCH(Edges[[#This Row],[Vertex 1]],GroupVertices[Vertex],0)),1,1,"")</f>
        <v>1</v>
      </c>
      <c r="P1867" s="83" t="str">
        <f>REPLACE(INDEX(GroupVertices[Group], MATCH(Edges[[#This Row],[Vertex 2]],GroupVertices[Vertex],0)),1,1,"")</f>
        <v>1</v>
      </c>
    </row>
    <row r="1868" spans="1:16" ht="14.25" customHeight="1" thickTop="1" thickBot="1" x14ac:dyDescent="0.3">
      <c r="A1868" s="91" t="s">
        <v>432</v>
      </c>
      <c r="B1868" s="91" t="s">
        <v>305</v>
      </c>
      <c r="C1868" s="92"/>
      <c r="D1868" s="93">
        <v>1</v>
      </c>
      <c r="E1868" s="94"/>
      <c r="F1868" s="95"/>
      <c r="G1868" s="92"/>
      <c r="H1868" s="96"/>
      <c r="I1868" s="97"/>
      <c r="J1868" s="97"/>
      <c r="K1868" s="98"/>
      <c r="L1868" s="90">
        <v>1868</v>
      </c>
      <c r="M1868" s="90"/>
      <c r="N1868" s="99">
        <v>1</v>
      </c>
      <c r="O1868" s="83" t="str">
        <f>REPLACE(INDEX(GroupVertices[Group], MATCH(Edges[[#This Row],[Vertex 1]],GroupVertices[Vertex],0)),1,1,"")</f>
        <v>1</v>
      </c>
      <c r="P1868" s="83" t="str">
        <f>REPLACE(INDEX(GroupVertices[Group], MATCH(Edges[[#This Row],[Vertex 2]],GroupVertices[Vertex],0)),1,1,"")</f>
        <v>1</v>
      </c>
    </row>
    <row r="1869" spans="1:16" ht="14.25" customHeight="1" thickTop="1" thickBot="1" x14ac:dyDescent="0.3">
      <c r="A1869" s="91" t="s">
        <v>305</v>
      </c>
      <c r="B1869" s="91" t="s">
        <v>753</v>
      </c>
      <c r="C1869" s="92"/>
      <c r="D1869" s="93">
        <v>1.1428571428571428</v>
      </c>
      <c r="E1869" s="94"/>
      <c r="F1869" s="95"/>
      <c r="G1869" s="92"/>
      <c r="H1869" s="96"/>
      <c r="I1869" s="97"/>
      <c r="J1869" s="97"/>
      <c r="K1869" s="98"/>
      <c r="L1869" s="90">
        <v>1869</v>
      </c>
      <c r="M1869" s="90"/>
      <c r="N1869" s="99">
        <v>2</v>
      </c>
      <c r="O1869" s="83" t="str">
        <f>REPLACE(INDEX(GroupVertices[Group], MATCH(Edges[[#This Row],[Vertex 1]],GroupVertices[Vertex],0)),1,1,"")</f>
        <v>1</v>
      </c>
      <c r="P1869" s="83" t="str">
        <f>REPLACE(INDEX(GroupVertices[Group], MATCH(Edges[[#This Row],[Vertex 2]],GroupVertices[Vertex],0)),1,1,"")</f>
        <v>1</v>
      </c>
    </row>
    <row r="1870" spans="1:16" ht="14.25" customHeight="1" thickTop="1" thickBot="1" x14ac:dyDescent="0.3">
      <c r="A1870" s="91" t="s">
        <v>305</v>
      </c>
      <c r="B1870" s="91" t="s">
        <v>373</v>
      </c>
      <c r="C1870" s="92"/>
      <c r="D1870" s="93">
        <v>1</v>
      </c>
      <c r="E1870" s="94"/>
      <c r="F1870" s="95"/>
      <c r="G1870" s="92"/>
      <c r="H1870" s="96"/>
      <c r="I1870" s="97"/>
      <c r="J1870" s="97"/>
      <c r="K1870" s="98"/>
      <c r="L1870" s="90">
        <v>1870</v>
      </c>
      <c r="M1870" s="90"/>
      <c r="N1870" s="99">
        <v>1</v>
      </c>
      <c r="O1870" s="83" t="str">
        <f>REPLACE(INDEX(GroupVertices[Group], MATCH(Edges[[#This Row],[Vertex 1]],GroupVertices[Vertex],0)),1,1,"")</f>
        <v>1</v>
      </c>
      <c r="P1870" s="83" t="str">
        <f>REPLACE(INDEX(GroupVertices[Group], MATCH(Edges[[#This Row],[Vertex 2]],GroupVertices[Vertex],0)),1,1,"")</f>
        <v>1</v>
      </c>
    </row>
    <row r="1871" spans="1:16" ht="14.25" customHeight="1" thickTop="1" thickBot="1" x14ac:dyDescent="0.3">
      <c r="A1871" s="91" t="s">
        <v>1073</v>
      </c>
      <c r="B1871" s="91" t="s">
        <v>1074</v>
      </c>
      <c r="C1871" s="92"/>
      <c r="D1871" s="93">
        <v>1</v>
      </c>
      <c r="E1871" s="94"/>
      <c r="F1871" s="95"/>
      <c r="G1871" s="92"/>
      <c r="H1871" s="96"/>
      <c r="I1871" s="97"/>
      <c r="J1871" s="97"/>
      <c r="K1871" s="98"/>
      <c r="L1871" s="90">
        <v>1871</v>
      </c>
      <c r="M1871" s="90"/>
      <c r="N1871" s="99">
        <v>1</v>
      </c>
      <c r="O1871" s="83" t="str">
        <f>REPLACE(INDEX(GroupVertices[Group], MATCH(Edges[[#This Row],[Vertex 1]],GroupVertices[Vertex],0)),1,1,"")</f>
        <v>37</v>
      </c>
      <c r="P1871" s="83" t="str">
        <f>REPLACE(INDEX(GroupVertices[Group], MATCH(Edges[[#This Row],[Vertex 2]],GroupVertices[Vertex],0)),1,1,"")</f>
        <v>37</v>
      </c>
    </row>
    <row r="1872" spans="1:16" ht="14.25" customHeight="1" thickTop="1" thickBot="1" x14ac:dyDescent="0.3">
      <c r="A1872" s="91" t="s">
        <v>590</v>
      </c>
      <c r="B1872" s="91" t="s">
        <v>592</v>
      </c>
      <c r="C1872" s="92"/>
      <c r="D1872" s="93">
        <v>1.4285714285714286</v>
      </c>
      <c r="E1872" s="94"/>
      <c r="F1872" s="95"/>
      <c r="G1872" s="92"/>
      <c r="H1872" s="96"/>
      <c r="I1872" s="97"/>
      <c r="J1872" s="97"/>
      <c r="K1872" s="98"/>
      <c r="L1872" s="90">
        <v>1872</v>
      </c>
      <c r="M1872" s="90"/>
      <c r="N1872" s="99">
        <v>4</v>
      </c>
      <c r="O1872" s="83" t="str">
        <f>REPLACE(INDEX(GroupVertices[Group], MATCH(Edges[[#This Row],[Vertex 1]],GroupVertices[Vertex],0)),1,1,"")</f>
        <v>1</v>
      </c>
      <c r="P1872" s="83" t="str">
        <f>REPLACE(INDEX(GroupVertices[Group], MATCH(Edges[[#This Row],[Vertex 2]],GroupVertices[Vertex],0)),1,1,"")</f>
        <v>1</v>
      </c>
    </row>
    <row r="1873" spans="1:16" ht="14.25" customHeight="1" thickTop="1" thickBot="1" x14ac:dyDescent="0.3">
      <c r="A1873" s="91" t="s">
        <v>590</v>
      </c>
      <c r="B1873" s="91" t="s">
        <v>593</v>
      </c>
      <c r="C1873" s="92"/>
      <c r="D1873" s="93">
        <v>1.1428571428571428</v>
      </c>
      <c r="E1873" s="94"/>
      <c r="F1873" s="95"/>
      <c r="G1873" s="92"/>
      <c r="H1873" s="96"/>
      <c r="I1873" s="97"/>
      <c r="J1873" s="97"/>
      <c r="K1873" s="98"/>
      <c r="L1873" s="90">
        <v>1873</v>
      </c>
      <c r="M1873" s="90"/>
      <c r="N1873" s="99">
        <v>2</v>
      </c>
      <c r="O1873" s="83" t="str">
        <f>REPLACE(INDEX(GroupVertices[Group], MATCH(Edges[[#This Row],[Vertex 1]],GroupVertices[Vertex],0)),1,1,"")</f>
        <v>1</v>
      </c>
      <c r="P1873" s="83" t="str">
        <f>REPLACE(INDEX(GroupVertices[Group], MATCH(Edges[[#This Row],[Vertex 2]],GroupVertices[Vertex],0)),1,1,"")</f>
        <v>1</v>
      </c>
    </row>
    <row r="1874" spans="1:16" ht="14.25" customHeight="1" thickTop="1" thickBot="1" x14ac:dyDescent="0.3">
      <c r="A1874" s="91" t="s">
        <v>590</v>
      </c>
      <c r="B1874" s="91" t="s">
        <v>594</v>
      </c>
      <c r="C1874" s="92"/>
      <c r="D1874" s="93">
        <v>1.1428571428571428</v>
      </c>
      <c r="E1874" s="94"/>
      <c r="F1874" s="95"/>
      <c r="G1874" s="92"/>
      <c r="H1874" s="96"/>
      <c r="I1874" s="97"/>
      <c r="J1874" s="97"/>
      <c r="K1874" s="98"/>
      <c r="L1874" s="90">
        <v>1874</v>
      </c>
      <c r="M1874" s="90"/>
      <c r="N1874" s="99">
        <v>2</v>
      </c>
      <c r="O1874" s="83" t="str">
        <f>REPLACE(INDEX(GroupVertices[Group], MATCH(Edges[[#This Row],[Vertex 1]],GroupVertices[Vertex],0)),1,1,"")</f>
        <v>1</v>
      </c>
      <c r="P1874" s="83" t="str">
        <f>REPLACE(INDEX(GroupVertices[Group], MATCH(Edges[[#This Row],[Vertex 2]],GroupVertices[Vertex],0)),1,1,"")</f>
        <v>1</v>
      </c>
    </row>
    <row r="1875" spans="1:16" ht="14.25" customHeight="1" thickTop="1" thickBot="1" x14ac:dyDescent="0.3">
      <c r="A1875" s="91" t="s">
        <v>954</v>
      </c>
      <c r="B1875" s="91" t="s">
        <v>591</v>
      </c>
      <c r="C1875" s="92"/>
      <c r="D1875" s="93">
        <v>1</v>
      </c>
      <c r="E1875" s="94"/>
      <c r="F1875" s="95"/>
      <c r="G1875" s="92"/>
      <c r="H1875" s="96"/>
      <c r="I1875" s="97"/>
      <c r="J1875" s="97"/>
      <c r="K1875" s="98"/>
      <c r="L1875" s="90">
        <v>1875</v>
      </c>
      <c r="M1875" s="90"/>
      <c r="N1875" s="99">
        <v>1</v>
      </c>
      <c r="O1875" s="83" t="str">
        <f>REPLACE(INDEX(GroupVertices[Group], MATCH(Edges[[#This Row],[Vertex 1]],GroupVertices[Vertex],0)),1,1,"")</f>
        <v>1</v>
      </c>
      <c r="P1875" s="83" t="str">
        <f>REPLACE(INDEX(GroupVertices[Group], MATCH(Edges[[#This Row],[Vertex 2]],GroupVertices[Vertex],0)),1,1,"")</f>
        <v>1</v>
      </c>
    </row>
    <row r="1876" spans="1:16" ht="14.25" customHeight="1" thickTop="1" thickBot="1" x14ac:dyDescent="0.3">
      <c r="A1876" s="91" t="s">
        <v>592</v>
      </c>
      <c r="B1876" s="91" t="s">
        <v>593</v>
      </c>
      <c r="C1876" s="92"/>
      <c r="D1876" s="93">
        <v>1.1428571428571428</v>
      </c>
      <c r="E1876" s="94"/>
      <c r="F1876" s="95"/>
      <c r="G1876" s="92"/>
      <c r="H1876" s="96"/>
      <c r="I1876" s="97"/>
      <c r="J1876" s="97"/>
      <c r="K1876" s="98"/>
      <c r="L1876" s="90">
        <v>1876</v>
      </c>
      <c r="M1876" s="90"/>
      <c r="N1876" s="99">
        <v>2</v>
      </c>
      <c r="O1876" s="83" t="str">
        <f>REPLACE(INDEX(GroupVertices[Group], MATCH(Edges[[#This Row],[Vertex 1]],GroupVertices[Vertex],0)),1,1,"")</f>
        <v>1</v>
      </c>
      <c r="P1876" s="83" t="str">
        <f>REPLACE(INDEX(GroupVertices[Group], MATCH(Edges[[#This Row],[Vertex 2]],GroupVertices[Vertex],0)),1,1,"")</f>
        <v>1</v>
      </c>
    </row>
    <row r="1877" spans="1:16" ht="14.25" customHeight="1" thickTop="1" thickBot="1" x14ac:dyDescent="0.3">
      <c r="A1877" s="91" t="s">
        <v>592</v>
      </c>
      <c r="B1877" s="91" t="s">
        <v>594</v>
      </c>
      <c r="C1877" s="92"/>
      <c r="D1877" s="93">
        <v>1.1428571428571428</v>
      </c>
      <c r="E1877" s="94"/>
      <c r="F1877" s="95"/>
      <c r="G1877" s="92"/>
      <c r="H1877" s="96"/>
      <c r="I1877" s="97"/>
      <c r="J1877" s="97"/>
      <c r="K1877" s="98"/>
      <c r="L1877" s="90">
        <v>1877</v>
      </c>
      <c r="M1877" s="90"/>
      <c r="N1877" s="99">
        <v>2</v>
      </c>
      <c r="O1877" s="83" t="str">
        <f>REPLACE(INDEX(GroupVertices[Group], MATCH(Edges[[#This Row],[Vertex 1]],GroupVertices[Vertex],0)),1,1,"")</f>
        <v>1</v>
      </c>
      <c r="P1877" s="83" t="str">
        <f>REPLACE(INDEX(GroupVertices[Group], MATCH(Edges[[#This Row],[Vertex 2]],GroupVertices[Vertex],0)),1,1,"")</f>
        <v>1</v>
      </c>
    </row>
    <row r="1878" spans="1:16" ht="14.25" customHeight="1" thickTop="1" thickBot="1" x14ac:dyDescent="0.3">
      <c r="A1878" s="91" t="s">
        <v>593</v>
      </c>
      <c r="B1878" s="91" t="s">
        <v>594</v>
      </c>
      <c r="C1878" s="92"/>
      <c r="D1878" s="93">
        <v>1</v>
      </c>
      <c r="E1878" s="94"/>
      <c r="F1878" s="95"/>
      <c r="G1878" s="92"/>
      <c r="H1878" s="96"/>
      <c r="I1878" s="97"/>
      <c r="J1878" s="97"/>
      <c r="K1878" s="98"/>
      <c r="L1878" s="90">
        <v>1878</v>
      </c>
      <c r="M1878" s="90"/>
      <c r="N1878" s="99">
        <v>1</v>
      </c>
      <c r="O1878" s="83" t="str">
        <f>REPLACE(INDEX(GroupVertices[Group], MATCH(Edges[[#This Row],[Vertex 1]],GroupVertices[Vertex],0)),1,1,"")</f>
        <v>1</v>
      </c>
      <c r="P1878" s="83" t="str">
        <f>REPLACE(INDEX(GroupVertices[Group], MATCH(Edges[[#This Row],[Vertex 2]],GroupVertices[Vertex],0)),1,1,"")</f>
        <v>1</v>
      </c>
    </row>
    <row r="1879" spans="1:16" ht="14.2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1878"/>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1878"/>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1878"/>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1878"/>
    <dataValidation allowBlank="1" showInputMessage="1" promptTitle="Edge Color" prompt="To select an optional edge color, right-click and select Select Color on the right-click menu." sqref="C3:C1878"/>
    <dataValidation allowBlank="1" showInputMessage="1" errorTitle="Invalid Edge Width" error="The optional edge width must be a whole number between 1 and 10." promptTitle="Edge Width" prompt="Enter an optional edge width between 1 and 10." sqref="D3:D1878"/>
    <dataValidation allowBlank="1" showInputMessage="1" errorTitle="Invalid Edge Opacity" error="The optional edge opacity must be a whole number between 0 and 10." promptTitle="Edge Opacity" prompt="Enter an optional edge opacity between 0 (transparent) and 100 (opaque)." sqref="F3:F1878"/>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1878">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1878"/>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1878">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1878"/>
  </dataValidations>
  <pageMargins left="0.7" right="0.7" top="0.75" bottom="0.75" header="0.3" footer="0.3"/>
  <pageSetup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992"/>
  <sheetViews>
    <sheetView tabSelected="1" workbookViewId="0">
      <pane xSplit="1" ySplit="2" topLeftCell="W3" activePane="bottomRight" state="frozen"/>
      <selection pane="topRight" activeCell="B1" sqref="B1"/>
      <selection pane="bottomLeft" activeCell="A3" sqref="A3"/>
      <selection pane="bottomRight" activeCell="A3" sqref="A3:A12"/>
    </sheetView>
  </sheetViews>
  <sheetFormatPr defaultRowHeight="15" x14ac:dyDescent="0.25"/>
  <cols>
    <col min="1" max="1" width="43" style="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39</v>
      </c>
      <c r="C1" s="16"/>
      <c r="D1" s="16"/>
      <c r="E1" s="16"/>
      <c r="F1" s="16"/>
      <c r="G1" s="16"/>
      <c r="H1" s="25" t="s">
        <v>43</v>
      </c>
      <c r="I1" s="24"/>
      <c r="J1" s="24"/>
      <c r="K1" s="24"/>
      <c r="L1" s="27" t="s">
        <v>44</v>
      </c>
      <c r="M1" s="26"/>
      <c r="N1" s="26"/>
      <c r="O1" s="26"/>
      <c r="P1" s="26"/>
      <c r="Q1" s="26"/>
      <c r="R1" s="22" t="s">
        <v>42</v>
      </c>
      <c r="S1" s="19"/>
      <c r="T1" s="20"/>
      <c r="U1" s="21"/>
      <c r="V1" s="19"/>
      <c r="W1" s="19"/>
      <c r="X1" s="19"/>
      <c r="Y1" s="19"/>
      <c r="Z1" s="19"/>
      <c r="AA1" s="28" t="s">
        <v>40</v>
      </c>
      <c r="AB1" s="18"/>
      <c r="AC1" s="29" t="s">
        <v>41</v>
      </c>
      <c r="AD1"/>
      <c r="AE1"/>
      <c r="AF1"/>
      <c r="AG1"/>
      <c r="AH1"/>
    </row>
    <row r="2" spans="1:35" ht="30" customHeight="1" x14ac:dyDescent="0.25">
      <c r="A2" s="11" t="s">
        <v>5</v>
      </c>
      <c r="B2" s="8" t="s">
        <v>2</v>
      </c>
      <c r="C2" s="8" t="s">
        <v>8</v>
      </c>
      <c r="D2" s="9" t="s">
        <v>45</v>
      </c>
      <c r="E2" s="10" t="s">
        <v>4</v>
      </c>
      <c r="F2" s="8" t="s">
        <v>48</v>
      </c>
      <c r="G2" s="8" t="s">
        <v>11</v>
      </c>
      <c r="H2" s="8" t="s">
        <v>46</v>
      </c>
      <c r="I2" s="8" t="s">
        <v>47</v>
      </c>
      <c r="J2" s="8" t="s">
        <v>77</v>
      </c>
      <c r="K2" s="8" t="s">
        <v>10</v>
      </c>
      <c r="L2" s="8" t="s">
        <v>26</v>
      </c>
      <c r="M2" s="8" t="s">
        <v>15</v>
      </c>
      <c r="N2" s="8" t="s">
        <v>16</v>
      </c>
      <c r="O2" s="8" t="s">
        <v>13</v>
      </c>
      <c r="P2" s="8" t="s">
        <v>27</v>
      </c>
      <c r="Q2" s="8" t="s">
        <v>28</v>
      </c>
      <c r="R2" s="13" t="s">
        <v>31</v>
      </c>
      <c r="S2" s="13" t="s">
        <v>32</v>
      </c>
      <c r="T2" s="13" t="s">
        <v>33</v>
      </c>
      <c r="U2" s="13" t="s">
        <v>34</v>
      </c>
      <c r="V2" s="13" t="s">
        <v>35</v>
      </c>
      <c r="W2" s="13" t="s">
        <v>36</v>
      </c>
      <c r="X2" s="13" t="s">
        <v>137</v>
      </c>
      <c r="Y2" s="13" t="s">
        <v>37</v>
      </c>
      <c r="Z2" s="13" t="s">
        <v>170</v>
      </c>
      <c r="AA2" s="11" t="s">
        <v>12</v>
      </c>
      <c r="AB2" s="11" t="s">
        <v>38</v>
      </c>
      <c r="AC2" s="8" t="s">
        <v>1176</v>
      </c>
      <c r="AD2" s="13" t="s">
        <v>1164</v>
      </c>
      <c r="AG2"/>
      <c r="AH2"/>
    </row>
    <row r="3" spans="1:35" ht="15" customHeight="1" x14ac:dyDescent="0.25">
      <c r="A3" s="1" t="s">
        <v>343</v>
      </c>
      <c r="B3" s="109"/>
      <c r="C3" s="109"/>
      <c r="D3" s="109">
        <v>10</v>
      </c>
      <c r="E3" s="109"/>
      <c r="F3" s="109"/>
      <c r="G3" s="51"/>
      <c r="H3" s="109"/>
      <c r="I3" s="109"/>
      <c r="J3" s="115"/>
      <c r="K3" s="109"/>
      <c r="L3" s="109"/>
      <c r="M3" s="109">
        <v>5296.1103515625</v>
      </c>
      <c r="N3" s="109">
        <v>6030.24267578125</v>
      </c>
      <c r="O3" s="109"/>
      <c r="P3" s="109"/>
      <c r="Q3" s="109"/>
      <c r="R3" s="49">
        <v>69</v>
      </c>
      <c r="S3" s="109"/>
      <c r="T3" s="109"/>
      <c r="U3" s="50">
        <v>75742.957351000005</v>
      </c>
      <c r="V3" s="50">
        <v>4.9899999999999999E-4</v>
      </c>
      <c r="W3" s="50">
        <v>8.3560000000000006E-3</v>
      </c>
      <c r="X3" s="50">
        <v>12.544026000000001</v>
      </c>
      <c r="Y3" s="50">
        <v>5.3708439897698211E-2</v>
      </c>
      <c r="Z3" s="109"/>
      <c r="AA3" s="115">
        <v>622</v>
      </c>
      <c r="AB3" s="115"/>
      <c r="AC3" s="6">
        <f>SUMIF(Edges!A:A,Vertices[[#This Row],[Vertex]],Edges!N:N)+SUMIF(Edges!B:B,Vertices[[#This Row],[Vertex]],Edges!N:N)</f>
        <v>202</v>
      </c>
      <c r="AD3" s="83" t="str">
        <f>REPLACE(INDEX(GroupVertices[Group], MATCH(Vertices[[#This Row],[Vertex]],GroupVertices[Vertex],0)),1,1,"")</f>
        <v>1</v>
      </c>
      <c r="AG3"/>
      <c r="AH3"/>
    </row>
    <row r="4" spans="1:35" x14ac:dyDescent="0.25">
      <c r="A4" s="1" t="s">
        <v>336</v>
      </c>
      <c r="D4">
        <v>6.625</v>
      </c>
      <c r="G4" s="51"/>
      <c r="M4">
        <v>5273.07177734375</v>
      </c>
      <c r="N4">
        <v>6131.7548828125</v>
      </c>
      <c r="R4" s="49">
        <v>42</v>
      </c>
      <c r="U4" s="50">
        <v>31134.30229</v>
      </c>
      <c r="V4" s="50">
        <v>4.4799999999999999E-4</v>
      </c>
      <c r="W4" s="50">
        <v>5.378E-3</v>
      </c>
      <c r="X4" s="50">
        <v>7.2773839999999996</v>
      </c>
      <c r="Y4" s="50">
        <v>9.5238095238095233E-2</v>
      </c>
      <c r="AA4" s="3">
        <v>441</v>
      </c>
      <c r="AC4" s="6">
        <f>SUMIF(Edges!A:A,Vertices[[#This Row],[Vertex]],Edges!N:N)+SUMIF(Edges!B:B,Vertices[[#This Row],[Vertex]],Edges!N:N)</f>
        <v>126</v>
      </c>
      <c r="AD4" s="83" t="str">
        <f>REPLACE(INDEX(GroupVertices[Group], MATCH(Vertices[[#This Row],[Vertex]],GroupVertices[Vertex],0)),1,1,"")</f>
        <v>1</v>
      </c>
      <c r="AE4" s="2"/>
      <c r="AI4" s="3"/>
    </row>
    <row r="5" spans="1:35" x14ac:dyDescent="0.25">
      <c r="A5" s="1" t="s">
        <v>465</v>
      </c>
      <c r="D5">
        <v>4.75</v>
      </c>
      <c r="G5" s="51"/>
      <c r="M5">
        <v>4850.89697265625</v>
      </c>
      <c r="N5">
        <v>4909.8388671875</v>
      </c>
      <c r="R5" s="49">
        <v>27</v>
      </c>
      <c r="U5" s="50">
        <v>15163.384883000001</v>
      </c>
      <c r="V5" s="50">
        <v>3.9300000000000001E-4</v>
      </c>
      <c r="W5" s="50">
        <v>1.176E-3</v>
      </c>
      <c r="X5" s="50">
        <v>5.9698130000000003</v>
      </c>
      <c r="Y5" s="50">
        <v>5.6980056980056981E-2</v>
      </c>
      <c r="AA5" s="3">
        <v>437</v>
      </c>
      <c r="AC5" s="6">
        <f>SUMIF(Edges!A:A,Vertices[[#This Row],[Vertex]],Edges!N:N)+SUMIF(Edges!B:B,Vertices[[#This Row],[Vertex]],Edges!N:N)</f>
        <v>54</v>
      </c>
      <c r="AD5" s="83" t="str">
        <f>REPLACE(INDEX(GroupVertices[Group], MATCH(Vertices[[#This Row],[Vertex]],GroupVertices[Vertex],0)),1,1,"")</f>
        <v>1</v>
      </c>
      <c r="AE5" s="2"/>
      <c r="AI5" s="3"/>
    </row>
    <row r="6" spans="1:35" x14ac:dyDescent="0.25">
      <c r="A6" s="1" t="s">
        <v>244</v>
      </c>
      <c r="D6">
        <v>5.125</v>
      </c>
      <c r="G6" s="51"/>
      <c r="M6">
        <v>5709.59326171875</v>
      </c>
      <c r="N6">
        <v>6167.904296875</v>
      </c>
      <c r="R6" s="49">
        <v>30</v>
      </c>
      <c r="U6" s="50">
        <v>14379.283004000001</v>
      </c>
      <c r="V6" s="50">
        <v>4.2200000000000001E-4</v>
      </c>
      <c r="W6" s="50">
        <v>7.8720000000000005E-3</v>
      </c>
      <c r="X6" s="50">
        <v>5.3292719999999996</v>
      </c>
      <c r="Y6" s="50">
        <v>0.11724137931034483</v>
      </c>
      <c r="AA6" s="3">
        <v>706</v>
      </c>
      <c r="AC6" s="6">
        <f>SUMIF(Edges!A:A,Vertices[[#This Row],[Vertex]],Edges!N:N)+SUMIF(Edges!B:B,Vertices[[#This Row],[Vertex]],Edges!N:N)</f>
        <v>100</v>
      </c>
      <c r="AD6" s="83" t="str">
        <f>REPLACE(INDEX(GroupVertices[Group], MATCH(Vertices[[#This Row],[Vertex]],GroupVertices[Vertex],0)),1,1,"")</f>
        <v>1</v>
      </c>
      <c r="AE6" s="2"/>
      <c r="AI6" s="3"/>
    </row>
    <row r="7" spans="1:35" x14ac:dyDescent="0.25">
      <c r="A7" s="1" t="s">
        <v>274</v>
      </c>
      <c r="D7">
        <v>4.75</v>
      </c>
      <c r="G7" s="51"/>
      <c r="M7">
        <v>4634.44091796875</v>
      </c>
      <c r="N7">
        <v>5234.93994140625</v>
      </c>
      <c r="R7" s="49">
        <v>27</v>
      </c>
      <c r="U7" s="50">
        <v>26752.753679000001</v>
      </c>
      <c r="V7" s="50">
        <v>4.4700000000000002E-4</v>
      </c>
      <c r="W7" s="50">
        <v>6.4190000000000002E-3</v>
      </c>
      <c r="X7" s="50">
        <v>5.2688680000000003</v>
      </c>
      <c r="Y7" s="50">
        <v>7.9772079772079771E-2</v>
      </c>
      <c r="AA7" s="3">
        <v>64</v>
      </c>
      <c r="AC7" s="6">
        <f>SUMIF(Edges!A:A,Vertices[[#This Row],[Vertex]],Edges!N:N)+SUMIF(Edges!B:B,Vertices[[#This Row],[Vertex]],Edges!N:N)</f>
        <v>67</v>
      </c>
      <c r="AD7" s="83" t="str">
        <f>REPLACE(INDEX(GroupVertices[Group], MATCH(Vertices[[#This Row],[Vertex]],GroupVertices[Vertex],0)),1,1,"")</f>
        <v>1</v>
      </c>
      <c r="AE7" s="2"/>
      <c r="AI7" s="3"/>
    </row>
    <row r="8" spans="1:35" x14ac:dyDescent="0.25">
      <c r="A8" s="1" t="s">
        <v>250</v>
      </c>
      <c r="D8">
        <v>5.75</v>
      </c>
      <c r="G8" s="51"/>
      <c r="M8">
        <v>4273.4619140625</v>
      </c>
      <c r="N8">
        <v>6859.74609375</v>
      </c>
      <c r="R8" s="49">
        <v>35</v>
      </c>
      <c r="U8" s="50">
        <v>20845.182671999999</v>
      </c>
      <c r="V8" s="50">
        <v>3.7300000000000001E-4</v>
      </c>
      <c r="W8" s="50">
        <v>3.7304999999999998E-2</v>
      </c>
      <c r="X8" s="50">
        <v>4.8302480000000001</v>
      </c>
      <c r="Y8" s="50">
        <v>0.25042016806722689</v>
      </c>
      <c r="AA8" s="3">
        <v>37</v>
      </c>
      <c r="AC8" s="6">
        <f>SUMIF(Edges!A:A,Vertices[[#This Row],[Vertex]],Edges!N:N)+SUMIF(Edges!B:B,Vertices[[#This Row],[Vertex]],Edges!N:N)</f>
        <v>108</v>
      </c>
      <c r="AD8" s="83" t="str">
        <f>REPLACE(INDEX(GroupVertices[Group], MATCH(Vertices[[#This Row],[Vertex]],GroupVertices[Vertex],0)),1,1,"")</f>
        <v>1</v>
      </c>
      <c r="AE8" s="2"/>
      <c r="AI8" s="3"/>
    </row>
    <row r="9" spans="1:35" x14ac:dyDescent="0.25">
      <c r="A9" s="1" t="s">
        <v>195</v>
      </c>
      <c r="D9">
        <v>4.75</v>
      </c>
      <c r="G9" s="51"/>
      <c r="M9">
        <v>5834.5712890625</v>
      </c>
      <c r="N9">
        <v>5059.22998046875</v>
      </c>
      <c r="R9" s="49">
        <v>27</v>
      </c>
      <c r="U9" s="50">
        <v>9922.2685569999994</v>
      </c>
      <c r="V9" s="50">
        <v>4.2700000000000002E-4</v>
      </c>
      <c r="W9" s="50">
        <v>8.0099999999999998E-3</v>
      </c>
      <c r="X9" s="50">
        <v>4.7036470000000001</v>
      </c>
      <c r="Y9" s="50">
        <v>0.13675213675213677</v>
      </c>
      <c r="AA9" s="3">
        <v>127</v>
      </c>
      <c r="AC9" s="6">
        <f>SUMIF(Edges!A:A,Vertices[[#This Row],[Vertex]],Edges!N:N)+SUMIF(Edges!B:B,Vertices[[#This Row],[Vertex]],Edges!N:N)</f>
        <v>63</v>
      </c>
      <c r="AD9" s="83" t="str">
        <f>REPLACE(INDEX(GroupVertices[Group], MATCH(Vertices[[#This Row],[Vertex]],GroupVertices[Vertex],0)),1,1,"")</f>
        <v>1</v>
      </c>
      <c r="AE9" s="2"/>
      <c r="AI9" s="3"/>
    </row>
    <row r="10" spans="1:35" x14ac:dyDescent="0.25">
      <c r="A10" s="1" t="s">
        <v>242</v>
      </c>
      <c r="D10">
        <v>4.75</v>
      </c>
      <c r="G10" s="51"/>
      <c r="M10">
        <v>4947.19189453125</v>
      </c>
      <c r="N10">
        <v>5635.12158203125</v>
      </c>
      <c r="R10" s="49">
        <v>27</v>
      </c>
      <c r="U10" s="50">
        <v>9077.1085129999992</v>
      </c>
      <c r="V10" s="50">
        <v>4.2099999999999999E-4</v>
      </c>
      <c r="W10" s="50">
        <v>4.8219999999999999E-3</v>
      </c>
      <c r="X10" s="50">
        <v>4.6642580000000002</v>
      </c>
      <c r="Y10" s="50">
        <v>0.11965811965811966</v>
      </c>
      <c r="AA10" s="3">
        <v>413</v>
      </c>
      <c r="AC10" s="6">
        <f>SUMIF(Edges!A:A,Vertices[[#This Row],[Vertex]],Edges!N:N)+SUMIF(Edges!B:B,Vertices[[#This Row],[Vertex]],Edges!N:N)</f>
        <v>57</v>
      </c>
      <c r="AD10" s="83" t="str">
        <f>REPLACE(INDEX(GroupVertices[Group], MATCH(Vertices[[#This Row],[Vertex]],GroupVertices[Vertex],0)),1,1,"")</f>
        <v>1</v>
      </c>
      <c r="AE10" s="2"/>
      <c r="AI10" s="3"/>
    </row>
    <row r="11" spans="1:35" x14ac:dyDescent="0.25">
      <c r="A11" s="1" t="s">
        <v>259</v>
      </c>
      <c r="B11" s="12"/>
      <c r="C11" s="12"/>
      <c r="D11" s="12">
        <v>5.375</v>
      </c>
      <c r="E11" s="12"/>
      <c r="F11" s="12"/>
      <c r="G11" s="51"/>
      <c r="H11" s="12"/>
      <c r="I11" s="12"/>
      <c r="J11" s="124"/>
      <c r="K11" s="12"/>
      <c r="L11" s="12"/>
      <c r="M11" s="12">
        <v>4290.5791015625</v>
      </c>
      <c r="N11" s="12">
        <v>6539.73291015625</v>
      </c>
      <c r="O11" s="12"/>
      <c r="P11" s="12"/>
      <c r="Q11" s="12"/>
      <c r="R11" s="49">
        <v>32</v>
      </c>
      <c r="S11" s="12"/>
      <c r="T11" s="12"/>
      <c r="U11" s="50">
        <v>14324.682031</v>
      </c>
      <c r="V11" s="50">
        <v>3.5100000000000002E-4</v>
      </c>
      <c r="W11" s="50">
        <v>3.5555999999999997E-2</v>
      </c>
      <c r="X11" s="50">
        <v>4.6624610000000004</v>
      </c>
      <c r="Y11" s="50">
        <v>0.27620967741935482</v>
      </c>
      <c r="Z11" s="12"/>
      <c r="AA11" s="124">
        <v>432</v>
      </c>
      <c r="AB11" s="124"/>
      <c r="AC11" s="6">
        <f>SUMIF(Edges!A:A,Vertices[[#This Row],[Vertex]],Edges!N:N)+SUMIF(Edges!B:B,Vertices[[#This Row],[Vertex]],Edges!N:N)</f>
        <v>299</v>
      </c>
      <c r="AD11" s="83" t="str">
        <f>REPLACE(INDEX(GroupVertices[Group], MATCH(Vertices[[#This Row],[Vertex]],GroupVertices[Vertex],0)),1,1,"")</f>
        <v>1</v>
      </c>
      <c r="AE11" s="2"/>
      <c r="AI11" s="3"/>
    </row>
    <row r="12" spans="1:35" x14ac:dyDescent="0.25">
      <c r="A12" s="1" t="s">
        <v>217</v>
      </c>
      <c r="D12">
        <v>4.125</v>
      </c>
      <c r="G12" s="51"/>
      <c r="M12">
        <v>4357.95361328125</v>
      </c>
      <c r="N12">
        <v>4959.21484375</v>
      </c>
      <c r="R12" s="49">
        <v>22</v>
      </c>
      <c r="U12" s="50">
        <v>17755.46197</v>
      </c>
      <c r="V12" s="50">
        <v>3.9199999999999999E-4</v>
      </c>
      <c r="W12" s="50">
        <v>7.0799999999999997E-4</v>
      </c>
      <c r="X12" s="50">
        <v>4.6006549999999997</v>
      </c>
      <c r="Y12" s="50">
        <v>7.3593073593073599E-2</v>
      </c>
      <c r="AA12" s="3">
        <v>469</v>
      </c>
      <c r="AC12" s="6">
        <f>SUMIF(Edges!A:A,Vertices[[#This Row],[Vertex]],Edges!N:N)+SUMIF(Edges!B:B,Vertices[[#This Row],[Vertex]],Edges!N:N)</f>
        <v>117</v>
      </c>
      <c r="AD12" s="83" t="str">
        <f>REPLACE(INDEX(GroupVertices[Group], MATCH(Vertices[[#This Row],[Vertex]],GroupVertices[Vertex],0)),1,1,"")</f>
        <v>1</v>
      </c>
      <c r="AE12" s="2"/>
      <c r="AI12" s="3"/>
    </row>
    <row r="13" spans="1:35" x14ac:dyDescent="0.25">
      <c r="A13" s="1" t="s">
        <v>243</v>
      </c>
      <c r="D13">
        <v>4.625</v>
      </c>
      <c r="G13" s="51"/>
      <c r="M13">
        <v>5462.09521484375</v>
      </c>
      <c r="N13">
        <v>5472.3681640625</v>
      </c>
      <c r="R13" s="49">
        <v>26</v>
      </c>
      <c r="U13" s="50">
        <v>17231.609191</v>
      </c>
      <c r="V13" s="50">
        <v>4.4799999999999999E-4</v>
      </c>
      <c r="W13" s="50">
        <v>9.129E-3</v>
      </c>
      <c r="X13" s="50">
        <v>4.3785879999999997</v>
      </c>
      <c r="Y13" s="50">
        <v>0.20615384615384616</v>
      </c>
      <c r="AA13" s="3">
        <v>561</v>
      </c>
      <c r="AC13" s="6">
        <f>SUMIF(Edges!A:A,Vertices[[#This Row],[Vertex]],Edges!N:N)+SUMIF(Edges!B:B,Vertices[[#This Row],[Vertex]],Edges!N:N)</f>
        <v>59</v>
      </c>
      <c r="AD13" s="83" t="str">
        <f>REPLACE(INDEX(GroupVertices[Group], MATCH(Vertices[[#This Row],[Vertex]],GroupVertices[Vertex],0)),1,1,"")</f>
        <v>1</v>
      </c>
      <c r="AE13" s="2"/>
      <c r="AI13" s="3"/>
    </row>
    <row r="14" spans="1:35" x14ac:dyDescent="0.25">
      <c r="A14" s="1" t="s">
        <v>190</v>
      </c>
      <c r="D14">
        <v>4.375</v>
      </c>
      <c r="G14" s="51"/>
      <c r="M14">
        <v>4827.119140625</v>
      </c>
      <c r="N14">
        <v>5838.64990234375</v>
      </c>
      <c r="R14" s="49">
        <v>24</v>
      </c>
      <c r="U14" s="50">
        <v>12503.420146</v>
      </c>
      <c r="V14" s="50">
        <v>3.6099999999999999E-4</v>
      </c>
      <c r="W14" s="50">
        <v>6.3699999999999998E-4</v>
      </c>
      <c r="X14" s="50">
        <v>4.3211519999999997</v>
      </c>
      <c r="Y14" s="50">
        <v>0.15942028985507245</v>
      </c>
      <c r="AA14" s="3">
        <v>453</v>
      </c>
      <c r="AC14" s="6">
        <f>SUMIF(Edges!A:A,Vertices[[#This Row],[Vertex]],Edges!N:N)+SUMIF(Edges!B:B,Vertices[[#This Row],[Vertex]],Edges!N:N)</f>
        <v>161</v>
      </c>
      <c r="AD14" s="83" t="str">
        <f>REPLACE(INDEX(GroupVertices[Group], MATCH(Vertices[[#This Row],[Vertex]],GroupVertices[Vertex],0)),1,1,"")</f>
        <v>1</v>
      </c>
      <c r="AE14" s="2"/>
      <c r="AI14" s="3"/>
    </row>
    <row r="15" spans="1:35" x14ac:dyDescent="0.25">
      <c r="A15" s="1" t="s">
        <v>632</v>
      </c>
      <c r="D15">
        <v>3.875</v>
      </c>
      <c r="G15" s="51"/>
      <c r="M15">
        <v>4598.34326171875</v>
      </c>
      <c r="N15">
        <v>5383.56494140625</v>
      </c>
      <c r="R15" s="49">
        <v>20</v>
      </c>
      <c r="U15" s="50">
        <v>8964.152306</v>
      </c>
      <c r="V15" s="50">
        <v>4.0200000000000001E-4</v>
      </c>
      <c r="W15" s="50">
        <v>1.5640000000000001E-3</v>
      </c>
      <c r="X15" s="50">
        <v>4.259595</v>
      </c>
      <c r="Y15" s="50">
        <v>0.10526315789473684</v>
      </c>
      <c r="AA15" s="3">
        <v>623</v>
      </c>
      <c r="AC15" s="6">
        <f>SUMIF(Edges!A:A,Vertices[[#This Row],[Vertex]],Edges!N:N)+SUMIF(Edges!B:B,Vertices[[#This Row],[Vertex]],Edges!N:N)</f>
        <v>39</v>
      </c>
      <c r="AD15" s="83" t="str">
        <f>REPLACE(INDEX(GroupVertices[Group], MATCH(Vertices[[#This Row],[Vertex]],GroupVertices[Vertex],0)),1,1,"")</f>
        <v>1</v>
      </c>
      <c r="AE15" s="2"/>
      <c r="AI15" s="3"/>
    </row>
    <row r="16" spans="1:35" x14ac:dyDescent="0.25">
      <c r="A16" s="1" t="s">
        <v>408</v>
      </c>
      <c r="D16">
        <v>3.75</v>
      </c>
      <c r="G16" s="51"/>
      <c r="M16">
        <v>5253.80224609375</v>
      </c>
      <c r="N16">
        <v>5590.59228515625</v>
      </c>
      <c r="R16" s="49">
        <v>19</v>
      </c>
      <c r="U16" s="50">
        <v>15160.480231</v>
      </c>
      <c r="V16" s="50">
        <v>4.08E-4</v>
      </c>
      <c r="W16" s="50">
        <v>1.73E-3</v>
      </c>
      <c r="X16" s="50">
        <v>4.139831</v>
      </c>
      <c r="Y16" s="50">
        <v>8.771929824561403E-2</v>
      </c>
      <c r="AA16" s="3">
        <v>815</v>
      </c>
      <c r="AC16" s="6">
        <f>SUMIF(Edges!A:A,Vertices[[#This Row],[Vertex]],Edges!N:N)+SUMIF(Edges!B:B,Vertices[[#This Row],[Vertex]],Edges!N:N)</f>
        <v>38</v>
      </c>
      <c r="AD16" s="83" t="str">
        <f>REPLACE(INDEX(GroupVertices[Group], MATCH(Vertices[[#This Row],[Vertex]],GroupVertices[Vertex],0)),1,1,"")</f>
        <v>1</v>
      </c>
      <c r="AE16" s="2"/>
      <c r="AI16" s="3"/>
    </row>
    <row r="17" spans="1:35" x14ac:dyDescent="0.25">
      <c r="A17" s="1" t="s">
        <v>291</v>
      </c>
      <c r="D17">
        <v>3.75</v>
      </c>
      <c r="G17" s="51"/>
      <c r="M17">
        <v>6069.4404296875</v>
      </c>
      <c r="N17">
        <v>5944.447265625</v>
      </c>
      <c r="R17" s="49">
        <v>19</v>
      </c>
      <c r="U17" s="50">
        <v>10468.294417999999</v>
      </c>
      <c r="V17" s="50">
        <v>3.7300000000000001E-4</v>
      </c>
      <c r="W17" s="50">
        <v>8.3299999999999997E-4</v>
      </c>
      <c r="X17" s="50">
        <v>4.0656379999999999</v>
      </c>
      <c r="Y17" s="50">
        <v>8.1871345029239762E-2</v>
      </c>
      <c r="AA17" s="3">
        <v>605</v>
      </c>
      <c r="AC17" s="6">
        <f>SUMIF(Edges!A:A,Vertices[[#This Row],[Vertex]],Edges!N:N)+SUMIF(Edges!B:B,Vertices[[#This Row],[Vertex]],Edges!N:N)</f>
        <v>57</v>
      </c>
      <c r="AD17" s="83" t="str">
        <f>REPLACE(INDEX(GroupVertices[Group], MATCH(Vertices[[#This Row],[Vertex]],GroupVertices[Vertex],0)),1,1,"")</f>
        <v>1</v>
      </c>
      <c r="AE17" s="2"/>
      <c r="AI17" s="3"/>
    </row>
    <row r="18" spans="1:35" x14ac:dyDescent="0.25">
      <c r="A18" s="1" t="s">
        <v>567</v>
      </c>
      <c r="D18">
        <v>4</v>
      </c>
      <c r="G18" s="51"/>
      <c r="M18">
        <v>5906.17529296875</v>
      </c>
      <c r="N18">
        <v>6114.22265625</v>
      </c>
      <c r="R18" s="49">
        <v>21</v>
      </c>
      <c r="U18" s="50">
        <v>14440.77671</v>
      </c>
      <c r="V18" s="50">
        <v>3.9399999999999998E-4</v>
      </c>
      <c r="W18" s="50">
        <v>3.8119999999999999E-3</v>
      </c>
      <c r="X18" s="50">
        <v>4.05349</v>
      </c>
      <c r="Y18" s="50">
        <v>0.12380952380952381</v>
      </c>
      <c r="AA18" s="3">
        <v>129</v>
      </c>
      <c r="AC18" s="6">
        <f>SUMIF(Edges!A:A,Vertices[[#This Row],[Vertex]],Edges!N:N)+SUMIF(Edges!B:B,Vertices[[#This Row],[Vertex]],Edges!N:N)</f>
        <v>50</v>
      </c>
      <c r="AD18" s="83" t="str">
        <f>REPLACE(INDEX(GroupVertices[Group], MATCH(Vertices[[#This Row],[Vertex]],GroupVertices[Vertex],0)),1,1,"")</f>
        <v>1</v>
      </c>
      <c r="AE18" s="2"/>
      <c r="AI18" s="3"/>
    </row>
    <row r="19" spans="1:35" x14ac:dyDescent="0.25">
      <c r="A19" s="1" t="s">
        <v>311</v>
      </c>
      <c r="D19">
        <v>4.375</v>
      </c>
      <c r="G19" s="51"/>
      <c r="M19">
        <v>5255.45703125</v>
      </c>
      <c r="N19">
        <v>6732.8330078125</v>
      </c>
      <c r="R19" s="49">
        <v>24</v>
      </c>
      <c r="U19" s="50">
        <v>13407.543369999999</v>
      </c>
      <c r="V19" s="50">
        <v>4.2099999999999999E-4</v>
      </c>
      <c r="W19" s="50">
        <v>2.5660000000000001E-3</v>
      </c>
      <c r="X19" s="50">
        <v>3.951238</v>
      </c>
      <c r="Y19" s="50">
        <v>0.17753623188405798</v>
      </c>
      <c r="AA19" s="3">
        <v>474</v>
      </c>
      <c r="AC19" s="6">
        <f>SUMIF(Edges!A:A,Vertices[[#This Row],[Vertex]],Edges!N:N)+SUMIF(Edges!B:B,Vertices[[#This Row],[Vertex]],Edges!N:N)</f>
        <v>68</v>
      </c>
      <c r="AD19" s="83" t="str">
        <f>REPLACE(INDEX(GroupVertices[Group], MATCH(Vertices[[#This Row],[Vertex]],GroupVertices[Vertex],0)),1,1,"")</f>
        <v>1</v>
      </c>
      <c r="AE19" s="2"/>
      <c r="AI19" s="3"/>
    </row>
    <row r="20" spans="1:35" x14ac:dyDescent="0.25">
      <c r="A20" s="1" t="s">
        <v>294</v>
      </c>
      <c r="D20">
        <v>3.625</v>
      </c>
      <c r="G20" s="51"/>
      <c r="M20">
        <v>3627.244384765625</v>
      </c>
      <c r="N20">
        <v>6476.443359375</v>
      </c>
      <c r="R20" s="49">
        <v>18</v>
      </c>
      <c r="U20" s="50">
        <v>9288.2203470000004</v>
      </c>
      <c r="V20" s="50">
        <v>3.8000000000000002E-4</v>
      </c>
      <c r="W20" s="50">
        <v>9.1200000000000005E-4</v>
      </c>
      <c r="X20" s="50">
        <v>3.9465180000000002</v>
      </c>
      <c r="Y20" s="50">
        <v>0.13071895424836602</v>
      </c>
      <c r="AA20" s="3">
        <v>814</v>
      </c>
      <c r="AC20" s="6">
        <f>SUMIF(Edges!A:A,Vertices[[#This Row],[Vertex]],Edges!N:N)+SUMIF(Edges!B:B,Vertices[[#This Row],[Vertex]],Edges!N:N)</f>
        <v>67</v>
      </c>
      <c r="AD20" s="83" t="str">
        <f>REPLACE(INDEX(GroupVertices[Group], MATCH(Vertices[[#This Row],[Vertex]],GroupVertices[Vertex],0)),1,1,"")</f>
        <v>1</v>
      </c>
      <c r="AE20" s="2"/>
      <c r="AI20" s="3"/>
    </row>
    <row r="21" spans="1:35" x14ac:dyDescent="0.25">
      <c r="A21" s="1" t="s">
        <v>448</v>
      </c>
      <c r="D21">
        <v>4.25</v>
      </c>
      <c r="G21" s="51"/>
      <c r="M21">
        <v>5961.13671875</v>
      </c>
      <c r="N21">
        <v>5917.06591796875</v>
      </c>
      <c r="R21" s="49">
        <v>23</v>
      </c>
      <c r="U21" s="50">
        <v>13982.099367999999</v>
      </c>
      <c r="V21" s="50">
        <v>4.44E-4</v>
      </c>
      <c r="W21" s="50">
        <v>4.7299999999999998E-3</v>
      </c>
      <c r="X21" s="50">
        <v>3.8094250000000001</v>
      </c>
      <c r="Y21" s="50">
        <v>0.16996047430830039</v>
      </c>
      <c r="AA21" s="3">
        <v>631</v>
      </c>
      <c r="AC21" s="6">
        <f>SUMIF(Edges!A:A,Vertices[[#This Row],[Vertex]],Edges!N:N)+SUMIF(Edges!B:B,Vertices[[#This Row],[Vertex]],Edges!N:N)</f>
        <v>52</v>
      </c>
      <c r="AD21" s="83" t="str">
        <f>REPLACE(INDEX(GroupVertices[Group], MATCH(Vertices[[#This Row],[Vertex]],GroupVertices[Vertex],0)),1,1,"")</f>
        <v>1</v>
      </c>
      <c r="AE21" s="2"/>
      <c r="AI21" s="3"/>
    </row>
    <row r="22" spans="1:35" x14ac:dyDescent="0.25">
      <c r="A22" s="1" t="s">
        <v>303</v>
      </c>
      <c r="D22">
        <v>4</v>
      </c>
      <c r="G22" s="51"/>
      <c r="M22">
        <v>5013.255859375</v>
      </c>
      <c r="N22">
        <v>6113.73583984375</v>
      </c>
      <c r="R22" s="49">
        <v>21</v>
      </c>
      <c r="U22" s="50">
        <v>21424.861876999999</v>
      </c>
      <c r="V22" s="50">
        <v>4.46E-4</v>
      </c>
      <c r="W22" s="50">
        <v>3.3059999999999999E-3</v>
      </c>
      <c r="X22" s="50">
        <v>3.7906930000000001</v>
      </c>
      <c r="Y22" s="50">
        <v>0.12380952380952381</v>
      </c>
      <c r="AA22" s="3">
        <v>849</v>
      </c>
      <c r="AC22" s="6">
        <f>SUMIF(Edges!A:A,Vertices[[#This Row],[Vertex]],Edges!N:N)+SUMIF(Edges!B:B,Vertices[[#This Row],[Vertex]],Edges!N:N)</f>
        <v>52</v>
      </c>
      <c r="AD22" s="83" t="str">
        <f>REPLACE(INDEX(GroupVertices[Group], MATCH(Vertices[[#This Row],[Vertex]],GroupVertices[Vertex],0)),1,1,"")</f>
        <v>1</v>
      </c>
      <c r="AE22" s="2"/>
      <c r="AI22" s="3"/>
    </row>
    <row r="23" spans="1:35" x14ac:dyDescent="0.25">
      <c r="A23" s="1" t="s">
        <v>569</v>
      </c>
      <c r="D23">
        <v>3.375</v>
      </c>
      <c r="G23" s="51"/>
      <c r="M23">
        <v>6084.310546875</v>
      </c>
      <c r="N23">
        <v>5331.3251953125</v>
      </c>
      <c r="R23" s="49">
        <v>16</v>
      </c>
      <c r="U23" s="50">
        <v>11098.133755999999</v>
      </c>
      <c r="V23" s="50">
        <v>4.08E-4</v>
      </c>
      <c r="W23" s="50">
        <v>1.305E-3</v>
      </c>
      <c r="X23" s="50">
        <v>3.7203580000000001</v>
      </c>
      <c r="Y23" s="50">
        <v>7.4999999999999997E-2</v>
      </c>
      <c r="AA23" s="3">
        <v>173</v>
      </c>
      <c r="AC23" s="6">
        <f>SUMIF(Edges!A:A,Vertices[[#This Row],[Vertex]],Edges!N:N)+SUMIF(Edges!B:B,Vertices[[#This Row],[Vertex]],Edges!N:N)</f>
        <v>25</v>
      </c>
      <c r="AD23" s="83" t="str">
        <f>REPLACE(INDEX(GroupVertices[Group], MATCH(Vertices[[#This Row],[Vertex]],GroupVertices[Vertex],0)),1,1,"")</f>
        <v>1</v>
      </c>
      <c r="AE23" s="2"/>
      <c r="AI23" s="3"/>
    </row>
    <row r="24" spans="1:35" x14ac:dyDescent="0.25">
      <c r="A24" s="1" t="s">
        <v>245</v>
      </c>
      <c r="D24">
        <v>3.625</v>
      </c>
      <c r="G24" s="51"/>
      <c r="M24">
        <v>5039.5625</v>
      </c>
      <c r="N24">
        <v>6316.1279296875</v>
      </c>
      <c r="R24" s="49">
        <v>18</v>
      </c>
      <c r="U24" s="50">
        <v>7259.3062950000003</v>
      </c>
      <c r="V24" s="50">
        <v>3.97E-4</v>
      </c>
      <c r="W24" s="50">
        <v>4.9199999999999999E-3</v>
      </c>
      <c r="X24" s="50">
        <v>3.6072120000000001</v>
      </c>
      <c r="Y24" s="50">
        <v>0.16993464052287582</v>
      </c>
      <c r="AA24" s="3">
        <v>745</v>
      </c>
      <c r="AC24" s="6">
        <f>SUMIF(Edges!A:A,Vertices[[#This Row],[Vertex]],Edges!N:N)+SUMIF(Edges!B:B,Vertices[[#This Row],[Vertex]],Edges!N:N)</f>
        <v>72</v>
      </c>
      <c r="AD24" s="83" t="str">
        <f>REPLACE(INDEX(GroupVertices[Group], MATCH(Vertices[[#This Row],[Vertex]],GroupVertices[Vertex],0)),1,1,"")</f>
        <v>1</v>
      </c>
      <c r="AE24" s="2"/>
      <c r="AI24" s="3"/>
    </row>
    <row r="25" spans="1:35" x14ac:dyDescent="0.25">
      <c r="A25" s="1" t="s">
        <v>415</v>
      </c>
      <c r="D25">
        <v>3.5</v>
      </c>
      <c r="G25" s="51"/>
      <c r="M25">
        <v>5341.66162109375</v>
      </c>
      <c r="N25">
        <v>4805.0380859375</v>
      </c>
      <c r="R25" s="49">
        <v>17</v>
      </c>
      <c r="U25" s="50">
        <v>11784.338156</v>
      </c>
      <c r="V25" s="50">
        <v>3.8400000000000001E-4</v>
      </c>
      <c r="W25" s="50">
        <v>6.7500000000000004E-4</v>
      </c>
      <c r="X25" s="50">
        <v>3.5629420000000001</v>
      </c>
      <c r="Y25" s="50">
        <v>7.3529411764705885E-2</v>
      </c>
      <c r="AA25" s="3">
        <v>468</v>
      </c>
      <c r="AC25" s="6">
        <f>SUMIF(Edges!A:A,Vertices[[#This Row],[Vertex]],Edges!N:N)+SUMIF(Edges!B:B,Vertices[[#This Row],[Vertex]],Edges!N:N)</f>
        <v>44</v>
      </c>
      <c r="AD25" s="83" t="str">
        <f>REPLACE(INDEX(GroupVertices[Group], MATCH(Vertices[[#This Row],[Vertex]],GroupVertices[Vertex],0)),1,1,"")</f>
        <v>1</v>
      </c>
      <c r="AE25" s="2"/>
      <c r="AI25" s="3"/>
    </row>
    <row r="26" spans="1:35" x14ac:dyDescent="0.25">
      <c r="A26" s="1" t="s">
        <v>375</v>
      </c>
      <c r="D26">
        <v>3.875</v>
      </c>
      <c r="G26" s="51"/>
      <c r="M26">
        <v>5502.587890625</v>
      </c>
      <c r="N26">
        <v>4643.32373046875</v>
      </c>
      <c r="R26" s="49">
        <v>20</v>
      </c>
      <c r="U26" s="50">
        <v>11413.146726000001</v>
      </c>
      <c r="V26" s="50">
        <v>4.2099999999999999E-4</v>
      </c>
      <c r="W26" s="50">
        <v>8.8140000000000007E-3</v>
      </c>
      <c r="X26" s="50">
        <v>3.5619719999999999</v>
      </c>
      <c r="Y26" s="50">
        <v>0.17894736842105263</v>
      </c>
      <c r="AA26" s="3">
        <v>349</v>
      </c>
      <c r="AC26" s="6">
        <f>SUMIF(Edges!A:A,Vertices[[#This Row],[Vertex]],Edges!N:N)+SUMIF(Edges!B:B,Vertices[[#This Row],[Vertex]],Edges!N:N)</f>
        <v>89</v>
      </c>
      <c r="AD26" s="83" t="str">
        <f>REPLACE(INDEX(GroupVertices[Group], MATCH(Vertices[[#This Row],[Vertex]],GroupVertices[Vertex],0)),1,1,"")</f>
        <v>1</v>
      </c>
      <c r="AE26" s="2"/>
      <c r="AI26" s="3"/>
    </row>
    <row r="27" spans="1:35" x14ac:dyDescent="0.25">
      <c r="A27" s="1" t="s">
        <v>395</v>
      </c>
      <c r="D27">
        <v>4</v>
      </c>
      <c r="G27" s="51"/>
      <c r="M27">
        <v>6365.85693359375</v>
      </c>
      <c r="N27">
        <v>5358.93359375</v>
      </c>
      <c r="R27" s="49">
        <v>21</v>
      </c>
      <c r="U27" s="50">
        <v>6263.1689919999999</v>
      </c>
      <c r="V27" s="50">
        <v>4.2000000000000002E-4</v>
      </c>
      <c r="W27" s="50">
        <v>5.3920000000000001E-3</v>
      </c>
      <c r="X27" s="50">
        <v>3.5391509999999999</v>
      </c>
      <c r="Y27" s="50">
        <v>0.2</v>
      </c>
      <c r="AA27" s="3">
        <v>98</v>
      </c>
      <c r="AC27" s="6">
        <f>SUMIF(Edges!A:A,Vertices[[#This Row],[Vertex]],Edges!N:N)+SUMIF(Edges!B:B,Vertices[[#This Row],[Vertex]],Edges!N:N)</f>
        <v>66</v>
      </c>
      <c r="AD27" s="83" t="str">
        <f>REPLACE(INDEX(GroupVertices[Group], MATCH(Vertices[[#This Row],[Vertex]],GroupVertices[Vertex],0)),1,1,"")</f>
        <v>1</v>
      </c>
      <c r="AE27" s="2"/>
      <c r="AI27" s="3"/>
    </row>
    <row r="28" spans="1:35" x14ac:dyDescent="0.25">
      <c r="A28" s="1" t="s">
        <v>286</v>
      </c>
      <c r="D28">
        <v>3.5</v>
      </c>
      <c r="G28" s="51"/>
      <c r="M28">
        <v>6086.1376953125</v>
      </c>
      <c r="N28">
        <v>6323.7568359375</v>
      </c>
      <c r="R28" s="49">
        <v>17</v>
      </c>
      <c r="U28" s="50">
        <v>13650.073270000001</v>
      </c>
      <c r="V28" s="50">
        <v>4.3600000000000003E-4</v>
      </c>
      <c r="W28" s="50">
        <v>2.1489999999999999E-3</v>
      </c>
      <c r="X28" s="50">
        <v>3.3039269999999998</v>
      </c>
      <c r="Y28" s="50">
        <v>0.11764705882352941</v>
      </c>
      <c r="AA28" s="3">
        <v>102</v>
      </c>
      <c r="AC28" s="6">
        <f>SUMIF(Edges!A:A,Vertices[[#This Row],[Vertex]],Edges!N:N)+SUMIF(Edges!B:B,Vertices[[#This Row],[Vertex]],Edges!N:N)</f>
        <v>21</v>
      </c>
      <c r="AD28" s="83" t="str">
        <f>REPLACE(INDEX(GroupVertices[Group], MATCH(Vertices[[#This Row],[Vertex]],GroupVertices[Vertex],0)),1,1,"")</f>
        <v>1</v>
      </c>
      <c r="AE28" s="2"/>
      <c r="AI28" s="3"/>
    </row>
    <row r="29" spans="1:35" x14ac:dyDescent="0.25">
      <c r="A29" s="1" t="s">
        <v>295</v>
      </c>
      <c r="D29">
        <v>3.375</v>
      </c>
      <c r="G29" s="51"/>
      <c r="M29">
        <v>5060.08349609375</v>
      </c>
      <c r="N29">
        <v>5782.583984375</v>
      </c>
      <c r="R29" s="49">
        <v>16</v>
      </c>
      <c r="U29" s="50">
        <v>5521.4260430000004</v>
      </c>
      <c r="V29" s="50">
        <v>3.5300000000000002E-4</v>
      </c>
      <c r="W29" s="50">
        <v>3.9399999999999998E-4</v>
      </c>
      <c r="X29" s="50">
        <v>3.2151930000000002</v>
      </c>
      <c r="Y29" s="50">
        <v>0.15</v>
      </c>
      <c r="AA29" s="3">
        <v>888</v>
      </c>
      <c r="AC29" s="6">
        <f>SUMIF(Edges!A:A,Vertices[[#This Row],[Vertex]],Edges!N:N)+SUMIF(Edges!B:B,Vertices[[#This Row],[Vertex]],Edges!N:N)</f>
        <v>53</v>
      </c>
      <c r="AD29" s="83" t="str">
        <f>REPLACE(INDEX(GroupVertices[Group], MATCH(Vertices[[#This Row],[Vertex]],GroupVertices[Vertex],0)),1,1,"")</f>
        <v>1</v>
      </c>
      <c r="AE29" s="2"/>
      <c r="AI29" s="3"/>
    </row>
    <row r="30" spans="1:35" x14ac:dyDescent="0.25">
      <c r="A30" s="1" t="s">
        <v>239</v>
      </c>
      <c r="D30">
        <v>4.5</v>
      </c>
      <c r="G30" s="51"/>
      <c r="M30">
        <v>4944.71044921875</v>
      </c>
      <c r="N30">
        <v>5287.33251953125</v>
      </c>
      <c r="R30" s="49">
        <v>25</v>
      </c>
      <c r="U30" s="50">
        <v>12037.405761</v>
      </c>
      <c r="V30" s="50">
        <v>3.9899999999999999E-4</v>
      </c>
      <c r="W30" s="50">
        <v>3.6115000000000001E-2</v>
      </c>
      <c r="X30" s="50">
        <v>3.197686</v>
      </c>
      <c r="Y30" s="50">
        <v>0.44333333333333336</v>
      </c>
      <c r="AA30" s="3">
        <v>215</v>
      </c>
      <c r="AC30" s="6">
        <f>SUMIF(Edges!A:A,Vertices[[#This Row],[Vertex]],Edges!N:N)+SUMIF(Edges!B:B,Vertices[[#This Row],[Vertex]],Edges!N:N)</f>
        <v>74</v>
      </c>
      <c r="AD30" s="83" t="str">
        <f>REPLACE(INDEX(GroupVertices[Group], MATCH(Vertices[[#This Row],[Vertex]],GroupVertices[Vertex],0)),1,1,"")</f>
        <v>1</v>
      </c>
      <c r="AE30" s="2"/>
      <c r="AI30" s="3"/>
    </row>
    <row r="31" spans="1:35" x14ac:dyDescent="0.25">
      <c r="A31" s="1" t="s">
        <v>254</v>
      </c>
      <c r="D31">
        <v>4.25</v>
      </c>
      <c r="G31" s="51"/>
      <c r="M31">
        <v>4503.96923828125</v>
      </c>
      <c r="N31">
        <v>5912.6484375</v>
      </c>
      <c r="R31" s="49">
        <v>23</v>
      </c>
      <c r="U31" s="50">
        <v>14234.886785000001</v>
      </c>
      <c r="V31" s="50">
        <v>3.9899999999999999E-4</v>
      </c>
      <c r="W31" s="50">
        <v>3.4535999999999997E-2</v>
      </c>
      <c r="X31" s="50">
        <v>3.183459</v>
      </c>
      <c r="Y31" s="50">
        <v>0.43873517786561267</v>
      </c>
      <c r="AA31" s="3">
        <v>245</v>
      </c>
      <c r="AC31" s="6">
        <f>SUMIF(Edges!A:A,Vertices[[#This Row],[Vertex]],Edges!N:N)+SUMIF(Edges!B:B,Vertices[[#This Row],[Vertex]],Edges!N:N)</f>
        <v>35</v>
      </c>
      <c r="AD31" s="83" t="str">
        <f>REPLACE(INDEX(GroupVertices[Group], MATCH(Vertices[[#This Row],[Vertex]],GroupVertices[Vertex],0)),1,1,"")</f>
        <v>1</v>
      </c>
      <c r="AE31" s="2"/>
      <c r="AI31" s="3"/>
    </row>
    <row r="32" spans="1:35" x14ac:dyDescent="0.25">
      <c r="A32" s="1" t="s">
        <v>225</v>
      </c>
      <c r="D32">
        <v>3.5</v>
      </c>
      <c r="G32" s="51"/>
      <c r="M32">
        <v>4592.80224609375</v>
      </c>
      <c r="N32">
        <v>5528.623046875</v>
      </c>
      <c r="R32" s="49">
        <v>17</v>
      </c>
      <c r="U32" s="50">
        <v>11735.401909</v>
      </c>
      <c r="V32" s="50">
        <v>3.7500000000000001E-4</v>
      </c>
      <c r="W32" s="50">
        <v>6.4400000000000004E-4</v>
      </c>
      <c r="X32" s="50">
        <v>3.1375989999999998</v>
      </c>
      <c r="Y32" s="50">
        <v>0.18382352941176472</v>
      </c>
      <c r="AA32" s="3">
        <v>126</v>
      </c>
      <c r="AC32" s="6">
        <f>SUMIF(Edges!A:A,Vertices[[#This Row],[Vertex]],Edges!N:N)+SUMIF(Edges!B:B,Vertices[[#This Row],[Vertex]],Edges!N:N)</f>
        <v>44</v>
      </c>
      <c r="AD32" s="83" t="str">
        <f>REPLACE(INDEX(GroupVertices[Group], MATCH(Vertices[[#This Row],[Vertex]],GroupVertices[Vertex],0)),1,1,"")</f>
        <v>1</v>
      </c>
      <c r="AE32" s="2"/>
      <c r="AI32" s="3"/>
    </row>
    <row r="33" spans="1:35" x14ac:dyDescent="0.25">
      <c r="A33" s="1" t="s">
        <v>211</v>
      </c>
      <c r="D33">
        <v>3.75</v>
      </c>
      <c r="G33" s="51"/>
      <c r="M33">
        <v>5889.52685546875</v>
      </c>
      <c r="N33">
        <v>5966.00927734375</v>
      </c>
      <c r="R33" s="49">
        <v>19</v>
      </c>
      <c r="U33" s="50">
        <v>13089.24267</v>
      </c>
      <c r="V33" s="50">
        <v>4.17E-4</v>
      </c>
      <c r="W33" s="50">
        <v>3.2629999999999998E-3</v>
      </c>
      <c r="X33" s="50">
        <v>3.0796839999999999</v>
      </c>
      <c r="Y33" s="50">
        <v>0.1871345029239766</v>
      </c>
      <c r="AA33" s="3">
        <v>720</v>
      </c>
      <c r="AC33" s="6">
        <f>SUMIF(Edges!A:A,Vertices[[#This Row],[Vertex]],Edges!N:N)+SUMIF(Edges!B:B,Vertices[[#This Row],[Vertex]],Edges!N:N)</f>
        <v>60</v>
      </c>
      <c r="AD33" s="83" t="str">
        <f>REPLACE(INDEX(GroupVertices[Group], MATCH(Vertices[[#This Row],[Vertex]],GroupVertices[Vertex],0)),1,1,"")</f>
        <v>1</v>
      </c>
      <c r="AE33" s="2"/>
      <c r="AI33" s="3"/>
    </row>
    <row r="34" spans="1:35" x14ac:dyDescent="0.25">
      <c r="A34" s="1" t="s">
        <v>420</v>
      </c>
      <c r="D34">
        <v>3</v>
      </c>
      <c r="G34" s="51"/>
      <c r="M34">
        <v>6156.5830078125</v>
      </c>
      <c r="N34">
        <v>6641.10791015625</v>
      </c>
      <c r="R34" s="49">
        <v>13</v>
      </c>
      <c r="U34" s="50">
        <v>8355.6351990000003</v>
      </c>
      <c r="V34" s="50">
        <v>3.5399999999999999E-4</v>
      </c>
      <c r="W34" s="50">
        <v>4.2299999999999998E-4</v>
      </c>
      <c r="X34" s="50">
        <v>3.0603180000000001</v>
      </c>
      <c r="Y34" s="50">
        <v>5.128205128205128E-2</v>
      </c>
      <c r="AA34" s="3">
        <v>768</v>
      </c>
      <c r="AC34" s="6">
        <f>SUMIF(Edges!A:A,Vertices[[#This Row],[Vertex]],Edges!N:N)+SUMIF(Edges!B:B,Vertices[[#This Row],[Vertex]],Edges!N:N)</f>
        <v>23</v>
      </c>
      <c r="AD34" s="83" t="str">
        <f>REPLACE(INDEX(GroupVertices[Group], MATCH(Vertices[[#This Row],[Vertex]],GroupVertices[Vertex],0)),1,1,"")</f>
        <v>1</v>
      </c>
      <c r="AE34" s="2"/>
      <c r="AI34" s="3"/>
    </row>
    <row r="35" spans="1:35" x14ac:dyDescent="0.25">
      <c r="A35" s="1" t="s">
        <v>473</v>
      </c>
      <c r="D35">
        <v>3.25</v>
      </c>
      <c r="G35" s="51"/>
      <c r="M35">
        <v>4900.91162109375</v>
      </c>
      <c r="N35">
        <v>7159.5595703125</v>
      </c>
      <c r="R35" s="49">
        <v>15</v>
      </c>
      <c r="U35" s="50">
        <v>8416.9664080000002</v>
      </c>
      <c r="V35" s="50">
        <v>4.2499999999999998E-4</v>
      </c>
      <c r="W35" s="50">
        <v>4.8320000000000004E-3</v>
      </c>
      <c r="X35" s="50">
        <v>2.9448940000000001</v>
      </c>
      <c r="Y35" s="50">
        <v>0.14285714285714285</v>
      </c>
      <c r="AA35" s="3">
        <v>843</v>
      </c>
      <c r="AC35" s="6">
        <f>SUMIF(Edges!A:A,Vertices[[#This Row],[Vertex]],Edges!N:N)+SUMIF(Edges!B:B,Vertices[[#This Row],[Vertex]],Edges!N:N)</f>
        <v>29</v>
      </c>
      <c r="AD35" s="83" t="str">
        <f>REPLACE(INDEX(GroupVertices[Group], MATCH(Vertices[[#This Row],[Vertex]],GroupVertices[Vertex],0)),1,1,"")</f>
        <v>1</v>
      </c>
      <c r="AE35" s="2"/>
      <c r="AI35" s="3"/>
    </row>
    <row r="36" spans="1:35" x14ac:dyDescent="0.25">
      <c r="A36" s="1" t="s">
        <v>305</v>
      </c>
      <c r="D36">
        <v>3.25</v>
      </c>
      <c r="G36" s="51"/>
      <c r="M36">
        <v>5311.95654296875</v>
      </c>
      <c r="N36">
        <v>4747.55615234375</v>
      </c>
      <c r="R36" s="49">
        <v>15</v>
      </c>
      <c r="U36" s="50">
        <v>6123.8850350000002</v>
      </c>
      <c r="V36" s="50">
        <v>4.0000000000000002E-4</v>
      </c>
      <c r="W36" s="50">
        <v>2.0950000000000001E-3</v>
      </c>
      <c r="X36" s="50">
        <v>2.8817110000000001</v>
      </c>
      <c r="Y36" s="50">
        <v>0.14285714285714285</v>
      </c>
      <c r="AA36" s="3">
        <v>866</v>
      </c>
      <c r="AC36" s="6">
        <f>SUMIF(Edges!A:A,Vertices[[#This Row],[Vertex]],Edges!N:N)+SUMIF(Edges!B:B,Vertices[[#This Row],[Vertex]],Edges!N:N)</f>
        <v>38</v>
      </c>
      <c r="AD36" s="83" t="str">
        <f>REPLACE(INDEX(GroupVertices[Group], MATCH(Vertices[[#This Row],[Vertex]],GroupVertices[Vertex],0)),1,1,"")</f>
        <v>1</v>
      </c>
      <c r="AE36" s="2"/>
      <c r="AI36" s="3"/>
    </row>
    <row r="37" spans="1:35" x14ac:dyDescent="0.25">
      <c r="A37" s="1" t="s">
        <v>523</v>
      </c>
      <c r="D37">
        <v>3.375</v>
      </c>
      <c r="G37" s="51"/>
      <c r="M37">
        <v>5778.78466796875</v>
      </c>
      <c r="N37">
        <v>7201.53759765625</v>
      </c>
      <c r="R37" s="49">
        <v>16</v>
      </c>
      <c r="U37" s="50">
        <v>8561.6361089999991</v>
      </c>
      <c r="V37" s="50">
        <v>3.8900000000000002E-4</v>
      </c>
      <c r="W37" s="50">
        <v>9.3999999999999997E-4</v>
      </c>
      <c r="X37" s="50">
        <v>2.8390610000000001</v>
      </c>
      <c r="Y37" s="50">
        <v>0.25833333333333336</v>
      </c>
      <c r="AA37" s="3">
        <v>113</v>
      </c>
      <c r="AC37" s="6">
        <f>SUMIF(Edges!A:A,Vertices[[#This Row],[Vertex]],Edges!N:N)+SUMIF(Edges!B:B,Vertices[[#This Row],[Vertex]],Edges!N:N)</f>
        <v>32</v>
      </c>
      <c r="AD37" s="83" t="str">
        <f>REPLACE(INDEX(GroupVertices[Group], MATCH(Vertices[[#This Row],[Vertex]],GroupVertices[Vertex],0)),1,1,"")</f>
        <v>1</v>
      </c>
      <c r="AE37" s="2"/>
      <c r="AI37" s="3"/>
    </row>
    <row r="38" spans="1:35" x14ac:dyDescent="0.25">
      <c r="A38" s="1" t="s">
        <v>921</v>
      </c>
      <c r="D38">
        <v>3.125</v>
      </c>
      <c r="G38" s="51"/>
      <c r="M38">
        <v>4660.14892578125</v>
      </c>
      <c r="N38">
        <v>5682.927734375</v>
      </c>
      <c r="R38" s="49">
        <v>14</v>
      </c>
      <c r="U38" s="50">
        <v>3110.5301469999999</v>
      </c>
      <c r="V38" s="50">
        <v>3.3500000000000001E-4</v>
      </c>
      <c r="W38" s="50">
        <v>5.4799999999999998E-4</v>
      </c>
      <c r="X38" s="50">
        <v>2.836401</v>
      </c>
      <c r="Y38" s="50">
        <v>0.13186813186813187</v>
      </c>
      <c r="AA38" s="3">
        <v>435</v>
      </c>
      <c r="AC38" s="6">
        <f>SUMIF(Edges!A:A,Vertices[[#This Row],[Vertex]],Edges!N:N)+SUMIF(Edges!B:B,Vertices[[#This Row],[Vertex]],Edges!N:N)</f>
        <v>21</v>
      </c>
      <c r="AD38" s="83" t="str">
        <f>REPLACE(INDEX(GroupVertices[Group], MATCH(Vertices[[#This Row],[Vertex]],GroupVertices[Vertex],0)),1,1,"")</f>
        <v>1</v>
      </c>
      <c r="AE38" s="2"/>
      <c r="AI38" s="3"/>
    </row>
    <row r="39" spans="1:35" x14ac:dyDescent="0.25">
      <c r="A39" s="1" t="s">
        <v>492</v>
      </c>
      <c r="D39">
        <v>3.125</v>
      </c>
      <c r="G39" s="51"/>
      <c r="M39">
        <v>5436.68896484375</v>
      </c>
      <c r="N39">
        <v>5572.6787109375</v>
      </c>
      <c r="R39" s="49">
        <v>14</v>
      </c>
      <c r="U39" s="50">
        <v>6044.9394709999997</v>
      </c>
      <c r="V39" s="50">
        <v>3.8400000000000001E-4</v>
      </c>
      <c r="W39" s="50">
        <v>1.2329999999999999E-3</v>
      </c>
      <c r="X39" s="50">
        <v>2.8053240000000002</v>
      </c>
      <c r="Y39" s="50">
        <v>0.18681318681318682</v>
      </c>
      <c r="AA39" s="3">
        <v>308</v>
      </c>
      <c r="AC39" s="6">
        <f>SUMIF(Edges!A:A,Vertices[[#This Row],[Vertex]],Edges!N:N)+SUMIF(Edges!B:B,Vertices[[#This Row],[Vertex]],Edges!N:N)</f>
        <v>30</v>
      </c>
      <c r="AD39" s="83" t="str">
        <f>REPLACE(INDEX(GroupVertices[Group], MATCH(Vertices[[#This Row],[Vertex]],GroupVertices[Vertex],0)),1,1,"")</f>
        <v>1</v>
      </c>
      <c r="AE39" s="2"/>
      <c r="AI39" s="3"/>
    </row>
    <row r="40" spans="1:35" x14ac:dyDescent="0.25">
      <c r="A40" s="1" t="s">
        <v>406</v>
      </c>
      <c r="D40">
        <v>3.625</v>
      </c>
      <c r="G40" s="51"/>
      <c r="M40">
        <v>5532.30712890625</v>
      </c>
      <c r="N40">
        <v>5137.767578125</v>
      </c>
      <c r="R40" s="49">
        <v>18</v>
      </c>
      <c r="U40" s="50">
        <v>4911.2440939999997</v>
      </c>
      <c r="V40" s="50">
        <v>4.3300000000000001E-4</v>
      </c>
      <c r="W40" s="50">
        <v>1.0048E-2</v>
      </c>
      <c r="X40" s="50">
        <v>2.7608570000000001</v>
      </c>
      <c r="Y40" s="50">
        <v>0.3202614379084967</v>
      </c>
      <c r="AA40" s="3">
        <v>779</v>
      </c>
      <c r="AC40" s="6">
        <f>SUMIF(Edges!A:A,Vertices[[#This Row],[Vertex]],Edges!N:N)+SUMIF(Edges!B:B,Vertices[[#This Row],[Vertex]],Edges!N:N)</f>
        <v>60</v>
      </c>
      <c r="AD40" s="83" t="str">
        <f>REPLACE(INDEX(GroupVertices[Group], MATCH(Vertices[[#This Row],[Vertex]],GroupVertices[Vertex],0)),1,1,"")</f>
        <v>1</v>
      </c>
      <c r="AE40" s="2"/>
      <c r="AI40" s="3"/>
    </row>
    <row r="41" spans="1:35" x14ac:dyDescent="0.25">
      <c r="A41" s="1" t="s">
        <v>180</v>
      </c>
      <c r="D41">
        <v>4.125</v>
      </c>
      <c r="G41" s="51"/>
      <c r="M41">
        <v>4725.3271484375</v>
      </c>
      <c r="N41">
        <v>6219.14111328125</v>
      </c>
      <c r="R41" s="49">
        <v>22</v>
      </c>
      <c r="U41" s="50">
        <v>4616.2358949999998</v>
      </c>
      <c r="V41" s="50">
        <v>3.6699999999999998E-4</v>
      </c>
      <c r="W41" s="50">
        <v>3.4459999999999998E-2</v>
      </c>
      <c r="X41" s="50">
        <v>2.7387600000000001</v>
      </c>
      <c r="Y41" s="50">
        <v>0.52380952380952384</v>
      </c>
      <c r="AA41" s="3">
        <v>881</v>
      </c>
      <c r="AC41" s="6">
        <f>SUMIF(Edges!A:A,Vertices[[#This Row],[Vertex]],Edges!N:N)+SUMIF(Edges!B:B,Vertices[[#This Row],[Vertex]],Edges!N:N)</f>
        <v>43</v>
      </c>
      <c r="AD41" s="83" t="str">
        <f>REPLACE(INDEX(GroupVertices[Group], MATCH(Vertices[[#This Row],[Vertex]],GroupVertices[Vertex],0)),1,1,"")</f>
        <v>1</v>
      </c>
      <c r="AE41" s="2"/>
      <c r="AI41" s="3"/>
    </row>
    <row r="42" spans="1:35" x14ac:dyDescent="0.25">
      <c r="A42" s="1" t="s">
        <v>331</v>
      </c>
      <c r="D42">
        <v>3.125</v>
      </c>
      <c r="G42" s="51"/>
      <c r="M42">
        <v>3886.6162109375</v>
      </c>
      <c r="N42">
        <v>5916.8759765625</v>
      </c>
      <c r="R42" s="49">
        <v>14</v>
      </c>
      <c r="U42" s="50">
        <v>6530.5559970000004</v>
      </c>
      <c r="V42" s="50">
        <v>3.1799999999999998E-4</v>
      </c>
      <c r="W42" s="50">
        <v>4.084E-3</v>
      </c>
      <c r="X42" s="50">
        <v>2.7265990000000002</v>
      </c>
      <c r="Y42" s="50">
        <v>0.25274725274725274</v>
      </c>
      <c r="AA42" s="3">
        <v>806</v>
      </c>
      <c r="AC42" s="6">
        <f>SUMIF(Edges!A:A,Vertices[[#This Row],[Vertex]],Edges!N:N)+SUMIF(Edges!B:B,Vertices[[#This Row],[Vertex]],Edges!N:N)</f>
        <v>31</v>
      </c>
      <c r="AD42" s="83" t="str">
        <f>REPLACE(INDEX(GroupVertices[Group], MATCH(Vertices[[#This Row],[Vertex]],GroupVertices[Vertex],0)),1,1,"")</f>
        <v>1</v>
      </c>
      <c r="AE42" s="2"/>
      <c r="AI42" s="3"/>
    </row>
    <row r="43" spans="1:35" x14ac:dyDescent="0.25">
      <c r="A43" s="1" t="s">
        <v>188</v>
      </c>
      <c r="D43">
        <v>3</v>
      </c>
      <c r="G43" s="51"/>
      <c r="M43">
        <v>6638.740234375</v>
      </c>
      <c r="N43">
        <v>5864.8359375</v>
      </c>
      <c r="R43" s="49">
        <v>13</v>
      </c>
      <c r="U43" s="50">
        <v>3711.0084160000001</v>
      </c>
      <c r="V43" s="50">
        <v>3.4699999999999998E-4</v>
      </c>
      <c r="W43" s="50">
        <v>6.1899999999999998E-4</v>
      </c>
      <c r="X43" s="50">
        <v>2.710744</v>
      </c>
      <c r="Y43" s="50">
        <v>0.25641025641025639</v>
      </c>
      <c r="AA43" s="3">
        <v>879</v>
      </c>
      <c r="AC43" s="6">
        <f>SUMIF(Edges!A:A,Vertices[[#This Row],[Vertex]],Edges!N:N)+SUMIF(Edges!B:B,Vertices[[#This Row],[Vertex]],Edges!N:N)</f>
        <v>25</v>
      </c>
      <c r="AD43" s="83" t="str">
        <f>REPLACE(INDEX(GroupVertices[Group], MATCH(Vertices[[#This Row],[Vertex]],GroupVertices[Vertex],0)),1,1,"")</f>
        <v>1</v>
      </c>
      <c r="AE43" s="2"/>
      <c r="AI43" s="3"/>
    </row>
    <row r="44" spans="1:35" x14ac:dyDescent="0.25">
      <c r="A44" s="1" t="s">
        <v>510</v>
      </c>
      <c r="D44">
        <v>3.125</v>
      </c>
      <c r="G44" s="51"/>
      <c r="M44">
        <v>5562.513671875</v>
      </c>
      <c r="N44">
        <v>6881.60888671875</v>
      </c>
      <c r="R44" s="49">
        <v>14</v>
      </c>
      <c r="U44" s="50">
        <v>5197.2398759999996</v>
      </c>
      <c r="V44" s="50">
        <v>3.9599999999999998E-4</v>
      </c>
      <c r="W44" s="50">
        <v>1.735E-3</v>
      </c>
      <c r="X44" s="50">
        <v>2.7034690000000001</v>
      </c>
      <c r="Y44" s="50">
        <v>0.2087912087912088</v>
      </c>
      <c r="AA44" s="3">
        <v>263</v>
      </c>
      <c r="AC44" s="6">
        <f>SUMIF(Edges!A:A,Vertices[[#This Row],[Vertex]],Edges!N:N)+SUMIF(Edges!B:B,Vertices[[#This Row],[Vertex]],Edges!N:N)</f>
        <v>37</v>
      </c>
      <c r="AD44" s="83" t="str">
        <f>REPLACE(INDEX(GroupVertices[Group], MATCH(Vertices[[#This Row],[Vertex]],GroupVertices[Vertex],0)),1,1,"")</f>
        <v>1</v>
      </c>
      <c r="AE44" s="2"/>
      <c r="AI44" s="3"/>
    </row>
    <row r="45" spans="1:35" x14ac:dyDescent="0.25">
      <c r="A45" s="1" t="s">
        <v>526</v>
      </c>
      <c r="D45">
        <v>2.75</v>
      </c>
      <c r="G45" s="51"/>
      <c r="M45">
        <v>4792.61767578125</v>
      </c>
      <c r="N45">
        <v>6552.31787109375</v>
      </c>
      <c r="R45" s="49">
        <v>11</v>
      </c>
      <c r="U45" s="50">
        <v>7060.9885489999997</v>
      </c>
      <c r="V45" s="50">
        <v>3.48E-4</v>
      </c>
      <c r="W45" s="50">
        <v>3.5199999999999999E-4</v>
      </c>
      <c r="X45" s="50">
        <v>2.640612</v>
      </c>
      <c r="Y45" s="50">
        <v>9.0909090909090912E-2</v>
      </c>
      <c r="AA45" s="3">
        <v>213</v>
      </c>
      <c r="AC45" s="6">
        <f>SUMIF(Edges!A:A,Vertices[[#This Row],[Vertex]],Edges!N:N)+SUMIF(Edges!B:B,Vertices[[#This Row],[Vertex]],Edges!N:N)</f>
        <v>17</v>
      </c>
      <c r="AD45" s="83" t="str">
        <f>REPLACE(INDEX(GroupVertices[Group], MATCH(Vertices[[#This Row],[Vertex]],GroupVertices[Vertex],0)),1,1,"")</f>
        <v>1</v>
      </c>
      <c r="AE45" s="2"/>
      <c r="AI45" s="3"/>
    </row>
    <row r="46" spans="1:35" x14ac:dyDescent="0.25">
      <c r="A46" s="1" t="s">
        <v>554</v>
      </c>
      <c r="D46">
        <v>2.75</v>
      </c>
      <c r="G46" s="51"/>
      <c r="M46">
        <v>6171.11181640625</v>
      </c>
      <c r="N46">
        <v>5455.556640625</v>
      </c>
      <c r="R46" s="49">
        <v>11</v>
      </c>
      <c r="U46" s="50">
        <v>6452.5093630000001</v>
      </c>
      <c r="V46" s="50">
        <v>3.8299999999999999E-4</v>
      </c>
      <c r="W46" s="50">
        <v>1.075E-3</v>
      </c>
      <c r="X46" s="50">
        <v>2.5793460000000001</v>
      </c>
      <c r="Y46" s="50">
        <v>7.2727272727272724E-2</v>
      </c>
      <c r="AA46" s="3">
        <v>163</v>
      </c>
      <c r="AC46" s="6">
        <f>SUMIF(Edges!A:A,Vertices[[#This Row],[Vertex]],Edges!N:N)+SUMIF(Edges!B:B,Vertices[[#This Row],[Vertex]],Edges!N:N)</f>
        <v>19</v>
      </c>
      <c r="AD46" s="83" t="str">
        <f>REPLACE(INDEX(GroupVertices[Group], MATCH(Vertices[[#This Row],[Vertex]],GroupVertices[Vertex],0)),1,1,"")</f>
        <v>1</v>
      </c>
      <c r="AE46" s="2"/>
      <c r="AI46" s="3"/>
    </row>
    <row r="47" spans="1:35" x14ac:dyDescent="0.25">
      <c r="A47" s="1" t="s">
        <v>182</v>
      </c>
      <c r="D47">
        <v>2.875</v>
      </c>
      <c r="G47" s="51"/>
      <c r="M47">
        <v>6342.48046875</v>
      </c>
      <c r="N47">
        <v>5593.3876953125</v>
      </c>
      <c r="R47" s="49">
        <v>12</v>
      </c>
      <c r="U47" s="50">
        <v>10545.341546</v>
      </c>
      <c r="V47" s="50">
        <v>3.8200000000000002E-4</v>
      </c>
      <c r="W47" s="50">
        <v>8.3500000000000002E-4</v>
      </c>
      <c r="X47" s="50">
        <v>2.5727449999999998</v>
      </c>
      <c r="Y47" s="50">
        <v>0.12121212121212122</v>
      </c>
      <c r="AA47" s="3">
        <v>83</v>
      </c>
      <c r="AC47" s="6">
        <f>SUMIF(Edges!A:A,Vertices[[#This Row],[Vertex]],Edges!N:N)+SUMIF(Edges!B:B,Vertices[[#This Row],[Vertex]],Edges!N:N)</f>
        <v>24</v>
      </c>
      <c r="AD47" s="83" t="str">
        <f>REPLACE(INDEX(GroupVertices[Group], MATCH(Vertices[[#This Row],[Vertex]],GroupVertices[Vertex],0)),1,1,"")</f>
        <v>1</v>
      </c>
      <c r="AE47" s="2"/>
      <c r="AI47" s="3"/>
    </row>
    <row r="48" spans="1:35" x14ac:dyDescent="0.25">
      <c r="A48" s="1" t="s">
        <v>731</v>
      </c>
      <c r="D48">
        <v>2.625</v>
      </c>
      <c r="G48" s="51"/>
      <c r="M48">
        <v>3690.6025390625</v>
      </c>
      <c r="N48">
        <v>7213.3515625</v>
      </c>
      <c r="R48" s="49">
        <v>10</v>
      </c>
      <c r="U48" s="50">
        <v>3475.838522</v>
      </c>
      <c r="V48" s="50">
        <v>3.1E-4</v>
      </c>
      <c r="W48" s="50">
        <v>1.1E-4</v>
      </c>
      <c r="X48" s="50">
        <v>2.546894</v>
      </c>
      <c r="Y48" s="50">
        <v>0.13333333333333333</v>
      </c>
      <c r="AA48" s="3">
        <v>750</v>
      </c>
      <c r="AC48" s="6">
        <f>SUMIF(Edges!A:A,Vertices[[#This Row],[Vertex]],Edges!N:N)+SUMIF(Edges!B:B,Vertices[[#This Row],[Vertex]],Edges!N:N)</f>
        <v>27</v>
      </c>
      <c r="AD48" s="83" t="str">
        <f>REPLACE(INDEX(GroupVertices[Group], MATCH(Vertices[[#This Row],[Vertex]],GroupVertices[Vertex],0)),1,1,"")</f>
        <v>1</v>
      </c>
      <c r="AE48" s="2"/>
      <c r="AI48" s="3"/>
    </row>
    <row r="49" spans="1:35" x14ac:dyDescent="0.25">
      <c r="A49" s="1" t="s">
        <v>203</v>
      </c>
      <c r="D49">
        <v>2.75</v>
      </c>
      <c r="G49" s="51"/>
      <c r="M49">
        <v>5094.9287109375</v>
      </c>
      <c r="N49">
        <v>5124.166015625</v>
      </c>
      <c r="R49" s="49">
        <v>11</v>
      </c>
      <c r="U49" s="50">
        <v>4501.6957590000002</v>
      </c>
      <c r="V49" s="50">
        <v>3.5599999999999998E-4</v>
      </c>
      <c r="W49" s="50">
        <v>3.8000000000000002E-4</v>
      </c>
      <c r="X49" s="50">
        <v>2.5428410000000001</v>
      </c>
      <c r="Y49" s="50">
        <v>0.10909090909090909</v>
      </c>
      <c r="AA49" s="3">
        <v>30</v>
      </c>
      <c r="AC49" s="6">
        <f>SUMIF(Edges!A:A,Vertices[[#This Row],[Vertex]],Edges!N:N)+SUMIF(Edges!B:B,Vertices[[#This Row],[Vertex]],Edges!N:N)</f>
        <v>15</v>
      </c>
      <c r="AD49" s="83" t="str">
        <f>REPLACE(INDEX(GroupVertices[Group], MATCH(Vertices[[#This Row],[Vertex]],GroupVertices[Vertex],0)),1,1,"")</f>
        <v>1</v>
      </c>
      <c r="AE49" s="2"/>
      <c r="AI49" s="3"/>
    </row>
    <row r="50" spans="1:35" x14ac:dyDescent="0.25">
      <c r="A50" s="1" t="s">
        <v>511</v>
      </c>
      <c r="D50">
        <v>2.75</v>
      </c>
      <c r="G50" s="51"/>
      <c r="M50">
        <v>4432.25439453125</v>
      </c>
      <c r="N50">
        <v>5016.88916015625</v>
      </c>
      <c r="R50" s="49">
        <v>11</v>
      </c>
      <c r="U50" s="50">
        <v>4992.3998799999999</v>
      </c>
      <c r="V50" s="50">
        <v>3.9300000000000001E-4</v>
      </c>
      <c r="W50" s="50">
        <v>9.0799999999999995E-4</v>
      </c>
      <c r="X50" s="50">
        <v>2.4997199999999999</v>
      </c>
      <c r="Y50" s="50">
        <v>0.16363636363636364</v>
      </c>
      <c r="AA50" s="3">
        <v>447</v>
      </c>
      <c r="AC50" s="6">
        <f>SUMIF(Edges!A:A,Vertices[[#This Row],[Vertex]],Edges!N:N)+SUMIF(Edges!B:B,Vertices[[#This Row],[Vertex]],Edges!N:N)</f>
        <v>24</v>
      </c>
      <c r="AD50" s="83" t="str">
        <f>REPLACE(INDEX(GroupVertices[Group], MATCH(Vertices[[#This Row],[Vertex]],GroupVertices[Vertex],0)),1,1,"")</f>
        <v>1</v>
      </c>
      <c r="AE50" s="2"/>
      <c r="AI50" s="3"/>
    </row>
    <row r="51" spans="1:35" x14ac:dyDescent="0.25">
      <c r="A51" s="1" t="s">
        <v>319</v>
      </c>
      <c r="D51">
        <v>3</v>
      </c>
      <c r="G51" s="51"/>
      <c r="M51">
        <v>2533.853759765625</v>
      </c>
      <c r="N51">
        <v>6335.3505859375</v>
      </c>
      <c r="R51" s="49">
        <v>13</v>
      </c>
      <c r="U51" s="50">
        <v>4349</v>
      </c>
      <c r="V51" s="50">
        <v>3.0499999999999999E-4</v>
      </c>
      <c r="W51" s="50">
        <v>4.0480000000000004E-3</v>
      </c>
      <c r="X51" s="50">
        <v>2.4580799999999998</v>
      </c>
      <c r="Y51" s="50">
        <v>0.32051282051282054</v>
      </c>
      <c r="AA51" s="3">
        <v>270</v>
      </c>
      <c r="AC51" s="6">
        <f>SUMIF(Edges!A:A,Vertices[[#This Row],[Vertex]],Edges!N:N)+SUMIF(Edges!B:B,Vertices[[#This Row],[Vertex]],Edges!N:N)</f>
        <v>36</v>
      </c>
      <c r="AD51" s="83" t="str">
        <f>REPLACE(INDEX(GroupVertices[Group], MATCH(Vertices[[#This Row],[Vertex]],GroupVertices[Vertex],0)),1,1,"")</f>
        <v>1</v>
      </c>
      <c r="AE51" s="2"/>
      <c r="AI51" s="3"/>
    </row>
    <row r="52" spans="1:35" x14ac:dyDescent="0.25">
      <c r="A52" s="1" t="s">
        <v>489</v>
      </c>
      <c r="D52">
        <v>3.25</v>
      </c>
      <c r="G52" s="51"/>
      <c r="M52">
        <v>5707.818359375</v>
      </c>
      <c r="N52">
        <v>5852.8173828125</v>
      </c>
      <c r="R52" s="49">
        <v>15</v>
      </c>
      <c r="U52" s="50">
        <v>1801.6111530000001</v>
      </c>
      <c r="V52" s="50">
        <v>4.1300000000000001E-4</v>
      </c>
      <c r="W52" s="50">
        <v>4.1209999999999997E-3</v>
      </c>
      <c r="X52" s="50">
        <v>2.4385370000000002</v>
      </c>
      <c r="Y52" s="50">
        <v>0.33333333333333331</v>
      </c>
      <c r="AA52" s="3">
        <v>560</v>
      </c>
      <c r="AC52" s="6">
        <f>SUMIF(Edges!A:A,Vertices[[#This Row],[Vertex]],Edges!N:N)+SUMIF(Edges!B:B,Vertices[[#This Row],[Vertex]],Edges!N:N)</f>
        <v>47</v>
      </c>
      <c r="AD52" s="83" t="str">
        <f>REPLACE(INDEX(GroupVertices[Group], MATCH(Vertices[[#This Row],[Vertex]],GroupVertices[Vertex],0)),1,1,"")</f>
        <v>1</v>
      </c>
      <c r="AE52" s="2"/>
      <c r="AI52" s="3"/>
    </row>
    <row r="53" spans="1:35" x14ac:dyDescent="0.25">
      <c r="A53" s="1" t="s">
        <v>454</v>
      </c>
      <c r="D53">
        <v>3</v>
      </c>
      <c r="G53" s="51"/>
      <c r="M53">
        <v>4463.36767578125</v>
      </c>
      <c r="N53">
        <v>6859.033203125</v>
      </c>
      <c r="R53" s="49">
        <v>13</v>
      </c>
      <c r="U53" s="50">
        <v>5293.0211920000002</v>
      </c>
      <c r="V53" s="50">
        <v>3.6999999999999999E-4</v>
      </c>
      <c r="W53" s="50">
        <v>6.7599999999999995E-4</v>
      </c>
      <c r="X53" s="50">
        <v>2.4352119999999999</v>
      </c>
      <c r="Y53" s="50">
        <v>0.32051282051282054</v>
      </c>
      <c r="AA53" s="3">
        <v>782</v>
      </c>
      <c r="AC53" s="6">
        <f>SUMIF(Edges!A:A,Vertices[[#This Row],[Vertex]],Edges!N:N)+SUMIF(Edges!B:B,Vertices[[#This Row],[Vertex]],Edges!N:N)</f>
        <v>38</v>
      </c>
      <c r="AD53" s="83" t="str">
        <f>REPLACE(INDEX(GroupVertices[Group], MATCH(Vertices[[#This Row],[Vertex]],GroupVertices[Vertex],0)),1,1,"")</f>
        <v>1</v>
      </c>
      <c r="AE53" s="2"/>
      <c r="AI53" s="3"/>
    </row>
    <row r="54" spans="1:35" x14ac:dyDescent="0.25">
      <c r="A54" s="1" t="s">
        <v>370</v>
      </c>
      <c r="D54">
        <v>2.625</v>
      </c>
      <c r="G54" s="51"/>
      <c r="M54">
        <v>5320.181640625</v>
      </c>
      <c r="N54">
        <v>7036.705078125</v>
      </c>
      <c r="R54" s="49">
        <v>10</v>
      </c>
      <c r="U54" s="50">
        <v>4167.8303969999997</v>
      </c>
      <c r="V54" s="50">
        <v>3.6600000000000001E-4</v>
      </c>
      <c r="W54" s="50">
        <v>7.3300000000000004E-4</v>
      </c>
      <c r="X54" s="50">
        <v>2.4143530000000002</v>
      </c>
      <c r="Y54" s="50">
        <v>0.1111111111111111</v>
      </c>
      <c r="AA54" s="3">
        <v>515</v>
      </c>
      <c r="AC54" s="6">
        <f>SUMIF(Edges!A:A,Vertices[[#This Row],[Vertex]],Edges!N:N)+SUMIF(Edges!B:B,Vertices[[#This Row],[Vertex]],Edges!N:N)</f>
        <v>14</v>
      </c>
      <c r="AD54" s="83" t="str">
        <f>REPLACE(INDEX(GroupVertices[Group], MATCH(Vertices[[#This Row],[Vertex]],GroupVertices[Vertex],0)),1,1,"")</f>
        <v>1</v>
      </c>
      <c r="AE54" s="2"/>
      <c r="AI54" s="3"/>
    </row>
    <row r="55" spans="1:35" x14ac:dyDescent="0.25">
      <c r="A55" s="1" t="s">
        <v>580</v>
      </c>
      <c r="D55">
        <v>3</v>
      </c>
      <c r="G55" s="51"/>
      <c r="M55">
        <v>5438.31396484375</v>
      </c>
      <c r="N55">
        <v>7239.57421875</v>
      </c>
      <c r="R55" s="49">
        <v>13</v>
      </c>
      <c r="U55" s="50">
        <v>3946.1763380000002</v>
      </c>
      <c r="V55" s="50">
        <v>3.5399999999999999E-4</v>
      </c>
      <c r="W55" s="50">
        <v>1.049E-3</v>
      </c>
      <c r="X55" s="50">
        <v>2.4094639999999998</v>
      </c>
      <c r="Y55" s="50">
        <v>0.29487179487179488</v>
      </c>
      <c r="AA55" s="3">
        <v>769</v>
      </c>
      <c r="AC55" s="6">
        <f>SUMIF(Edges!A:A,Vertices[[#This Row],[Vertex]],Edges!N:N)+SUMIF(Edges!B:B,Vertices[[#This Row],[Vertex]],Edges!N:N)</f>
        <v>25</v>
      </c>
      <c r="AD55" s="83" t="str">
        <f>REPLACE(INDEX(GroupVertices[Group], MATCH(Vertices[[#This Row],[Vertex]],GroupVertices[Vertex],0)),1,1,"")</f>
        <v>1</v>
      </c>
      <c r="AE55" s="2"/>
      <c r="AI55" s="3"/>
    </row>
    <row r="56" spans="1:35" x14ac:dyDescent="0.25">
      <c r="A56" s="1" t="s">
        <v>283</v>
      </c>
      <c r="D56">
        <v>2.625</v>
      </c>
      <c r="G56" s="51"/>
      <c r="M56">
        <v>3677.667724609375</v>
      </c>
      <c r="N56">
        <v>6108.248046875</v>
      </c>
      <c r="R56" s="49">
        <v>10</v>
      </c>
      <c r="U56" s="50">
        <v>3661.9334600000002</v>
      </c>
      <c r="V56" s="50">
        <v>3.4200000000000002E-4</v>
      </c>
      <c r="W56" s="50">
        <v>2.5579999999999999E-3</v>
      </c>
      <c r="X56" s="50">
        <v>2.3707229999999999</v>
      </c>
      <c r="Y56" s="50">
        <v>6.6666666666666666E-2</v>
      </c>
      <c r="AA56" s="3">
        <v>725</v>
      </c>
      <c r="AC56" s="6">
        <f>SUMIF(Edges!A:A,Vertices[[#This Row],[Vertex]],Edges!N:N)+SUMIF(Edges!B:B,Vertices[[#This Row],[Vertex]],Edges!N:N)</f>
        <v>20</v>
      </c>
      <c r="AD56" s="83" t="str">
        <f>REPLACE(INDEX(GroupVertices[Group], MATCH(Vertices[[#This Row],[Vertex]],GroupVertices[Vertex],0)),1,1,"")</f>
        <v>1</v>
      </c>
      <c r="AE56" s="2"/>
      <c r="AI56" s="3"/>
    </row>
    <row r="57" spans="1:35" x14ac:dyDescent="0.25">
      <c r="A57" s="1" t="s">
        <v>248</v>
      </c>
      <c r="D57">
        <v>2.5</v>
      </c>
      <c r="G57" s="51"/>
      <c r="M57">
        <v>3763.848876953125</v>
      </c>
      <c r="N57">
        <v>8339.09375</v>
      </c>
      <c r="R57" s="49">
        <v>9</v>
      </c>
      <c r="U57" s="50">
        <v>2340.2106709999998</v>
      </c>
      <c r="V57" s="50">
        <v>2.6699999999999998E-4</v>
      </c>
      <c r="W57" s="50">
        <v>6.9999999999999999E-6</v>
      </c>
      <c r="X57" s="50">
        <v>2.3613620000000002</v>
      </c>
      <c r="Y57" s="50">
        <v>0.16666666666666666</v>
      </c>
      <c r="AA57" s="3">
        <v>836</v>
      </c>
      <c r="AC57" s="6">
        <f>SUMIF(Edges!A:A,Vertices[[#This Row],[Vertex]],Edges!N:N)+SUMIF(Edges!B:B,Vertices[[#This Row],[Vertex]],Edges!N:N)</f>
        <v>30</v>
      </c>
      <c r="AD57" s="83" t="str">
        <f>REPLACE(INDEX(GroupVertices[Group], MATCH(Vertices[[#This Row],[Vertex]],GroupVertices[Vertex],0)),1,1,"")</f>
        <v>1</v>
      </c>
      <c r="AE57" s="2"/>
      <c r="AI57" s="3"/>
    </row>
    <row r="58" spans="1:35" x14ac:dyDescent="0.25">
      <c r="A58" s="1" t="s">
        <v>426</v>
      </c>
      <c r="D58">
        <v>3</v>
      </c>
      <c r="G58" s="51"/>
      <c r="M58">
        <v>7647.71240234375</v>
      </c>
      <c r="N58">
        <v>5347.9306640625</v>
      </c>
      <c r="R58" s="49">
        <v>13</v>
      </c>
      <c r="U58" s="50">
        <v>4732.0490040000004</v>
      </c>
      <c r="V58" s="50">
        <v>3.8099999999999999E-4</v>
      </c>
      <c r="W58" s="50">
        <v>1.248E-3</v>
      </c>
      <c r="X58" s="50">
        <v>2.3536229999999998</v>
      </c>
      <c r="Y58" s="50">
        <v>0.21794871794871795</v>
      </c>
      <c r="AA58" s="3">
        <v>101</v>
      </c>
      <c r="AC58" s="6">
        <f>SUMIF(Edges!A:A,Vertices[[#This Row],[Vertex]],Edges!N:N)+SUMIF(Edges!B:B,Vertices[[#This Row],[Vertex]],Edges!N:N)</f>
        <v>16</v>
      </c>
      <c r="AD58" s="83" t="str">
        <f>REPLACE(INDEX(GroupVertices[Group], MATCH(Vertices[[#This Row],[Vertex]],GroupVertices[Vertex],0)),1,1,"")</f>
        <v>1</v>
      </c>
      <c r="AE58" s="2"/>
      <c r="AI58" s="3"/>
    </row>
    <row r="59" spans="1:35" x14ac:dyDescent="0.25">
      <c r="A59" s="1" t="s">
        <v>525</v>
      </c>
      <c r="D59">
        <v>3.125</v>
      </c>
      <c r="G59" s="51"/>
      <c r="M59">
        <v>4869.05126953125</v>
      </c>
      <c r="N59">
        <v>7587.32958984375</v>
      </c>
      <c r="R59" s="49">
        <v>14</v>
      </c>
      <c r="U59" s="50">
        <v>7991.4734609999996</v>
      </c>
      <c r="V59" s="50">
        <v>3.5399999999999999E-4</v>
      </c>
      <c r="W59" s="50">
        <v>4.9899999999999999E-4</v>
      </c>
      <c r="X59" s="50">
        <v>2.3273169999999999</v>
      </c>
      <c r="Y59" s="50">
        <v>0.31868131868131866</v>
      </c>
      <c r="AA59" s="3">
        <v>145</v>
      </c>
      <c r="AC59" s="6">
        <f>SUMIF(Edges!A:A,Vertices[[#This Row],[Vertex]],Edges!N:N)+SUMIF(Edges!B:B,Vertices[[#This Row],[Vertex]],Edges!N:N)</f>
        <v>63</v>
      </c>
      <c r="AD59" s="83" t="str">
        <f>REPLACE(INDEX(GroupVertices[Group], MATCH(Vertices[[#This Row],[Vertex]],GroupVertices[Vertex],0)),1,1,"")</f>
        <v>1</v>
      </c>
      <c r="AE59" s="2"/>
      <c r="AI59" s="3"/>
    </row>
    <row r="60" spans="1:35" x14ac:dyDescent="0.25">
      <c r="A60" s="1" t="s">
        <v>926</v>
      </c>
      <c r="D60">
        <v>1.875</v>
      </c>
      <c r="G60" s="51"/>
      <c r="M60">
        <v>561.0526123046875</v>
      </c>
      <c r="N60">
        <v>1352.82470703125</v>
      </c>
      <c r="R60" s="49">
        <v>4</v>
      </c>
      <c r="U60" s="50">
        <v>9</v>
      </c>
      <c r="V60" s="50">
        <v>0.16666700000000001</v>
      </c>
      <c r="W60" s="50">
        <v>0</v>
      </c>
      <c r="X60" s="50">
        <v>2.2641520000000002</v>
      </c>
      <c r="Y60" s="50">
        <v>0</v>
      </c>
      <c r="AA60" s="3">
        <v>854</v>
      </c>
      <c r="AC60" s="6">
        <f>SUMIF(Edges!A:A,Vertices[[#This Row],[Vertex]],Edges!N:N)+SUMIF(Edges!B:B,Vertices[[#This Row],[Vertex]],Edges!N:N)</f>
        <v>6</v>
      </c>
      <c r="AD60" s="83" t="str">
        <f>REPLACE(INDEX(GroupVertices[Group], MATCH(Vertices[[#This Row],[Vertex]],GroupVertices[Vertex],0)),1,1,"")</f>
        <v>2</v>
      </c>
      <c r="AE60" s="2"/>
      <c r="AI60" s="3"/>
    </row>
    <row r="61" spans="1:35" x14ac:dyDescent="0.25">
      <c r="A61" s="1" t="s">
        <v>422</v>
      </c>
      <c r="D61">
        <v>2.625</v>
      </c>
      <c r="G61" s="51"/>
      <c r="M61">
        <v>5504.31005859375</v>
      </c>
      <c r="N61">
        <v>6976.443359375</v>
      </c>
      <c r="R61" s="49">
        <v>10</v>
      </c>
      <c r="U61" s="50">
        <v>5316.2710010000001</v>
      </c>
      <c r="V61" s="50">
        <v>3.2899999999999997E-4</v>
      </c>
      <c r="W61" s="50">
        <v>2.32E-4</v>
      </c>
      <c r="X61" s="50">
        <v>2.2568030000000001</v>
      </c>
      <c r="Y61" s="50">
        <v>0.13333333333333333</v>
      </c>
      <c r="AA61" s="3">
        <v>243</v>
      </c>
      <c r="AC61" s="6">
        <f>SUMIF(Edges!A:A,Vertices[[#This Row],[Vertex]],Edges!N:N)+SUMIF(Edges!B:B,Vertices[[#This Row],[Vertex]],Edges!N:N)</f>
        <v>25</v>
      </c>
      <c r="AD61" s="83" t="str">
        <f>REPLACE(INDEX(GroupVertices[Group], MATCH(Vertices[[#This Row],[Vertex]],GroupVertices[Vertex],0)),1,1,"")</f>
        <v>1</v>
      </c>
      <c r="AE61" s="2"/>
      <c r="AI61" s="3"/>
    </row>
    <row r="62" spans="1:35" x14ac:dyDescent="0.25">
      <c r="A62" s="1" t="s">
        <v>206</v>
      </c>
      <c r="D62">
        <v>2.5</v>
      </c>
      <c r="G62" s="51"/>
      <c r="M62">
        <v>6006.25830078125</v>
      </c>
      <c r="N62">
        <v>7303.76123046875</v>
      </c>
      <c r="R62" s="49">
        <v>9</v>
      </c>
      <c r="U62" s="50">
        <v>7209</v>
      </c>
      <c r="V62" s="50">
        <v>3.48E-4</v>
      </c>
      <c r="W62" s="50">
        <v>9.6500000000000004E-4</v>
      </c>
      <c r="X62" s="50">
        <v>2.2174510000000001</v>
      </c>
      <c r="Y62" s="50">
        <v>0.19444444444444445</v>
      </c>
      <c r="AA62" s="3">
        <v>537</v>
      </c>
      <c r="AC62" s="6">
        <f>SUMIF(Edges!A:A,Vertices[[#This Row],[Vertex]],Edges!N:N)+SUMIF(Edges!B:B,Vertices[[#This Row],[Vertex]],Edges!N:N)</f>
        <v>16</v>
      </c>
      <c r="AD62" s="83" t="str">
        <f>REPLACE(INDEX(GroupVertices[Group], MATCH(Vertices[[#This Row],[Vertex]],GroupVertices[Vertex],0)),1,1,"")</f>
        <v>1</v>
      </c>
      <c r="AE62" s="2"/>
      <c r="AI62" s="3"/>
    </row>
    <row r="63" spans="1:35" x14ac:dyDescent="0.25">
      <c r="A63" s="1" t="s">
        <v>399</v>
      </c>
      <c r="D63">
        <v>2.625</v>
      </c>
      <c r="G63" s="51"/>
      <c r="M63">
        <v>3262.540771484375</v>
      </c>
      <c r="N63">
        <v>6267.98095703125</v>
      </c>
      <c r="R63" s="49">
        <v>10</v>
      </c>
      <c r="U63" s="50">
        <v>2647.4981290000001</v>
      </c>
      <c r="V63" s="50">
        <v>3.86E-4</v>
      </c>
      <c r="W63" s="50">
        <v>1.4400000000000001E-3</v>
      </c>
      <c r="X63" s="50">
        <v>2.127958</v>
      </c>
      <c r="Y63" s="50">
        <v>0.15555555555555556</v>
      </c>
      <c r="AA63" s="3">
        <v>429</v>
      </c>
      <c r="AC63" s="6">
        <f>SUMIF(Edges!A:A,Vertices[[#This Row],[Vertex]],Edges!N:N)+SUMIF(Edges!B:B,Vertices[[#This Row],[Vertex]],Edges!N:N)</f>
        <v>32</v>
      </c>
      <c r="AD63" s="83" t="str">
        <f>REPLACE(INDEX(GroupVertices[Group], MATCH(Vertices[[#This Row],[Vertex]],GroupVertices[Vertex],0)),1,1,"")</f>
        <v>1</v>
      </c>
      <c r="AE63" s="2"/>
      <c r="AI63" s="3"/>
    </row>
    <row r="64" spans="1:35" x14ac:dyDescent="0.25">
      <c r="A64" s="1" t="s">
        <v>414</v>
      </c>
      <c r="D64">
        <v>2.625</v>
      </c>
      <c r="G64" s="51"/>
      <c r="M64">
        <v>4111</v>
      </c>
      <c r="N64">
        <v>5218.64794921875</v>
      </c>
      <c r="R64" s="49">
        <v>10</v>
      </c>
      <c r="U64" s="50">
        <v>968.44353899999999</v>
      </c>
      <c r="V64" s="50">
        <v>3.4099999999999999E-4</v>
      </c>
      <c r="W64" s="50">
        <v>2.05E-4</v>
      </c>
      <c r="X64" s="50">
        <v>2.0673219999999999</v>
      </c>
      <c r="Y64" s="50">
        <v>0.24444444444444444</v>
      </c>
      <c r="AA64" s="3">
        <v>466</v>
      </c>
      <c r="AC64" s="6">
        <f>SUMIF(Edges!A:A,Vertices[[#This Row],[Vertex]],Edges!N:N)+SUMIF(Edges!B:B,Vertices[[#This Row],[Vertex]],Edges!N:N)</f>
        <v>80</v>
      </c>
      <c r="AD64" s="83" t="str">
        <f>REPLACE(INDEX(GroupVertices[Group], MATCH(Vertices[[#This Row],[Vertex]],GroupVertices[Vertex],0)),1,1,"")</f>
        <v>1</v>
      </c>
      <c r="AE64" s="2"/>
      <c r="AI64" s="3"/>
    </row>
    <row r="65" spans="1:35" x14ac:dyDescent="0.25">
      <c r="A65" s="1" t="s">
        <v>252</v>
      </c>
      <c r="D65">
        <v>3.5</v>
      </c>
      <c r="G65" s="51"/>
      <c r="M65">
        <v>4589.3916015625</v>
      </c>
      <c r="N65">
        <v>5241.87109375</v>
      </c>
      <c r="R65" s="49">
        <v>17</v>
      </c>
      <c r="U65" s="50">
        <v>5111.4256770000002</v>
      </c>
      <c r="V65" s="50">
        <v>3.57E-4</v>
      </c>
      <c r="W65" s="50">
        <v>3.2510999999999998E-2</v>
      </c>
      <c r="X65" s="50">
        <v>2.0517660000000002</v>
      </c>
      <c r="Y65" s="50">
        <v>0.7720588235294118</v>
      </c>
      <c r="AA65" s="3">
        <v>130</v>
      </c>
      <c r="AC65" s="6">
        <f>SUMIF(Edges!A:A,Vertices[[#This Row],[Vertex]],Edges!N:N)+SUMIF(Edges!B:B,Vertices[[#This Row],[Vertex]],Edges!N:N)</f>
        <v>57</v>
      </c>
      <c r="AD65" s="83" t="str">
        <f>REPLACE(INDEX(GroupVertices[Group], MATCH(Vertices[[#This Row],[Vertex]],GroupVertices[Vertex],0)),1,1,"")</f>
        <v>1</v>
      </c>
      <c r="AE65" s="2"/>
      <c r="AI65" s="3"/>
    </row>
    <row r="66" spans="1:35" x14ac:dyDescent="0.25">
      <c r="A66" s="1" t="s">
        <v>459</v>
      </c>
      <c r="D66">
        <v>2.75</v>
      </c>
      <c r="G66" s="51"/>
      <c r="M66">
        <v>6765.80615234375</v>
      </c>
      <c r="N66">
        <v>5078.36181640625</v>
      </c>
      <c r="R66" s="49">
        <v>11</v>
      </c>
      <c r="U66" s="50">
        <v>3305.7263290000001</v>
      </c>
      <c r="V66" s="50">
        <v>3.3E-4</v>
      </c>
      <c r="W66" s="50">
        <v>1.16E-4</v>
      </c>
      <c r="X66" s="50">
        <v>2.050983</v>
      </c>
      <c r="Y66" s="50">
        <v>0.34545454545454546</v>
      </c>
      <c r="AA66" s="3">
        <v>347</v>
      </c>
      <c r="AC66" s="6">
        <f>SUMIF(Edges!A:A,Vertices[[#This Row],[Vertex]],Edges!N:N)+SUMIF(Edges!B:B,Vertices[[#This Row],[Vertex]],Edges!N:N)</f>
        <v>12</v>
      </c>
      <c r="AD66" s="83" t="str">
        <f>REPLACE(INDEX(GroupVertices[Group], MATCH(Vertices[[#This Row],[Vertex]],GroupVertices[Vertex],0)),1,1,"")</f>
        <v>1</v>
      </c>
      <c r="AE66" s="2"/>
      <c r="AI66" s="3"/>
    </row>
    <row r="67" spans="1:35" x14ac:dyDescent="0.25">
      <c r="A67" s="1" t="s">
        <v>393</v>
      </c>
      <c r="D67">
        <v>2.375</v>
      </c>
      <c r="G67" s="51"/>
      <c r="M67">
        <v>5937.36474609375</v>
      </c>
      <c r="N67">
        <v>5042.92431640625</v>
      </c>
      <c r="R67" s="49">
        <v>8</v>
      </c>
      <c r="U67" s="50">
        <v>3666.3570679999998</v>
      </c>
      <c r="V67" s="50">
        <v>3.4099999999999999E-4</v>
      </c>
      <c r="W67" s="50">
        <v>4.46E-4</v>
      </c>
      <c r="X67" s="50">
        <v>2.0506190000000002</v>
      </c>
      <c r="Y67" s="50">
        <v>3.5714285714285712E-2</v>
      </c>
      <c r="AA67" s="3">
        <v>699</v>
      </c>
      <c r="AC67" s="6">
        <f>SUMIF(Edges!A:A,Vertices[[#This Row],[Vertex]],Edges!N:N)+SUMIF(Edges!B:B,Vertices[[#This Row],[Vertex]],Edges!N:N)</f>
        <v>21</v>
      </c>
      <c r="AD67" s="83" t="str">
        <f>REPLACE(INDEX(GroupVertices[Group], MATCH(Vertices[[#This Row],[Vertex]],GroupVertices[Vertex],0)),1,1,"")</f>
        <v>1</v>
      </c>
      <c r="AE67" s="2"/>
      <c r="AI67" s="3"/>
    </row>
    <row r="68" spans="1:35" x14ac:dyDescent="0.25">
      <c r="A68" s="1" t="s">
        <v>381</v>
      </c>
      <c r="D68">
        <v>2.25</v>
      </c>
      <c r="G68" s="51"/>
      <c r="M68">
        <v>4661.50390625</v>
      </c>
      <c r="N68">
        <v>4226.9208984375</v>
      </c>
      <c r="R68" s="49">
        <v>7</v>
      </c>
      <c r="U68" s="50">
        <v>2972.3844909999998</v>
      </c>
      <c r="V68" s="50">
        <v>3.0699999999999998E-4</v>
      </c>
      <c r="W68" s="50">
        <v>7.2999999999999999E-5</v>
      </c>
      <c r="X68" s="50">
        <v>2.0477189999999998</v>
      </c>
      <c r="Y68" s="50">
        <v>4.7619047619047616E-2</v>
      </c>
      <c r="AA68" s="3">
        <v>315</v>
      </c>
      <c r="AC68" s="6">
        <f>SUMIF(Edges!A:A,Vertices[[#This Row],[Vertex]],Edges!N:N)+SUMIF(Edges!B:B,Vertices[[#This Row],[Vertex]],Edges!N:N)</f>
        <v>27</v>
      </c>
      <c r="AD68" s="83" t="str">
        <f>REPLACE(INDEX(GroupVertices[Group], MATCH(Vertices[[#This Row],[Vertex]],GroupVertices[Vertex],0)),1,1,"")</f>
        <v>1</v>
      </c>
      <c r="AE68" s="2"/>
      <c r="AI68" s="3"/>
    </row>
    <row r="69" spans="1:35" x14ac:dyDescent="0.25">
      <c r="A69" s="1" t="s">
        <v>314</v>
      </c>
      <c r="D69">
        <v>3</v>
      </c>
      <c r="G69" s="51"/>
      <c r="M69">
        <v>6204.98388671875</v>
      </c>
      <c r="N69">
        <v>6598.3251953125</v>
      </c>
      <c r="R69" s="49">
        <v>13</v>
      </c>
      <c r="U69" s="50">
        <v>12137.222841999999</v>
      </c>
      <c r="V69" s="50">
        <v>4.0700000000000003E-4</v>
      </c>
      <c r="W69" s="50">
        <v>7.9880000000000003E-3</v>
      </c>
      <c r="X69" s="50">
        <v>2.0476390000000002</v>
      </c>
      <c r="Y69" s="50">
        <v>0.28205128205128205</v>
      </c>
      <c r="AA69" s="3">
        <v>77</v>
      </c>
      <c r="AC69" s="6">
        <f>SUMIF(Edges!A:A,Vertices[[#This Row],[Vertex]],Edges!N:N)+SUMIF(Edges!B:B,Vertices[[#This Row],[Vertex]],Edges!N:N)</f>
        <v>22</v>
      </c>
      <c r="AD69" s="83" t="str">
        <f>REPLACE(INDEX(GroupVertices[Group], MATCH(Vertices[[#This Row],[Vertex]],GroupVertices[Vertex],0)),1,1,"")</f>
        <v>1</v>
      </c>
      <c r="AE69" s="2"/>
      <c r="AI69" s="3"/>
    </row>
    <row r="70" spans="1:35" x14ac:dyDescent="0.25">
      <c r="A70" s="1" t="s">
        <v>485</v>
      </c>
      <c r="D70">
        <v>2.875</v>
      </c>
      <c r="G70" s="51"/>
      <c r="M70">
        <v>6922.91552734375</v>
      </c>
      <c r="N70">
        <v>5670.22119140625</v>
      </c>
      <c r="R70" s="49">
        <v>12</v>
      </c>
      <c r="U70" s="50">
        <v>1383.5031650000001</v>
      </c>
      <c r="V70" s="50">
        <v>3.8900000000000002E-4</v>
      </c>
      <c r="W70" s="50">
        <v>2.2049999999999999E-3</v>
      </c>
      <c r="X70" s="50">
        <v>2.0471710000000001</v>
      </c>
      <c r="Y70" s="50">
        <v>0.22727272727272727</v>
      </c>
      <c r="AA70" s="3">
        <v>411</v>
      </c>
      <c r="AC70" s="6">
        <f>SUMIF(Edges!A:A,Vertices[[#This Row],[Vertex]],Edges!N:N)+SUMIF(Edges!B:B,Vertices[[#This Row],[Vertex]],Edges!N:N)</f>
        <v>22</v>
      </c>
      <c r="AD70" s="83" t="str">
        <f>REPLACE(INDEX(GroupVertices[Group], MATCH(Vertices[[#This Row],[Vertex]],GroupVertices[Vertex],0)),1,1,"")</f>
        <v>1</v>
      </c>
      <c r="AE70" s="2"/>
      <c r="AI70" s="3"/>
    </row>
    <row r="71" spans="1:35" x14ac:dyDescent="0.25">
      <c r="A71" s="1" t="s">
        <v>301</v>
      </c>
      <c r="D71">
        <v>2.625</v>
      </c>
      <c r="G71" s="51"/>
      <c r="M71">
        <v>4768.58544921875</v>
      </c>
      <c r="N71">
        <v>7724.046875</v>
      </c>
      <c r="R71" s="49">
        <v>10</v>
      </c>
      <c r="U71" s="50">
        <v>5783</v>
      </c>
      <c r="V71" s="50">
        <v>2.7500000000000002E-4</v>
      </c>
      <c r="W71" s="50">
        <v>2.9E-5</v>
      </c>
      <c r="X71" s="50">
        <v>2.0441859999999998</v>
      </c>
      <c r="Y71" s="50">
        <v>0.31111111111111112</v>
      </c>
      <c r="AA71" s="3">
        <v>841</v>
      </c>
      <c r="AC71" s="6">
        <f>SUMIF(Edges!A:A,Vertices[[#This Row],[Vertex]],Edges!N:N)+SUMIF(Edges!B:B,Vertices[[#This Row],[Vertex]],Edges!N:N)</f>
        <v>10</v>
      </c>
      <c r="AD71" s="83" t="str">
        <f>REPLACE(INDEX(GroupVertices[Group], MATCH(Vertices[[#This Row],[Vertex]],GroupVertices[Vertex],0)),1,1,"")</f>
        <v>1</v>
      </c>
      <c r="AE71" s="2"/>
      <c r="AI71" s="3"/>
    </row>
    <row r="72" spans="1:35" x14ac:dyDescent="0.25">
      <c r="A72" s="1" t="s">
        <v>413</v>
      </c>
      <c r="D72">
        <v>2.375</v>
      </c>
      <c r="G72" s="51"/>
      <c r="M72">
        <v>7556.798828125</v>
      </c>
      <c r="N72">
        <v>6480.9765625</v>
      </c>
      <c r="R72" s="49">
        <v>8</v>
      </c>
      <c r="U72" s="50">
        <v>3381.8303810000002</v>
      </c>
      <c r="V72" s="50">
        <v>3.21E-4</v>
      </c>
      <c r="W72" s="50">
        <v>3.48E-4</v>
      </c>
      <c r="X72" s="50">
        <v>2.0100600000000002</v>
      </c>
      <c r="Y72" s="50">
        <v>0.10714285714285714</v>
      </c>
      <c r="AA72" s="3">
        <v>858</v>
      </c>
      <c r="AC72" s="6">
        <f>SUMIF(Edges!A:A,Vertices[[#This Row],[Vertex]],Edges!N:N)+SUMIF(Edges!B:B,Vertices[[#This Row],[Vertex]],Edges!N:N)</f>
        <v>35</v>
      </c>
      <c r="AD72" s="83" t="str">
        <f>REPLACE(INDEX(GroupVertices[Group], MATCH(Vertices[[#This Row],[Vertex]],GroupVertices[Vertex],0)),1,1,"")</f>
        <v>1</v>
      </c>
      <c r="AE72" s="2"/>
      <c r="AI72" s="3"/>
    </row>
    <row r="73" spans="1:35" x14ac:dyDescent="0.25">
      <c r="A73" s="1" t="s">
        <v>321</v>
      </c>
      <c r="D73">
        <v>3</v>
      </c>
      <c r="G73" s="51"/>
      <c r="M73">
        <v>3048.52294921875</v>
      </c>
      <c r="N73">
        <v>6012.10205078125</v>
      </c>
      <c r="R73" s="49">
        <v>13</v>
      </c>
      <c r="U73" s="50">
        <v>3211.20642</v>
      </c>
      <c r="V73" s="50">
        <v>3.1100000000000002E-4</v>
      </c>
      <c r="W73" s="50">
        <v>4.0940000000000004E-3</v>
      </c>
      <c r="X73" s="50">
        <v>1.9971699999999999</v>
      </c>
      <c r="Y73" s="50">
        <v>0.46153846153846156</v>
      </c>
      <c r="AA73" s="3">
        <v>282</v>
      </c>
      <c r="AC73" s="6">
        <f>SUMIF(Edges!A:A,Vertices[[#This Row],[Vertex]],Edges!N:N)+SUMIF(Edges!B:B,Vertices[[#This Row],[Vertex]],Edges!N:N)</f>
        <v>43</v>
      </c>
      <c r="AD73" s="83" t="str">
        <f>REPLACE(INDEX(GroupVertices[Group], MATCH(Vertices[[#This Row],[Vertex]],GroupVertices[Vertex],0)),1,1,"")</f>
        <v>1</v>
      </c>
      <c r="AE73" s="2"/>
      <c r="AI73" s="3"/>
    </row>
    <row r="74" spans="1:35" x14ac:dyDescent="0.25">
      <c r="A74" s="1" t="s">
        <v>366</v>
      </c>
      <c r="D74">
        <v>2</v>
      </c>
      <c r="G74" s="51"/>
      <c r="M74">
        <v>4373.42919921875</v>
      </c>
      <c r="N74">
        <v>6060.8017578125</v>
      </c>
      <c r="R74" s="49">
        <v>5</v>
      </c>
      <c r="U74" s="50">
        <v>2905</v>
      </c>
      <c r="V74" s="50">
        <v>2.4000000000000001E-4</v>
      </c>
      <c r="W74" s="50">
        <v>5.0000000000000004E-6</v>
      </c>
      <c r="X74" s="50">
        <v>1.984</v>
      </c>
      <c r="Y74" s="50">
        <v>0.1</v>
      </c>
      <c r="AA74" s="3">
        <v>294</v>
      </c>
      <c r="AC74" s="6">
        <f>SUMIF(Edges!A:A,Vertices[[#This Row],[Vertex]],Edges!N:N)+SUMIF(Edges!B:B,Vertices[[#This Row],[Vertex]],Edges!N:N)</f>
        <v>6</v>
      </c>
      <c r="AD74" s="83" t="str">
        <f>REPLACE(INDEX(GroupVertices[Group], MATCH(Vertices[[#This Row],[Vertex]],GroupVertices[Vertex],0)),1,1,"")</f>
        <v>1</v>
      </c>
      <c r="AE74" s="2"/>
      <c r="AI74" s="3"/>
    </row>
    <row r="75" spans="1:35" x14ac:dyDescent="0.25">
      <c r="A75" s="1" t="s">
        <v>185</v>
      </c>
      <c r="D75">
        <v>2.875</v>
      </c>
      <c r="G75" s="51"/>
      <c r="M75">
        <v>3799.71142578125</v>
      </c>
      <c r="N75">
        <v>6244.4638671875</v>
      </c>
      <c r="R75" s="49">
        <v>12</v>
      </c>
      <c r="U75" s="50">
        <v>1194.2404260000001</v>
      </c>
      <c r="V75" s="50">
        <v>3.1E-4</v>
      </c>
      <c r="W75" s="50">
        <v>4.4749999999999998E-3</v>
      </c>
      <c r="X75" s="50">
        <v>1.975047</v>
      </c>
      <c r="Y75" s="50">
        <v>0.45454545454545453</v>
      </c>
      <c r="AA75" s="3">
        <v>57</v>
      </c>
      <c r="AC75" s="6">
        <f>SUMIF(Edges!A:A,Vertices[[#This Row],[Vertex]],Edges!N:N)+SUMIF(Edges!B:B,Vertices[[#This Row],[Vertex]],Edges!N:N)</f>
        <v>127</v>
      </c>
      <c r="AD75" s="83" t="str">
        <f>REPLACE(INDEX(GroupVertices[Group], MATCH(Vertices[[#This Row],[Vertex]],GroupVertices[Vertex],0)),1,1,"")</f>
        <v>1</v>
      </c>
      <c r="AE75" s="2"/>
      <c r="AI75" s="3"/>
    </row>
    <row r="76" spans="1:35" x14ac:dyDescent="0.25">
      <c r="A76" s="1" t="s">
        <v>603</v>
      </c>
      <c r="D76">
        <v>2.5</v>
      </c>
      <c r="G76" s="51"/>
      <c r="M76">
        <v>3349.1904296875</v>
      </c>
      <c r="N76">
        <v>5032.2568359375</v>
      </c>
      <c r="R76" s="49">
        <v>9</v>
      </c>
      <c r="U76" s="50">
        <v>5880.218339</v>
      </c>
      <c r="V76" s="50">
        <v>3.3199999999999999E-4</v>
      </c>
      <c r="W76" s="50">
        <v>1.9599999999999999E-4</v>
      </c>
      <c r="X76" s="50">
        <v>1.9510419999999999</v>
      </c>
      <c r="Y76" s="50">
        <v>0.27777777777777779</v>
      </c>
      <c r="AA76" s="3">
        <v>644</v>
      </c>
      <c r="AC76" s="6">
        <f>SUMIF(Edges!A:A,Vertices[[#This Row],[Vertex]],Edges!N:N)+SUMIF(Edges!B:B,Vertices[[#This Row],[Vertex]],Edges!N:N)</f>
        <v>16</v>
      </c>
      <c r="AD76" s="83" t="str">
        <f>REPLACE(INDEX(GroupVertices[Group], MATCH(Vertices[[#This Row],[Vertex]],GroupVertices[Vertex],0)),1,1,"")</f>
        <v>1</v>
      </c>
      <c r="AE76" s="2"/>
      <c r="AI76" s="3"/>
    </row>
    <row r="77" spans="1:35" x14ac:dyDescent="0.25">
      <c r="A77" s="1" t="s">
        <v>387</v>
      </c>
      <c r="D77">
        <v>2.5</v>
      </c>
      <c r="G77" s="51"/>
      <c r="M77">
        <v>4324.26171875</v>
      </c>
      <c r="N77">
        <v>6996.2822265625</v>
      </c>
      <c r="R77" s="49">
        <v>9</v>
      </c>
      <c r="U77" s="50">
        <v>3886.9267020000002</v>
      </c>
      <c r="V77" s="50">
        <v>3.7800000000000003E-4</v>
      </c>
      <c r="W77" s="50">
        <v>1.2359999999999999E-3</v>
      </c>
      <c r="X77" s="50">
        <v>1.9499919999999999</v>
      </c>
      <c r="Y77" s="50">
        <v>0.1388888888888889</v>
      </c>
      <c r="AA77" s="3">
        <v>465</v>
      </c>
      <c r="AC77" s="6">
        <f>SUMIF(Edges!A:A,Vertices[[#This Row],[Vertex]],Edges!N:N)+SUMIF(Edges!B:B,Vertices[[#This Row],[Vertex]],Edges!N:N)</f>
        <v>11</v>
      </c>
      <c r="AD77" s="83" t="str">
        <f>REPLACE(INDEX(GroupVertices[Group], MATCH(Vertices[[#This Row],[Vertex]],GroupVertices[Vertex],0)),1,1,"")</f>
        <v>1</v>
      </c>
      <c r="AE77" s="2"/>
      <c r="AI77" s="3"/>
    </row>
    <row r="78" spans="1:35" x14ac:dyDescent="0.25">
      <c r="A78" s="1" t="s">
        <v>503</v>
      </c>
      <c r="D78">
        <v>2.625</v>
      </c>
      <c r="G78" s="51"/>
      <c r="M78">
        <v>4743.53857421875</v>
      </c>
      <c r="N78">
        <v>7432.23828125</v>
      </c>
      <c r="R78" s="49">
        <v>10</v>
      </c>
      <c r="U78" s="50">
        <v>6685.6704259999997</v>
      </c>
      <c r="V78" s="50">
        <v>3.79E-4</v>
      </c>
      <c r="W78" s="50">
        <v>5.2700000000000002E-4</v>
      </c>
      <c r="X78" s="50">
        <v>1.9400520000000001</v>
      </c>
      <c r="Y78" s="50">
        <v>6.6666666666666666E-2</v>
      </c>
      <c r="AA78" s="3">
        <v>375</v>
      </c>
      <c r="AC78" s="6">
        <f>SUMIF(Edges!A:A,Vertices[[#This Row],[Vertex]],Edges!N:N)+SUMIF(Edges!B:B,Vertices[[#This Row],[Vertex]],Edges!N:N)</f>
        <v>25</v>
      </c>
      <c r="AD78" s="83" t="str">
        <f>REPLACE(INDEX(GroupVertices[Group], MATCH(Vertices[[#This Row],[Vertex]],GroupVertices[Vertex],0)),1,1,"")</f>
        <v>1</v>
      </c>
      <c r="AE78" s="2"/>
      <c r="AI78" s="3"/>
    </row>
    <row r="79" spans="1:35" x14ac:dyDescent="0.25">
      <c r="A79" s="1" t="s">
        <v>253</v>
      </c>
      <c r="D79">
        <v>3.375</v>
      </c>
      <c r="G79" s="51"/>
      <c r="M79">
        <v>4751.23291015625</v>
      </c>
      <c r="N79">
        <v>6071.9150390625</v>
      </c>
      <c r="R79" s="49">
        <v>16</v>
      </c>
      <c r="U79" s="50">
        <v>728</v>
      </c>
      <c r="V79" s="50">
        <v>3.4200000000000002E-4</v>
      </c>
      <c r="W79" s="50">
        <v>3.2275999999999999E-2</v>
      </c>
      <c r="X79" s="50">
        <v>1.9196059999999999</v>
      </c>
      <c r="Y79" s="50">
        <v>0.875</v>
      </c>
      <c r="AA79" s="3">
        <v>244</v>
      </c>
      <c r="AC79" s="6">
        <f>SUMIF(Edges!A:A,Vertices[[#This Row],[Vertex]],Edges!N:N)+SUMIF(Edges!B:B,Vertices[[#This Row],[Vertex]],Edges!N:N)</f>
        <v>50</v>
      </c>
      <c r="AD79" s="83" t="str">
        <f>REPLACE(INDEX(GroupVertices[Group], MATCH(Vertices[[#This Row],[Vertex]],GroupVertices[Vertex],0)),1,1,"")</f>
        <v>1</v>
      </c>
      <c r="AE79" s="2"/>
      <c r="AI79" s="3"/>
    </row>
    <row r="80" spans="1:35" x14ac:dyDescent="0.25">
      <c r="A80" s="1" t="s">
        <v>256</v>
      </c>
      <c r="D80">
        <v>3.375</v>
      </c>
      <c r="G80" s="51"/>
      <c r="M80">
        <v>3788.0654296875</v>
      </c>
      <c r="N80">
        <v>5004.36865234375</v>
      </c>
      <c r="R80" s="49">
        <v>16</v>
      </c>
      <c r="U80" s="50">
        <v>728</v>
      </c>
      <c r="V80" s="50">
        <v>3.4200000000000002E-4</v>
      </c>
      <c r="W80" s="50">
        <v>3.2275999999999999E-2</v>
      </c>
      <c r="X80" s="50">
        <v>1.9196059999999999</v>
      </c>
      <c r="Y80" s="50">
        <v>0.875</v>
      </c>
      <c r="AA80" s="3">
        <v>276</v>
      </c>
      <c r="AC80" s="6">
        <f>SUMIF(Edges!A:A,Vertices[[#This Row],[Vertex]],Edges!N:N)+SUMIF(Edges!B:B,Vertices[[#This Row],[Vertex]],Edges!N:N)</f>
        <v>29</v>
      </c>
      <c r="AD80" s="83" t="str">
        <f>REPLACE(INDEX(GroupVertices[Group], MATCH(Vertices[[#This Row],[Vertex]],GroupVertices[Vertex],0)),1,1,"")</f>
        <v>1</v>
      </c>
      <c r="AE80" s="2"/>
      <c r="AI80" s="3"/>
    </row>
    <row r="81" spans="1:35" x14ac:dyDescent="0.25">
      <c r="A81" s="1" t="s">
        <v>733</v>
      </c>
      <c r="D81">
        <v>1.75</v>
      </c>
      <c r="G81" s="51"/>
      <c r="M81">
        <v>2158.144287109375</v>
      </c>
      <c r="N81">
        <v>907.9974365234375</v>
      </c>
      <c r="R81" s="49">
        <v>3</v>
      </c>
      <c r="U81" s="50">
        <v>3</v>
      </c>
      <c r="V81" s="50">
        <v>0.33333299999999999</v>
      </c>
      <c r="W81" s="50">
        <v>0</v>
      </c>
      <c r="X81" s="50">
        <v>1.9189179999999999</v>
      </c>
      <c r="Y81" s="50">
        <v>0</v>
      </c>
      <c r="AA81" s="3">
        <v>233</v>
      </c>
      <c r="AC81" s="6">
        <f>SUMIF(Edges!A:A,Vertices[[#This Row],[Vertex]],Edges!N:N)+SUMIF(Edges!B:B,Vertices[[#This Row],[Vertex]],Edges!N:N)</f>
        <v>3</v>
      </c>
      <c r="AD81" s="83" t="str">
        <f>REPLACE(INDEX(GroupVertices[Group], MATCH(Vertices[[#This Row],[Vertex]],GroupVertices[Vertex],0)),1,1,"")</f>
        <v>6</v>
      </c>
      <c r="AE81" s="2"/>
      <c r="AI81" s="3"/>
    </row>
    <row r="82" spans="1:35" x14ac:dyDescent="0.25">
      <c r="A82" s="1" t="s">
        <v>536</v>
      </c>
      <c r="D82">
        <v>2.5</v>
      </c>
      <c r="G82" s="51"/>
      <c r="M82">
        <v>4132.68798828125</v>
      </c>
      <c r="N82">
        <v>4274.46337890625</v>
      </c>
      <c r="R82" s="49">
        <v>9</v>
      </c>
      <c r="U82" s="50">
        <v>4929.7917900000002</v>
      </c>
      <c r="V82" s="50">
        <v>3.9300000000000001E-4</v>
      </c>
      <c r="W82" s="50">
        <v>1.155E-3</v>
      </c>
      <c r="X82" s="50">
        <v>1.918364</v>
      </c>
      <c r="Y82" s="50">
        <v>0.16666666666666666</v>
      </c>
      <c r="AA82" s="3">
        <v>627</v>
      </c>
      <c r="AC82" s="6">
        <f>SUMIF(Edges!A:A,Vertices[[#This Row],[Vertex]],Edges!N:N)+SUMIF(Edges!B:B,Vertices[[#This Row],[Vertex]],Edges!N:N)</f>
        <v>17</v>
      </c>
      <c r="AD82" s="83" t="str">
        <f>REPLACE(INDEX(GroupVertices[Group], MATCH(Vertices[[#This Row],[Vertex]],GroupVertices[Vertex],0)),1,1,"")</f>
        <v>1</v>
      </c>
      <c r="AE82" s="2"/>
      <c r="AI82" s="3"/>
    </row>
    <row r="83" spans="1:35" x14ac:dyDescent="0.25">
      <c r="A83" s="1" t="s">
        <v>226</v>
      </c>
      <c r="D83">
        <v>3.125</v>
      </c>
      <c r="G83" s="51"/>
      <c r="M83">
        <v>4634.42724609375</v>
      </c>
      <c r="N83">
        <v>5051.77880859375</v>
      </c>
      <c r="R83" s="49">
        <v>14</v>
      </c>
      <c r="U83" s="50">
        <v>5768</v>
      </c>
      <c r="V83" s="50">
        <v>3.1199999999999999E-4</v>
      </c>
      <c r="W83" s="50">
        <v>1.2E-4</v>
      </c>
      <c r="X83" s="50">
        <v>1.9019680000000001</v>
      </c>
      <c r="Y83" s="50">
        <v>0.47252747252747251</v>
      </c>
      <c r="AA83" s="3">
        <v>196</v>
      </c>
      <c r="AC83" s="6">
        <f>SUMIF(Edges!A:A,Vertices[[#This Row],[Vertex]],Edges!N:N)+SUMIF(Edges!B:B,Vertices[[#This Row],[Vertex]],Edges!N:N)</f>
        <v>19</v>
      </c>
      <c r="AD83" s="83" t="str">
        <f>REPLACE(INDEX(GroupVertices[Group], MATCH(Vertices[[#This Row],[Vertex]],GroupVertices[Vertex],0)),1,1,"")</f>
        <v>1</v>
      </c>
      <c r="AE83" s="2"/>
      <c r="AI83" s="3"/>
    </row>
    <row r="84" spans="1:35" x14ac:dyDescent="0.25">
      <c r="A84" s="1" t="s">
        <v>292</v>
      </c>
      <c r="D84">
        <v>2.5</v>
      </c>
      <c r="G84" s="51"/>
      <c r="M84">
        <v>4486.2509765625</v>
      </c>
      <c r="N84">
        <v>6790.533203125</v>
      </c>
      <c r="R84" s="49">
        <v>9</v>
      </c>
      <c r="U84" s="50">
        <v>1805.1704110000001</v>
      </c>
      <c r="V84" s="50">
        <v>3.5500000000000001E-4</v>
      </c>
      <c r="W84" s="50">
        <v>3.5100000000000002E-4</v>
      </c>
      <c r="X84" s="50">
        <v>1.887394</v>
      </c>
      <c r="Y84" s="50">
        <v>0.27777777777777779</v>
      </c>
      <c r="AA84" s="3">
        <v>616</v>
      </c>
      <c r="AC84" s="6">
        <f>SUMIF(Edges!A:A,Vertices[[#This Row],[Vertex]],Edges!N:N)+SUMIF(Edges!B:B,Vertices[[#This Row],[Vertex]],Edges!N:N)</f>
        <v>24</v>
      </c>
      <c r="AD84" s="83" t="str">
        <f>REPLACE(INDEX(GroupVertices[Group], MATCH(Vertices[[#This Row],[Vertex]],GroupVertices[Vertex],0)),1,1,"")</f>
        <v>1</v>
      </c>
      <c r="AE84" s="2"/>
      <c r="AI84" s="3"/>
    </row>
    <row r="85" spans="1:35" x14ac:dyDescent="0.25">
      <c r="A85" s="1" t="s">
        <v>499</v>
      </c>
      <c r="D85">
        <v>2.75</v>
      </c>
      <c r="G85" s="51"/>
      <c r="M85">
        <v>7491.73779296875</v>
      </c>
      <c r="N85">
        <v>6142.36083984375</v>
      </c>
      <c r="R85" s="49">
        <v>11</v>
      </c>
      <c r="U85" s="50">
        <v>1266.51063</v>
      </c>
      <c r="V85" s="50">
        <v>3.79E-4</v>
      </c>
      <c r="W85" s="50">
        <v>1.459E-3</v>
      </c>
      <c r="X85" s="50">
        <v>1.871597</v>
      </c>
      <c r="Y85" s="50">
        <v>0.30909090909090908</v>
      </c>
      <c r="AA85" s="3">
        <v>618</v>
      </c>
      <c r="AC85" s="6">
        <f>SUMIF(Edges!A:A,Vertices[[#This Row],[Vertex]],Edges!N:N)+SUMIF(Edges!B:B,Vertices[[#This Row],[Vertex]],Edges!N:N)</f>
        <v>17</v>
      </c>
      <c r="AD85" s="83" t="str">
        <f>REPLACE(INDEX(GroupVertices[Group], MATCH(Vertices[[#This Row],[Vertex]],GroupVertices[Vertex],0)),1,1,"")</f>
        <v>1</v>
      </c>
      <c r="AE85" s="2"/>
      <c r="AI85" s="3"/>
    </row>
    <row r="86" spans="1:35" x14ac:dyDescent="0.25">
      <c r="A86" s="1" t="s">
        <v>360</v>
      </c>
      <c r="D86">
        <v>2.375</v>
      </c>
      <c r="G86" s="51"/>
      <c r="M86">
        <v>3732.608642578125</v>
      </c>
      <c r="N86">
        <v>6493.1904296875</v>
      </c>
      <c r="R86" s="49">
        <v>8</v>
      </c>
      <c r="U86" s="50">
        <v>2148.833239</v>
      </c>
      <c r="V86" s="50">
        <v>3.4200000000000002E-4</v>
      </c>
      <c r="W86" s="50">
        <v>4.7699999999999999E-4</v>
      </c>
      <c r="X86" s="50">
        <v>1.868231</v>
      </c>
      <c r="Y86" s="50">
        <v>0.21428571428571427</v>
      </c>
      <c r="AA86" s="3">
        <v>816</v>
      </c>
      <c r="AC86" s="6">
        <f>SUMIF(Edges!A:A,Vertices[[#This Row],[Vertex]],Edges!N:N)+SUMIF(Edges!B:B,Vertices[[#This Row],[Vertex]],Edges!N:N)</f>
        <v>10</v>
      </c>
      <c r="AD86" s="83" t="str">
        <f>REPLACE(INDEX(GroupVertices[Group], MATCH(Vertices[[#This Row],[Vertex]],GroupVertices[Vertex],0)),1,1,"")</f>
        <v>1</v>
      </c>
      <c r="AE86" s="2"/>
      <c r="AI86" s="3"/>
    </row>
    <row r="87" spans="1:35" x14ac:dyDescent="0.25">
      <c r="A87" s="1" t="s">
        <v>591</v>
      </c>
      <c r="D87">
        <v>2.625</v>
      </c>
      <c r="G87" s="51"/>
      <c r="M87">
        <v>5287.9853515625</v>
      </c>
      <c r="N87">
        <v>7166.62744140625</v>
      </c>
      <c r="R87" s="49">
        <v>10</v>
      </c>
      <c r="U87" s="50">
        <v>9020.1439829999999</v>
      </c>
      <c r="V87" s="50">
        <v>3.9100000000000002E-4</v>
      </c>
      <c r="W87" s="50">
        <v>8.3299999999999997E-4</v>
      </c>
      <c r="X87" s="50">
        <v>1.8681950000000001</v>
      </c>
      <c r="Y87" s="50">
        <v>0.15555555555555556</v>
      </c>
      <c r="AA87" s="3">
        <v>886</v>
      </c>
      <c r="AC87" s="6">
        <f>SUMIF(Edges!A:A,Vertices[[#This Row],[Vertex]],Edges!N:N)+SUMIF(Edges!B:B,Vertices[[#This Row],[Vertex]],Edges!N:N)</f>
        <v>25</v>
      </c>
      <c r="AD87" s="83" t="str">
        <f>REPLACE(INDEX(GroupVertices[Group], MATCH(Vertices[[#This Row],[Vertex]],GroupVertices[Vertex],0)),1,1,"")</f>
        <v>1</v>
      </c>
      <c r="AE87" s="2"/>
      <c r="AI87" s="3"/>
    </row>
    <row r="88" spans="1:35" x14ac:dyDescent="0.25">
      <c r="A88" s="1" t="s">
        <v>261</v>
      </c>
      <c r="D88">
        <v>3.375</v>
      </c>
      <c r="G88" s="51"/>
      <c r="M88">
        <v>3988.164306640625</v>
      </c>
      <c r="N88">
        <v>5575.17919921875</v>
      </c>
      <c r="R88" s="49">
        <v>16</v>
      </c>
      <c r="U88" s="50">
        <v>208.41422800000001</v>
      </c>
      <c r="V88" s="50">
        <v>3.4200000000000002E-4</v>
      </c>
      <c r="W88" s="50">
        <v>3.2420999999999998E-2</v>
      </c>
      <c r="X88" s="50">
        <v>1.864066</v>
      </c>
      <c r="Y88" s="50">
        <v>0.8833333333333333</v>
      </c>
      <c r="AA88" s="3">
        <v>636</v>
      </c>
      <c r="AC88" s="6">
        <f>SUMIF(Edges!A:A,Vertices[[#This Row],[Vertex]],Edges!N:N)+SUMIF(Edges!B:B,Vertices[[#This Row],[Vertex]],Edges!N:N)</f>
        <v>32</v>
      </c>
      <c r="AD88" s="83" t="str">
        <f>REPLACE(INDEX(GroupVertices[Group], MATCH(Vertices[[#This Row],[Vertex]],GroupVertices[Vertex],0)),1,1,"")</f>
        <v>1</v>
      </c>
      <c r="AE88" s="2"/>
      <c r="AI88" s="3"/>
    </row>
    <row r="89" spans="1:35" x14ac:dyDescent="0.25">
      <c r="A89" s="1" t="s">
        <v>691</v>
      </c>
      <c r="D89">
        <v>2.625</v>
      </c>
      <c r="G89" s="51"/>
      <c r="M89">
        <v>7739.28466796875</v>
      </c>
      <c r="N89">
        <v>5442.1865234375</v>
      </c>
      <c r="R89" s="49">
        <v>10</v>
      </c>
      <c r="U89" s="50">
        <v>1866.896393</v>
      </c>
      <c r="V89" s="50">
        <v>3.0800000000000001E-4</v>
      </c>
      <c r="W89" s="50">
        <v>1.2400000000000001E-4</v>
      </c>
      <c r="X89" s="50">
        <v>1.8632709999999999</v>
      </c>
      <c r="Y89" s="50">
        <v>0.4</v>
      </c>
      <c r="AA89" s="3">
        <v>598</v>
      </c>
      <c r="AC89" s="6">
        <f>SUMIF(Edges!A:A,Vertices[[#This Row],[Vertex]],Edges!N:N)+SUMIF(Edges!B:B,Vertices[[#This Row],[Vertex]],Edges!N:N)</f>
        <v>10</v>
      </c>
      <c r="AD89" s="83" t="str">
        <f>REPLACE(INDEX(GroupVertices[Group], MATCH(Vertices[[#This Row],[Vertex]],GroupVertices[Vertex],0)),1,1,"")</f>
        <v>1</v>
      </c>
      <c r="AE89" s="2"/>
      <c r="AI89" s="3"/>
    </row>
    <row r="90" spans="1:35" x14ac:dyDescent="0.25">
      <c r="A90" s="1" t="s">
        <v>312</v>
      </c>
      <c r="D90">
        <v>2.75</v>
      </c>
      <c r="G90" s="51"/>
      <c r="M90">
        <v>5554.6171875</v>
      </c>
      <c r="N90">
        <v>6705.3759765625</v>
      </c>
      <c r="R90" s="49">
        <v>11</v>
      </c>
      <c r="U90" s="50">
        <v>1960.0153029999999</v>
      </c>
      <c r="V90" s="50">
        <v>4.1199999999999999E-4</v>
      </c>
      <c r="W90" s="50">
        <v>2.954E-3</v>
      </c>
      <c r="X90" s="50">
        <v>1.836813</v>
      </c>
      <c r="Y90" s="50">
        <v>0.4</v>
      </c>
      <c r="AA90" s="3">
        <v>563</v>
      </c>
      <c r="AC90" s="6">
        <f>SUMIF(Edges!A:A,Vertices[[#This Row],[Vertex]],Edges!N:N)+SUMIF(Edges!B:B,Vertices[[#This Row],[Vertex]],Edges!N:N)</f>
        <v>31</v>
      </c>
      <c r="AD90" s="83" t="str">
        <f>REPLACE(INDEX(GroupVertices[Group], MATCH(Vertices[[#This Row],[Vertex]],GroupVertices[Vertex],0)),1,1,"")</f>
        <v>1</v>
      </c>
      <c r="AE90" s="2"/>
      <c r="AI90" s="3"/>
    </row>
    <row r="91" spans="1:35" x14ac:dyDescent="0.25">
      <c r="A91" s="1" t="s">
        <v>460</v>
      </c>
      <c r="D91">
        <v>2.5</v>
      </c>
      <c r="G91" s="51"/>
      <c r="M91">
        <v>5554.28955078125</v>
      </c>
      <c r="N91">
        <v>6070.00830078125</v>
      </c>
      <c r="R91" s="49">
        <v>9</v>
      </c>
      <c r="U91" s="50">
        <v>1571.2878880000001</v>
      </c>
      <c r="V91" s="50">
        <v>3.2200000000000002E-4</v>
      </c>
      <c r="W91" s="50">
        <v>1.4899999999999999E-4</v>
      </c>
      <c r="X91" s="50">
        <v>1.809259</v>
      </c>
      <c r="Y91" s="50">
        <v>0.27777777777777779</v>
      </c>
      <c r="AA91" s="3">
        <v>692</v>
      </c>
      <c r="AC91" s="6">
        <f>SUMIF(Edges!A:A,Vertices[[#This Row],[Vertex]],Edges!N:N)+SUMIF(Edges!B:B,Vertices[[#This Row],[Vertex]],Edges!N:N)</f>
        <v>24</v>
      </c>
      <c r="AD91" s="83" t="str">
        <f>REPLACE(INDEX(GroupVertices[Group], MATCH(Vertices[[#This Row],[Vertex]],GroupVertices[Vertex],0)),1,1,"")</f>
        <v>1</v>
      </c>
      <c r="AE91" s="2"/>
      <c r="AI91" s="3"/>
    </row>
    <row r="92" spans="1:35" x14ac:dyDescent="0.25">
      <c r="A92" s="1" t="s">
        <v>639</v>
      </c>
      <c r="D92">
        <v>2.625</v>
      </c>
      <c r="G92" s="51"/>
      <c r="M92">
        <v>3637.355712890625</v>
      </c>
      <c r="N92">
        <v>5567.80126953125</v>
      </c>
      <c r="R92" s="49">
        <v>10</v>
      </c>
      <c r="U92" s="50">
        <v>1653.692188</v>
      </c>
      <c r="V92" s="50">
        <v>3.9199999999999999E-4</v>
      </c>
      <c r="W92" s="50">
        <v>1.5679999999999999E-3</v>
      </c>
      <c r="X92" s="50">
        <v>1.783088</v>
      </c>
      <c r="Y92" s="50">
        <v>0.37777777777777777</v>
      </c>
      <c r="AA92" s="3">
        <v>643</v>
      </c>
      <c r="AC92" s="6">
        <f>SUMIF(Edges!A:A,Vertices[[#This Row],[Vertex]],Edges!N:N)+SUMIF(Edges!B:B,Vertices[[#This Row],[Vertex]],Edges!N:N)</f>
        <v>35</v>
      </c>
      <c r="AD92" s="83" t="str">
        <f>REPLACE(INDEX(GroupVertices[Group], MATCH(Vertices[[#This Row],[Vertex]],GroupVertices[Vertex],0)),1,1,"")</f>
        <v>1</v>
      </c>
      <c r="AE92" s="2"/>
      <c r="AI92" s="3"/>
    </row>
    <row r="93" spans="1:35" x14ac:dyDescent="0.25">
      <c r="A93" s="1" t="s">
        <v>439</v>
      </c>
      <c r="D93">
        <v>2.125</v>
      </c>
      <c r="G93" s="51"/>
      <c r="M93">
        <v>5411.47314453125</v>
      </c>
      <c r="N93">
        <v>6489.87109375</v>
      </c>
      <c r="R93" s="49">
        <v>6</v>
      </c>
      <c r="U93" s="50">
        <v>2905</v>
      </c>
      <c r="V93" s="50">
        <v>2.7999999999999998E-4</v>
      </c>
      <c r="W93" s="50">
        <v>2.4840000000000001E-3</v>
      </c>
      <c r="X93" s="50">
        <v>1.7709969999999999</v>
      </c>
      <c r="Y93" s="50">
        <v>0.13333333333333333</v>
      </c>
      <c r="AA93" s="3">
        <v>76</v>
      </c>
      <c r="AC93" s="6">
        <f>SUMIF(Edges!A:A,Vertices[[#This Row],[Vertex]],Edges!N:N)+SUMIF(Edges!B:B,Vertices[[#This Row],[Vertex]],Edges!N:N)</f>
        <v>22</v>
      </c>
      <c r="AD93" s="83" t="str">
        <f>REPLACE(INDEX(GroupVertices[Group], MATCH(Vertices[[#This Row],[Vertex]],GroupVertices[Vertex],0)),1,1,"")</f>
        <v>1</v>
      </c>
      <c r="AE93" s="2"/>
      <c r="AI93" s="3"/>
    </row>
    <row r="94" spans="1:35" x14ac:dyDescent="0.25">
      <c r="A94" s="1" t="s">
        <v>621</v>
      </c>
      <c r="D94">
        <v>2.625</v>
      </c>
      <c r="G94" s="51"/>
      <c r="M94">
        <v>4106.54296875</v>
      </c>
      <c r="N94">
        <v>6694.9755859375</v>
      </c>
      <c r="R94" s="49">
        <v>10</v>
      </c>
      <c r="U94" s="50">
        <v>2645.3512810000002</v>
      </c>
      <c r="V94" s="50">
        <v>3.0400000000000002E-4</v>
      </c>
      <c r="W94" s="50">
        <v>4.37E-4</v>
      </c>
      <c r="X94" s="50">
        <v>1.7687980000000001</v>
      </c>
      <c r="Y94" s="50">
        <v>0.44444444444444442</v>
      </c>
      <c r="AA94" s="3">
        <v>671</v>
      </c>
      <c r="AC94" s="6">
        <f>SUMIF(Edges!A:A,Vertices[[#This Row],[Vertex]],Edges!N:N)+SUMIF(Edges!B:B,Vertices[[#This Row],[Vertex]],Edges!N:N)</f>
        <v>61</v>
      </c>
      <c r="AD94" s="83" t="str">
        <f>REPLACE(INDEX(GroupVertices[Group], MATCH(Vertices[[#This Row],[Vertex]],GroupVertices[Vertex],0)),1,1,"")</f>
        <v>1</v>
      </c>
      <c r="AE94" s="2"/>
      <c r="AI94" s="3"/>
    </row>
    <row r="95" spans="1:35" x14ac:dyDescent="0.25">
      <c r="A95" s="1" t="s">
        <v>213</v>
      </c>
      <c r="D95">
        <v>2.875</v>
      </c>
      <c r="G95" s="51"/>
      <c r="M95">
        <v>7220.08837890625</v>
      </c>
      <c r="N95">
        <v>7533.658203125</v>
      </c>
      <c r="R95" s="49">
        <v>12</v>
      </c>
      <c r="U95" s="50">
        <v>6480</v>
      </c>
      <c r="V95" s="50">
        <v>3.2200000000000002E-4</v>
      </c>
      <c r="W95" s="50">
        <v>2.9599999999999998E-4</v>
      </c>
      <c r="X95" s="50">
        <v>1.767582</v>
      </c>
      <c r="Y95" s="50">
        <v>0.46969696969696972</v>
      </c>
      <c r="AA95" s="3">
        <v>885</v>
      </c>
      <c r="AC95" s="6">
        <f>SUMIF(Edges!A:A,Vertices[[#This Row],[Vertex]],Edges!N:N)+SUMIF(Edges!B:B,Vertices[[#This Row],[Vertex]],Edges!N:N)</f>
        <v>18</v>
      </c>
      <c r="AD95" s="83" t="str">
        <f>REPLACE(INDEX(GroupVertices[Group], MATCH(Vertices[[#This Row],[Vertex]],GroupVertices[Vertex],0)),1,1,"")</f>
        <v>1</v>
      </c>
      <c r="AE95" s="2"/>
      <c r="AI95" s="3"/>
    </row>
    <row r="96" spans="1:35" x14ac:dyDescent="0.25">
      <c r="A96" s="1" t="s">
        <v>383</v>
      </c>
      <c r="D96">
        <v>2.375</v>
      </c>
      <c r="G96" s="51"/>
      <c r="M96">
        <v>4841.24169921875</v>
      </c>
      <c r="N96">
        <v>4866.53857421875</v>
      </c>
      <c r="R96" s="49">
        <v>8</v>
      </c>
      <c r="U96" s="50">
        <v>1890.0579889999999</v>
      </c>
      <c r="V96" s="50">
        <v>3.1E-4</v>
      </c>
      <c r="W96" s="50">
        <v>8.2000000000000001E-5</v>
      </c>
      <c r="X96" s="50">
        <v>1.762678</v>
      </c>
      <c r="Y96" s="50">
        <v>0.32142857142857145</v>
      </c>
      <c r="AA96" s="3">
        <v>685</v>
      </c>
      <c r="AC96" s="6">
        <f>SUMIF(Edges!A:A,Vertices[[#This Row],[Vertex]],Edges!N:N)+SUMIF(Edges!B:B,Vertices[[#This Row],[Vertex]],Edges!N:N)</f>
        <v>30</v>
      </c>
      <c r="AD96" s="83" t="str">
        <f>REPLACE(INDEX(GroupVertices[Group], MATCH(Vertices[[#This Row],[Vertex]],GroupVertices[Vertex],0)),1,1,"")</f>
        <v>1</v>
      </c>
      <c r="AE96" s="2"/>
      <c r="AI96" s="3"/>
    </row>
    <row r="97" spans="1:35" x14ac:dyDescent="0.25">
      <c r="A97" s="1" t="s">
        <v>601</v>
      </c>
      <c r="D97">
        <v>2.375</v>
      </c>
      <c r="G97" s="51"/>
      <c r="M97">
        <v>3224.959716796875</v>
      </c>
      <c r="N97">
        <v>5526.12451171875</v>
      </c>
      <c r="R97" s="49">
        <v>8</v>
      </c>
      <c r="U97" s="50">
        <v>2685.7342650000001</v>
      </c>
      <c r="V97" s="50">
        <v>3.5100000000000002E-4</v>
      </c>
      <c r="W97" s="50">
        <v>5.6099999999999998E-4</v>
      </c>
      <c r="X97" s="50">
        <v>1.759093</v>
      </c>
      <c r="Y97" s="50">
        <v>0.35714285714285715</v>
      </c>
      <c r="AA97" s="3">
        <v>330</v>
      </c>
      <c r="AC97" s="6">
        <f>SUMIF(Edges!A:A,Vertices[[#This Row],[Vertex]],Edges!N:N)+SUMIF(Edges!B:B,Vertices[[#This Row],[Vertex]],Edges!N:N)</f>
        <v>13</v>
      </c>
      <c r="AD97" s="83" t="str">
        <f>REPLACE(INDEX(GroupVertices[Group], MATCH(Vertices[[#This Row],[Vertex]],GroupVertices[Vertex],0)),1,1,"")</f>
        <v>1</v>
      </c>
      <c r="AE97" s="2"/>
      <c r="AI97" s="3"/>
    </row>
    <row r="98" spans="1:35" x14ac:dyDescent="0.25">
      <c r="A98" s="1" t="s">
        <v>409</v>
      </c>
      <c r="D98">
        <v>2.25</v>
      </c>
      <c r="G98" s="51"/>
      <c r="M98">
        <v>4823.27001953125</v>
      </c>
      <c r="N98">
        <v>5164.12451171875</v>
      </c>
      <c r="R98" s="49">
        <v>7</v>
      </c>
      <c r="U98" s="50">
        <v>7957.6227980000003</v>
      </c>
      <c r="V98" s="50">
        <v>3.6600000000000001E-4</v>
      </c>
      <c r="W98" s="50">
        <v>1.1000000000000001E-3</v>
      </c>
      <c r="X98" s="50">
        <v>1.7354259999999999</v>
      </c>
      <c r="Y98" s="50">
        <v>0.14285714285714285</v>
      </c>
      <c r="AA98" s="3">
        <v>891</v>
      </c>
      <c r="AC98" s="6">
        <f>SUMIF(Edges!A:A,Vertices[[#This Row],[Vertex]],Edges!N:N)+SUMIF(Edges!B:B,Vertices[[#This Row],[Vertex]],Edges!N:N)</f>
        <v>43</v>
      </c>
      <c r="AD98" s="83" t="str">
        <f>REPLACE(INDEX(GroupVertices[Group], MATCH(Vertices[[#This Row],[Vertex]],GroupVertices[Vertex],0)),1,1,"")</f>
        <v>1</v>
      </c>
      <c r="AE98" s="2"/>
      <c r="AI98" s="3"/>
    </row>
    <row r="99" spans="1:35" x14ac:dyDescent="0.25">
      <c r="A99" s="1" t="s">
        <v>251</v>
      </c>
      <c r="D99">
        <v>3.25</v>
      </c>
      <c r="G99" s="51"/>
      <c r="M99">
        <v>4164.68798828125</v>
      </c>
      <c r="N99">
        <v>5471.19091796875</v>
      </c>
      <c r="R99" s="49">
        <v>15</v>
      </c>
      <c r="U99" s="50">
        <v>0</v>
      </c>
      <c r="V99" s="50">
        <v>3.4099999999999999E-4</v>
      </c>
      <c r="W99" s="50">
        <v>3.2150999999999999E-2</v>
      </c>
      <c r="X99" s="50">
        <v>1.7104760000000001</v>
      </c>
      <c r="Y99" s="50">
        <v>1</v>
      </c>
      <c r="AA99" s="3">
        <v>52</v>
      </c>
      <c r="AC99" s="6">
        <f>SUMIF(Edges!A:A,Vertices[[#This Row],[Vertex]],Edges!N:N)+SUMIF(Edges!B:B,Vertices[[#This Row],[Vertex]],Edges!N:N)</f>
        <v>46</v>
      </c>
      <c r="AD99" s="83" t="str">
        <f>REPLACE(INDEX(GroupVertices[Group], MATCH(Vertices[[#This Row],[Vertex]],GroupVertices[Vertex],0)),1,1,"")</f>
        <v>1</v>
      </c>
      <c r="AE99" s="2"/>
      <c r="AI99" s="3"/>
    </row>
    <row r="100" spans="1:35" x14ac:dyDescent="0.25">
      <c r="A100" s="1" t="s">
        <v>255</v>
      </c>
      <c r="D100">
        <v>3.25</v>
      </c>
      <c r="G100" s="51"/>
      <c r="M100">
        <v>4288.89111328125</v>
      </c>
      <c r="N100">
        <v>5242.42626953125</v>
      </c>
      <c r="R100" s="49">
        <v>15</v>
      </c>
      <c r="U100" s="50">
        <v>0</v>
      </c>
      <c r="V100" s="50">
        <v>3.4099999999999999E-4</v>
      </c>
      <c r="W100" s="50">
        <v>3.2150999999999999E-2</v>
      </c>
      <c r="X100" s="50">
        <v>1.7104760000000001</v>
      </c>
      <c r="Y100" s="50">
        <v>1</v>
      </c>
      <c r="AA100" s="3">
        <v>254</v>
      </c>
      <c r="AC100" s="6">
        <f>SUMIF(Edges!A:A,Vertices[[#This Row],[Vertex]],Edges!N:N)+SUMIF(Edges!B:B,Vertices[[#This Row],[Vertex]],Edges!N:N)</f>
        <v>46</v>
      </c>
      <c r="AD100" s="83" t="str">
        <f>REPLACE(INDEX(GroupVertices[Group], MATCH(Vertices[[#This Row],[Vertex]],GroupVertices[Vertex],0)),1,1,"")</f>
        <v>1</v>
      </c>
      <c r="AE100" s="2"/>
      <c r="AI100" s="3"/>
    </row>
    <row r="101" spans="1:35" x14ac:dyDescent="0.25">
      <c r="A101" s="1" t="s">
        <v>257</v>
      </c>
      <c r="D101">
        <v>3.25</v>
      </c>
      <c r="G101" s="51"/>
      <c r="M101">
        <v>3848.54345703125</v>
      </c>
      <c r="N101">
        <v>5434.39453125</v>
      </c>
      <c r="R101" s="49">
        <v>15</v>
      </c>
      <c r="U101" s="50">
        <v>0</v>
      </c>
      <c r="V101" s="50">
        <v>3.4099999999999999E-4</v>
      </c>
      <c r="W101" s="50">
        <v>3.2150999999999999E-2</v>
      </c>
      <c r="X101" s="50">
        <v>1.7104760000000001</v>
      </c>
      <c r="Y101" s="50">
        <v>1</v>
      </c>
      <c r="AA101" s="3">
        <v>277</v>
      </c>
      <c r="AC101" s="6">
        <f>SUMIF(Edges!A:A,Vertices[[#This Row],[Vertex]],Edges!N:N)+SUMIF(Edges!B:B,Vertices[[#This Row],[Vertex]],Edges!N:N)</f>
        <v>46</v>
      </c>
      <c r="AD101" s="83" t="str">
        <f>REPLACE(INDEX(GroupVertices[Group], MATCH(Vertices[[#This Row],[Vertex]],GroupVertices[Vertex],0)),1,1,"")</f>
        <v>1</v>
      </c>
      <c r="AE101" s="2"/>
      <c r="AI101" s="3"/>
    </row>
    <row r="102" spans="1:35" x14ac:dyDescent="0.25">
      <c r="A102" s="1" t="s">
        <v>249</v>
      </c>
      <c r="D102">
        <v>3.25</v>
      </c>
      <c r="G102" s="51"/>
      <c r="M102">
        <v>3909.3095703125</v>
      </c>
      <c r="N102">
        <v>5353.7041015625</v>
      </c>
      <c r="R102" s="49">
        <v>15</v>
      </c>
      <c r="U102" s="50">
        <v>0</v>
      </c>
      <c r="V102" s="50">
        <v>3.4099999999999999E-4</v>
      </c>
      <c r="W102" s="50">
        <v>3.2150999999999999E-2</v>
      </c>
      <c r="X102" s="50">
        <v>1.7104760000000001</v>
      </c>
      <c r="Y102" s="50">
        <v>1</v>
      </c>
      <c r="AA102" s="3">
        <v>23</v>
      </c>
      <c r="AC102" s="6">
        <f>SUMIF(Edges!A:A,Vertices[[#This Row],[Vertex]],Edges!N:N)+SUMIF(Edges!B:B,Vertices[[#This Row],[Vertex]],Edges!N:N)</f>
        <v>24</v>
      </c>
      <c r="AD102" s="83" t="str">
        <f>REPLACE(INDEX(GroupVertices[Group], MATCH(Vertices[[#This Row],[Vertex]],GroupVertices[Vertex],0)),1,1,"")</f>
        <v>1</v>
      </c>
      <c r="AE102" s="2"/>
      <c r="AI102" s="3"/>
    </row>
    <row r="103" spans="1:35" x14ac:dyDescent="0.25">
      <c r="A103" s="1" t="s">
        <v>258</v>
      </c>
      <c r="D103">
        <v>3.25</v>
      </c>
      <c r="G103" s="51"/>
      <c r="M103">
        <v>4073.576416015625</v>
      </c>
      <c r="N103">
        <v>5430.240234375</v>
      </c>
      <c r="R103" s="49">
        <v>15</v>
      </c>
      <c r="U103" s="50">
        <v>0</v>
      </c>
      <c r="V103" s="50">
        <v>3.4099999999999999E-4</v>
      </c>
      <c r="W103" s="50">
        <v>3.2150999999999999E-2</v>
      </c>
      <c r="X103" s="50">
        <v>1.7104760000000001</v>
      </c>
      <c r="Y103" s="50">
        <v>1</v>
      </c>
      <c r="AA103" s="3">
        <v>389</v>
      </c>
      <c r="AC103" s="6">
        <f>SUMIF(Edges!A:A,Vertices[[#This Row],[Vertex]],Edges!N:N)+SUMIF(Edges!B:B,Vertices[[#This Row],[Vertex]],Edges!N:N)</f>
        <v>24</v>
      </c>
      <c r="AD103" s="83" t="str">
        <f>REPLACE(INDEX(GroupVertices[Group], MATCH(Vertices[[#This Row],[Vertex]],GroupVertices[Vertex],0)),1,1,"")</f>
        <v>1</v>
      </c>
      <c r="AE103" s="2"/>
      <c r="AI103" s="3"/>
    </row>
    <row r="104" spans="1:35" x14ac:dyDescent="0.25">
      <c r="A104" s="1" t="s">
        <v>260</v>
      </c>
      <c r="D104">
        <v>3.25</v>
      </c>
      <c r="G104" s="51"/>
      <c r="M104">
        <v>3733.75244140625</v>
      </c>
      <c r="N104">
        <v>5530.4091796875</v>
      </c>
      <c r="R104" s="49">
        <v>15</v>
      </c>
      <c r="U104" s="50">
        <v>0</v>
      </c>
      <c r="V104" s="50">
        <v>3.4099999999999999E-4</v>
      </c>
      <c r="W104" s="50">
        <v>3.2150999999999999E-2</v>
      </c>
      <c r="X104" s="50">
        <v>1.7104760000000001</v>
      </c>
      <c r="Y104" s="50">
        <v>1</v>
      </c>
      <c r="AA104" s="3">
        <v>534</v>
      </c>
      <c r="AC104" s="6">
        <f>SUMIF(Edges!A:A,Vertices[[#This Row],[Vertex]],Edges!N:N)+SUMIF(Edges!B:B,Vertices[[#This Row],[Vertex]],Edges!N:N)</f>
        <v>24</v>
      </c>
      <c r="AD104" s="83" t="str">
        <f>REPLACE(INDEX(GroupVertices[Group], MATCH(Vertices[[#This Row],[Vertex]],GroupVertices[Vertex],0)),1,1,"")</f>
        <v>1</v>
      </c>
      <c r="AE104" s="2"/>
      <c r="AI104" s="3"/>
    </row>
    <row r="105" spans="1:35" x14ac:dyDescent="0.25">
      <c r="A105" s="1" t="s">
        <v>262</v>
      </c>
      <c r="D105">
        <v>3.25</v>
      </c>
      <c r="G105" s="51"/>
      <c r="M105">
        <v>4470.22216796875</v>
      </c>
      <c r="N105">
        <v>5377.734375</v>
      </c>
      <c r="R105" s="49">
        <v>15</v>
      </c>
      <c r="U105" s="50">
        <v>0</v>
      </c>
      <c r="V105" s="50">
        <v>3.4099999999999999E-4</v>
      </c>
      <c r="W105" s="50">
        <v>3.2150999999999999E-2</v>
      </c>
      <c r="X105" s="50">
        <v>1.7104760000000001</v>
      </c>
      <c r="Y105" s="50">
        <v>1</v>
      </c>
      <c r="AA105" s="3">
        <v>777</v>
      </c>
      <c r="AC105" s="6">
        <f>SUMIF(Edges!A:A,Vertices[[#This Row],[Vertex]],Edges!N:N)+SUMIF(Edges!B:B,Vertices[[#This Row],[Vertex]],Edges!N:N)</f>
        <v>24</v>
      </c>
      <c r="AD105" s="83" t="str">
        <f>REPLACE(INDEX(GroupVertices[Group], MATCH(Vertices[[#This Row],[Vertex]],GroupVertices[Vertex],0)),1,1,"")</f>
        <v>1</v>
      </c>
      <c r="AE105" s="2"/>
      <c r="AI105" s="3"/>
    </row>
    <row r="106" spans="1:35" x14ac:dyDescent="0.25">
      <c r="A106" s="1" t="s">
        <v>197</v>
      </c>
      <c r="D106">
        <v>2.25</v>
      </c>
      <c r="G106" s="51"/>
      <c r="M106">
        <v>5334.2119140625</v>
      </c>
      <c r="N106">
        <v>6847.5205078125</v>
      </c>
      <c r="R106" s="49">
        <v>7</v>
      </c>
      <c r="U106" s="50">
        <v>1773.3766430000001</v>
      </c>
      <c r="V106" s="50">
        <v>2.8899999999999998E-4</v>
      </c>
      <c r="W106" s="50">
        <v>3.4E-5</v>
      </c>
      <c r="X106" s="50">
        <v>1.696177</v>
      </c>
      <c r="Y106" s="50">
        <v>0.23809523809523808</v>
      </c>
      <c r="AA106" s="3">
        <v>377</v>
      </c>
      <c r="AC106" s="6">
        <f>SUMIF(Edges!A:A,Vertices[[#This Row],[Vertex]],Edges!N:N)+SUMIF(Edges!B:B,Vertices[[#This Row],[Vertex]],Edges!N:N)</f>
        <v>7</v>
      </c>
      <c r="AD106" s="83" t="str">
        <f>REPLACE(INDEX(GroupVertices[Group], MATCH(Vertices[[#This Row],[Vertex]],GroupVertices[Vertex],0)),1,1,"")</f>
        <v>1</v>
      </c>
      <c r="AE106" s="2"/>
      <c r="AI106" s="3"/>
    </row>
    <row r="107" spans="1:35" x14ac:dyDescent="0.25">
      <c r="A107" s="1" t="s">
        <v>447</v>
      </c>
      <c r="D107">
        <v>2.5</v>
      </c>
      <c r="G107" s="51"/>
      <c r="M107">
        <v>6054.1884765625</v>
      </c>
      <c r="N107">
        <v>5515.83251953125</v>
      </c>
      <c r="R107" s="49">
        <v>9</v>
      </c>
      <c r="U107" s="50">
        <v>1470.710337</v>
      </c>
      <c r="V107" s="50">
        <v>3.9100000000000002E-4</v>
      </c>
      <c r="W107" s="50">
        <v>1.761E-3</v>
      </c>
      <c r="X107" s="50">
        <v>1.69387</v>
      </c>
      <c r="Y107" s="50">
        <v>0.30555555555555558</v>
      </c>
      <c r="AA107" s="3">
        <v>329</v>
      </c>
      <c r="AC107" s="6">
        <f>SUMIF(Edges!A:A,Vertices[[#This Row],[Vertex]],Edges!N:N)+SUMIF(Edges!B:B,Vertices[[#This Row],[Vertex]],Edges!N:N)</f>
        <v>16</v>
      </c>
      <c r="AD107" s="83" t="str">
        <f>REPLACE(INDEX(GroupVertices[Group], MATCH(Vertices[[#This Row],[Vertex]],GroupVertices[Vertex],0)),1,1,"")</f>
        <v>1</v>
      </c>
      <c r="AE107" s="2"/>
      <c r="AI107" s="3"/>
    </row>
    <row r="108" spans="1:35" x14ac:dyDescent="0.25">
      <c r="A108" s="1" t="s">
        <v>373</v>
      </c>
      <c r="D108">
        <v>2.375</v>
      </c>
      <c r="G108" s="51"/>
      <c r="M108">
        <v>4451.2431640625</v>
      </c>
      <c r="N108">
        <v>4619.22021484375</v>
      </c>
      <c r="R108" s="49">
        <v>8</v>
      </c>
      <c r="U108" s="50">
        <v>3258.7050610000001</v>
      </c>
      <c r="V108" s="50">
        <v>3.8499999999999998E-4</v>
      </c>
      <c r="W108" s="50">
        <v>1.1230000000000001E-3</v>
      </c>
      <c r="X108" s="50">
        <v>1.6824509999999999</v>
      </c>
      <c r="Y108" s="50">
        <v>0.10714285714285714</v>
      </c>
      <c r="AA108" s="3">
        <v>904</v>
      </c>
      <c r="AC108" s="6">
        <f>SUMIF(Edges!A:A,Vertices[[#This Row],[Vertex]],Edges!N:N)+SUMIF(Edges!B:B,Vertices[[#This Row],[Vertex]],Edges!N:N)</f>
        <v>11</v>
      </c>
      <c r="AD108" s="83" t="str">
        <f>REPLACE(INDEX(GroupVertices[Group], MATCH(Vertices[[#This Row],[Vertex]],GroupVertices[Vertex],0)),1,1,"")</f>
        <v>1</v>
      </c>
      <c r="AE108" s="2"/>
      <c r="AI108" s="3"/>
    </row>
    <row r="109" spans="1:35" x14ac:dyDescent="0.25">
      <c r="A109" s="1" t="s">
        <v>218</v>
      </c>
      <c r="D109">
        <v>2.5</v>
      </c>
      <c r="G109" s="51"/>
      <c r="M109">
        <v>6392.177734375</v>
      </c>
      <c r="N109">
        <v>6911.2294921875</v>
      </c>
      <c r="R109" s="49">
        <v>9</v>
      </c>
      <c r="U109" s="50">
        <v>1146.346264</v>
      </c>
      <c r="V109" s="50">
        <v>3.19E-4</v>
      </c>
      <c r="W109" s="50">
        <v>1.2300000000000001E-4</v>
      </c>
      <c r="X109" s="50">
        <v>1.679656</v>
      </c>
      <c r="Y109" s="50">
        <v>0.30555555555555558</v>
      </c>
      <c r="AA109" s="3">
        <v>838</v>
      </c>
      <c r="AC109" s="6">
        <f>SUMIF(Edges!A:A,Vertices[[#This Row],[Vertex]],Edges!N:N)+SUMIF(Edges!B:B,Vertices[[#This Row],[Vertex]],Edges!N:N)</f>
        <v>9</v>
      </c>
      <c r="AD109" s="83" t="str">
        <f>REPLACE(INDEX(GroupVertices[Group], MATCH(Vertices[[#This Row],[Vertex]],GroupVertices[Vertex],0)),1,1,"")</f>
        <v>1</v>
      </c>
      <c r="AE109" s="2"/>
      <c r="AI109" s="3"/>
    </row>
    <row r="110" spans="1:35" x14ac:dyDescent="0.25">
      <c r="A110" s="1" t="s">
        <v>755</v>
      </c>
      <c r="D110">
        <v>2.375</v>
      </c>
      <c r="G110" s="51"/>
      <c r="M110">
        <v>6487.85546875</v>
      </c>
      <c r="N110">
        <v>7991.84765625</v>
      </c>
      <c r="R110" s="49">
        <v>8</v>
      </c>
      <c r="U110" s="50">
        <v>3049.2959639999999</v>
      </c>
      <c r="V110" s="50">
        <v>3.7500000000000001E-4</v>
      </c>
      <c r="W110" s="50">
        <v>9.8799999999999995E-4</v>
      </c>
      <c r="X110" s="50">
        <v>1.6573040000000001</v>
      </c>
      <c r="Y110" s="50">
        <v>0.14285714285714285</v>
      </c>
      <c r="AA110" s="3">
        <v>255</v>
      </c>
      <c r="AC110" s="6">
        <f>SUMIF(Edges!A:A,Vertices[[#This Row],[Vertex]],Edges!N:N)+SUMIF(Edges!B:B,Vertices[[#This Row],[Vertex]],Edges!N:N)</f>
        <v>12</v>
      </c>
      <c r="AD110" s="83" t="str">
        <f>REPLACE(INDEX(GroupVertices[Group], MATCH(Vertices[[#This Row],[Vertex]],GroupVertices[Vertex],0)),1,1,"")</f>
        <v>1</v>
      </c>
      <c r="AE110" s="2"/>
      <c r="AI110" s="3"/>
    </row>
    <row r="111" spans="1:35" x14ac:dyDescent="0.25">
      <c r="A111" s="1" t="s">
        <v>205</v>
      </c>
      <c r="D111">
        <v>2.125</v>
      </c>
      <c r="G111" s="51"/>
      <c r="M111">
        <v>6866.2080078125</v>
      </c>
      <c r="N111">
        <v>7537.92041015625</v>
      </c>
      <c r="R111" s="49">
        <v>6</v>
      </c>
      <c r="U111" s="50">
        <v>2180</v>
      </c>
      <c r="V111" s="50">
        <v>2.7799999999999998E-4</v>
      </c>
      <c r="W111" s="50">
        <v>8.1000000000000004E-5</v>
      </c>
      <c r="X111" s="50">
        <v>1.6451720000000001</v>
      </c>
      <c r="Y111" s="50">
        <v>0.4</v>
      </c>
      <c r="AA111" s="3">
        <v>524</v>
      </c>
      <c r="AC111" s="6">
        <f>SUMIF(Edges!A:A,Vertices[[#This Row],[Vertex]],Edges!N:N)+SUMIF(Edges!B:B,Vertices[[#This Row],[Vertex]],Edges!N:N)</f>
        <v>14</v>
      </c>
      <c r="AD111" s="83" t="str">
        <f>REPLACE(INDEX(GroupVertices[Group], MATCH(Vertices[[#This Row],[Vertex]],GroupVertices[Vertex],0)),1,1,"")</f>
        <v>1</v>
      </c>
      <c r="AE111" s="2"/>
      <c r="AI111" s="3"/>
    </row>
    <row r="112" spans="1:35" x14ac:dyDescent="0.25">
      <c r="A112" s="1" t="s">
        <v>578</v>
      </c>
      <c r="D112">
        <v>2.5</v>
      </c>
      <c r="G112" s="51"/>
      <c r="M112">
        <v>6652.1796875</v>
      </c>
      <c r="N112">
        <v>7221.6376953125</v>
      </c>
      <c r="R112" s="49">
        <v>9</v>
      </c>
      <c r="U112" s="50">
        <v>1220.1450580000001</v>
      </c>
      <c r="V112" s="50">
        <v>3.3599999999999998E-4</v>
      </c>
      <c r="W112" s="50">
        <v>4.86E-4</v>
      </c>
      <c r="X112" s="50">
        <v>1.6430899999999999</v>
      </c>
      <c r="Y112" s="50">
        <v>0.52777777777777779</v>
      </c>
      <c r="AA112" s="3">
        <v>570</v>
      </c>
      <c r="AC112" s="6">
        <f>SUMIF(Edges!A:A,Vertices[[#This Row],[Vertex]],Edges!N:N)+SUMIF(Edges!B:B,Vertices[[#This Row],[Vertex]],Edges!N:N)</f>
        <v>21</v>
      </c>
      <c r="AD112" s="83" t="str">
        <f>REPLACE(INDEX(GroupVertices[Group], MATCH(Vertices[[#This Row],[Vertex]],GroupVertices[Vertex],0)),1,1,"")</f>
        <v>1</v>
      </c>
      <c r="AE112" s="2"/>
      <c r="AI112" s="3"/>
    </row>
    <row r="113" spans="1:35" x14ac:dyDescent="0.25">
      <c r="A113" s="1" t="s">
        <v>647</v>
      </c>
      <c r="D113">
        <v>2.125</v>
      </c>
      <c r="G113" s="51"/>
      <c r="M113">
        <v>7114.7080078125</v>
      </c>
      <c r="N113">
        <v>5247.32470703125</v>
      </c>
      <c r="R113" s="49">
        <v>6</v>
      </c>
      <c r="U113" s="50">
        <v>4082.208646</v>
      </c>
      <c r="V113" s="50">
        <v>3.28E-4</v>
      </c>
      <c r="W113" s="50">
        <v>1.22E-4</v>
      </c>
      <c r="X113" s="50">
        <v>1.6410020000000001</v>
      </c>
      <c r="Y113" s="50">
        <v>0.13333333333333333</v>
      </c>
      <c r="AA113" s="3">
        <v>380</v>
      </c>
      <c r="AC113" s="6">
        <f>SUMIF(Edges!A:A,Vertices[[#This Row],[Vertex]],Edges!N:N)+SUMIF(Edges!B:B,Vertices[[#This Row],[Vertex]],Edges!N:N)</f>
        <v>8</v>
      </c>
      <c r="AD113" s="83" t="str">
        <f>REPLACE(INDEX(GroupVertices[Group], MATCH(Vertices[[#This Row],[Vertex]],GroupVertices[Vertex],0)),1,1,"")</f>
        <v>1</v>
      </c>
      <c r="AE113" s="2"/>
      <c r="AI113" s="3"/>
    </row>
    <row r="114" spans="1:35" x14ac:dyDescent="0.25">
      <c r="A114" s="1" t="s">
        <v>425</v>
      </c>
      <c r="D114">
        <v>2.25</v>
      </c>
      <c r="G114" s="51"/>
      <c r="M114">
        <v>7268.53759765625</v>
      </c>
      <c r="N114">
        <v>4187.15625</v>
      </c>
      <c r="R114" s="49">
        <v>7</v>
      </c>
      <c r="U114" s="50">
        <v>1477.2833330000001</v>
      </c>
      <c r="V114" s="50">
        <v>3.01E-4</v>
      </c>
      <c r="W114" s="50">
        <v>1.47E-4</v>
      </c>
      <c r="X114" s="50">
        <v>1.6325149999999999</v>
      </c>
      <c r="Y114" s="50">
        <v>0.2857142857142857</v>
      </c>
      <c r="AA114" s="3">
        <v>94</v>
      </c>
      <c r="AC114" s="6">
        <f>SUMIF(Edges!A:A,Vertices[[#This Row],[Vertex]],Edges!N:N)+SUMIF(Edges!B:B,Vertices[[#This Row],[Vertex]],Edges!N:N)</f>
        <v>14</v>
      </c>
      <c r="AD114" s="83" t="str">
        <f>REPLACE(INDEX(GroupVertices[Group], MATCH(Vertices[[#This Row],[Vertex]],GroupVertices[Vertex],0)),1,1,"")</f>
        <v>1</v>
      </c>
      <c r="AE114" s="2"/>
      <c r="AI114" s="3"/>
    </row>
    <row r="115" spans="1:35" x14ac:dyDescent="0.25">
      <c r="A115" s="1" t="s">
        <v>762</v>
      </c>
      <c r="D115">
        <v>2.5</v>
      </c>
      <c r="G115" s="51"/>
      <c r="M115">
        <v>4710.27685546875</v>
      </c>
      <c r="N115">
        <v>5974.201171875</v>
      </c>
      <c r="R115" s="49">
        <v>9</v>
      </c>
      <c r="U115" s="50">
        <v>1716.4280450000001</v>
      </c>
      <c r="V115" s="50">
        <v>3.9399999999999998E-4</v>
      </c>
      <c r="W115" s="50">
        <v>2.2100000000000002E-3</v>
      </c>
      <c r="X115" s="50">
        <v>1.6276189999999999</v>
      </c>
      <c r="Y115" s="50">
        <v>0.33333333333333331</v>
      </c>
      <c r="AA115" s="3">
        <v>581</v>
      </c>
      <c r="AC115" s="6">
        <f>SUMIF(Edges!A:A,Vertices[[#This Row],[Vertex]],Edges!N:N)+SUMIF(Edges!B:B,Vertices[[#This Row],[Vertex]],Edges!N:N)</f>
        <v>24</v>
      </c>
      <c r="AD115" s="83" t="str">
        <f>REPLACE(INDEX(GroupVertices[Group], MATCH(Vertices[[#This Row],[Vertex]],GroupVertices[Vertex],0)),1,1,"")</f>
        <v>1</v>
      </c>
      <c r="AE115" s="2"/>
      <c r="AI115" s="3"/>
    </row>
    <row r="116" spans="1:35" x14ac:dyDescent="0.25">
      <c r="A116" s="1" t="s">
        <v>432</v>
      </c>
      <c r="D116">
        <v>2.25</v>
      </c>
      <c r="G116" s="51"/>
      <c r="M116">
        <v>4924.73583984375</v>
      </c>
      <c r="N116">
        <v>3932.851806640625</v>
      </c>
      <c r="R116" s="49">
        <v>7</v>
      </c>
      <c r="U116" s="50">
        <v>3246.7172719999999</v>
      </c>
      <c r="V116" s="50">
        <v>3.39E-4</v>
      </c>
      <c r="W116" s="50">
        <v>4.06E-4</v>
      </c>
      <c r="X116" s="50">
        <v>1.60728</v>
      </c>
      <c r="Y116" s="50">
        <v>0.19047619047619047</v>
      </c>
      <c r="AA116" s="3">
        <v>861</v>
      </c>
      <c r="AC116" s="6">
        <f>SUMIF(Edges!A:A,Vertices[[#This Row],[Vertex]],Edges!N:N)+SUMIF(Edges!B:B,Vertices[[#This Row],[Vertex]],Edges!N:N)</f>
        <v>11</v>
      </c>
      <c r="AD116" s="83" t="str">
        <f>REPLACE(INDEX(GroupVertices[Group], MATCH(Vertices[[#This Row],[Vertex]],GroupVertices[Vertex],0)),1,1,"")</f>
        <v>1</v>
      </c>
      <c r="AE116" s="2"/>
      <c r="AI116" s="3"/>
    </row>
    <row r="117" spans="1:35" x14ac:dyDescent="0.25">
      <c r="A117" s="1" t="s">
        <v>272</v>
      </c>
      <c r="D117">
        <v>2.625</v>
      </c>
      <c r="G117" s="51"/>
      <c r="M117">
        <v>3930.7314453125</v>
      </c>
      <c r="N117">
        <v>7081.5634765625</v>
      </c>
      <c r="R117" s="49">
        <v>10</v>
      </c>
      <c r="U117" s="50">
        <v>4926.8802930000002</v>
      </c>
      <c r="V117" s="50">
        <v>3.5500000000000001E-4</v>
      </c>
      <c r="W117" s="50">
        <v>4.6360000000000004E-3</v>
      </c>
      <c r="X117" s="50">
        <v>1.5868739999999999</v>
      </c>
      <c r="Y117" s="50">
        <v>0.62222222222222223</v>
      </c>
      <c r="AA117" s="3">
        <v>26</v>
      </c>
      <c r="AC117" s="6">
        <f>SUMIF(Edges!A:A,Vertices[[#This Row],[Vertex]],Edges!N:N)+SUMIF(Edges!B:B,Vertices[[#This Row],[Vertex]],Edges!N:N)</f>
        <v>145</v>
      </c>
      <c r="AD117" s="83" t="str">
        <f>REPLACE(INDEX(GroupVertices[Group], MATCH(Vertices[[#This Row],[Vertex]],GroupVertices[Vertex],0)),1,1,"")</f>
        <v>1</v>
      </c>
      <c r="AE117" s="2"/>
      <c r="AI117" s="3"/>
    </row>
    <row r="118" spans="1:35" x14ac:dyDescent="0.25">
      <c r="A118" s="1" t="s">
        <v>897</v>
      </c>
      <c r="D118">
        <v>2.5</v>
      </c>
      <c r="G118" s="51"/>
      <c r="M118">
        <v>7340.7724609375</v>
      </c>
      <c r="N118">
        <v>6811.59033203125</v>
      </c>
      <c r="R118" s="49">
        <v>9</v>
      </c>
      <c r="U118" s="50">
        <v>764.97029199999997</v>
      </c>
      <c r="V118" s="50">
        <v>3.8999999999999999E-4</v>
      </c>
      <c r="W118" s="50">
        <v>1.418E-3</v>
      </c>
      <c r="X118" s="50">
        <v>1.5441940000000001</v>
      </c>
      <c r="Y118" s="50">
        <v>0.3611111111111111</v>
      </c>
      <c r="AA118" s="3">
        <v>585</v>
      </c>
      <c r="AC118" s="6">
        <f>SUMIF(Edges!A:A,Vertices[[#This Row],[Vertex]],Edges!N:N)+SUMIF(Edges!B:B,Vertices[[#This Row],[Vertex]],Edges!N:N)</f>
        <v>15</v>
      </c>
      <c r="AD118" s="83" t="str">
        <f>REPLACE(INDEX(GroupVertices[Group], MATCH(Vertices[[#This Row],[Vertex]],GroupVertices[Vertex],0)),1,1,"")</f>
        <v>1</v>
      </c>
      <c r="AE118" s="2"/>
      <c r="AI118" s="3"/>
    </row>
    <row r="119" spans="1:35" x14ac:dyDescent="0.25">
      <c r="A119" s="1" t="s">
        <v>513</v>
      </c>
      <c r="D119">
        <v>2.125</v>
      </c>
      <c r="G119" s="51"/>
      <c r="M119">
        <v>2955.115966796875</v>
      </c>
      <c r="N119">
        <v>5617.298828125</v>
      </c>
      <c r="R119" s="49">
        <v>6</v>
      </c>
      <c r="U119" s="50">
        <v>2332.7621530000001</v>
      </c>
      <c r="V119" s="50">
        <v>3.8099999999999999E-4</v>
      </c>
      <c r="W119" s="50">
        <v>9.3499999999999996E-4</v>
      </c>
      <c r="X119" s="50">
        <v>1.503611</v>
      </c>
      <c r="Y119" s="50">
        <v>0.2</v>
      </c>
      <c r="AA119" s="3">
        <v>396</v>
      </c>
      <c r="AC119" s="6">
        <f>SUMIF(Edges!A:A,Vertices[[#This Row],[Vertex]],Edges!N:N)+SUMIF(Edges!B:B,Vertices[[#This Row],[Vertex]],Edges!N:N)</f>
        <v>8</v>
      </c>
      <c r="AD119" s="83" t="str">
        <f>REPLACE(INDEX(GroupVertices[Group], MATCH(Vertices[[#This Row],[Vertex]],GroupVertices[Vertex],0)),1,1,"")</f>
        <v>1</v>
      </c>
      <c r="AE119" s="2"/>
      <c r="AI119" s="3"/>
    </row>
    <row r="120" spans="1:35" x14ac:dyDescent="0.25">
      <c r="A120" s="1" t="s">
        <v>534</v>
      </c>
      <c r="D120">
        <v>2.125</v>
      </c>
      <c r="G120" s="51"/>
      <c r="M120">
        <v>3508.97509765625</v>
      </c>
      <c r="N120">
        <v>5805.61572265625</v>
      </c>
      <c r="R120" s="49">
        <v>6</v>
      </c>
      <c r="U120" s="50">
        <v>5566.2764530000004</v>
      </c>
      <c r="V120" s="50">
        <v>3.3E-4</v>
      </c>
      <c r="W120" s="50">
        <v>2.9500000000000001E-4</v>
      </c>
      <c r="X120" s="50">
        <v>1.496712</v>
      </c>
      <c r="Y120" s="50">
        <v>6.6666666666666666E-2</v>
      </c>
      <c r="AA120" s="3">
        <v>114</v>
      </c>
      <c r="AC120" s="6">
        <f>SUMIF(Edges!A:A,Vertices[[#This Row],[Vertex]],Edges!N:N)+SUMIF(Edges!B:B,Vertices[[#This Row],[Vertex]],Edges!N:N)</f>
        <v>7</v>
      </c>
      <c r="AD120" s="83" t="str">
        <f>REPLACE(INDEX(GroupVertices[Group], MATCH(Vertices[[#This Row],[Vertex]],GroupVertices[Vertex],0)),1,1,"")</f>
        <v>1</v>
      </c>
      <c r="AE120" s="2"/>
      <c r="AI120" s="3"/>
    </row>
    <row r="121" spans="1:35" x14ac:dyDescent="0.25">
      <c r="A121" s="1" t="s">
        <v>271</v>
      </c>
      <c r="D121">
        <v>2.5</v>
      </c>
      <c r="G121" s="51"/>
      <c r="M121">
        <v>6966.3955078125</v>
      </c>
      <c r="N121">
        <v>7733.583984375</v>
      </c>
      <c r="R121" s="49">
        <v>9</v>
      </c>
      <c r="U121" s="50">
        <v>1454</v>
      </c>
      <c r="V121" s="50">
        <v>2.6200000000000003E-4</v>
      </c>
      <c r="W121" s="50">
        <v>3.1000000000000001E-5</v>
      </c>
      <c r="X121" s="50">
        <v>1.4700359999999999</v>
      </c>
      <c r="Y121" s="50">
        <v>0.61111111111111116</v>
      </c>
      <c r="AA121" s="3">
        <v>660</v>
      </c>
      <c r="AC121" s="6">
        <f>SUMIF(Edges!A:A,Vertices[[#This Row],[Vertex]],Edges!N:N)+SUMIF(Edges!B:B,Vertices[[#This Row],[Vertex]],Edges!N:N)</f>
        <v>14</v>
      </c>
      <c r="AD121" s="83" t="str">
        <f>REPLACE(INDEX(GroupVertices[Group], MATCH(Vertices[[#This Row],[Vertex]],GroupVertices[Vertex],0)),1,1,"")</f>
        <v>1</v>
      </c>
      <c r="AE121" s="2"/>
      <c r="AI121" s="3"/>
    </row>
    <row r="122" spans="1:35" x14ac:dyDescent="0.25">
      <c r="A122" s="1" t="s">
        <v>219</v>
      </c>
      <c r="D122">
        <v>1.75</v>
      </c>
      <c r="G122" s="51"/>
      <c r="M122">
        <v>1854.8800048828125</v>
      </c>
      <c r="N122">
        <v>176.49333190917969</v>
      </c>
      <c r="R122" s="49">
        <v>3</v>
      </c>
      <c r="U122" s="50">
        <v>2</v>
      </c>
      <c r="V122" s="50">
        <v>0.33333299999999999</v>
      </c>
      <c r="W122" s="50">
        <v>0</v>
      </c>
      <c r="X122" s="50">
        <v>1.4669430000000001</v>
      </c>
      <c r="Y122" s="50">
        <v>0.33333333333333331</v>
      </c>
      <c r="AA122" s="3">
        <v>16</v>
      </c>
      <c r="AC122" s="6">
        <f>SUMIF(Edges!A:A,Vertices[[#This Row],[Vertex]],Edges!N:N)+SUMIF(Edges!B:B,Vertices[[#This Row],[Vertex]],Edges!N:N)</f>
        <v>5</v>
      </c>
      <c r="AD122" s="83" t="str">
        <f>REPLACE(INDEX(GroupVertices[Group], MATCH(Vertices[[#This Row],[Vertex]],GroupVertices[Vertex],0)),1,1,"")</f>
        <v>7</v>
      </c>
      <c r="AE122" s="2"/>
      <c r="AI122" s="3"/>
    </row>
    <row r="123" spans="1:35" x14ac:dyDescent="0.25">
      <c r="A123" s="1" t="s">
        <v>721</v>
      </c>
      <c r="D123">
        <v>1.75</v>
      </c>
      <c r="G123" s="51"/>
      <c r="M123">
        <v>2282.726806640625</v>
      </c>
      <c r="N123">
        <v>1759.3814697265625</v>
      </c>
      <c r="R123" s="49">
        <v>3</v>
      </c>
      <c r="U123" s="50">
        <v>2</v>
      </c>
      <c r="V123" s="50">
        <v>0.33333299999999999</v>
      </c>
      <c r="W123" s="50">
        <v>0</v>
      </c>
      <c r="X123" s="50">
        <v>1.4669430000000001</v>
      </c>
      <c r="Y123" s="50">
        <v>0.33333333333333331</v>
      </c>
      <c r="AA123" s="3">
        <v>716</v>
      </c>
      <c r="AC123" s="6">
        <f>SUMIF(Edges!A:A,Vertices[[#This Row],[Vertex]],Edges!N:N)+SUMIF(Edges!B:B,Vertices[[#This Row],[Vertex]],Edges!N:N)</f>
        <v>5</v>
      </c>
      <c r="AD123" s="83" t="str">
        <f>REPLACE(INDEX(GroupVertices[Group], MATCH(Vertices[[#This Row],[Vertex]],GroupVertices[Vertex],0)),1,1,"")</f>
        <v>5</v>
      </c>
      <c r="AE123" s="2"/>
      <c r="AI123" s="3"/>
    </row>
    <row r="124" spans="1:35" x14ac:dyDescent="0.25">
      <c r="A124" s="1" t="s">
        <v>684</v>
      </c>
      <c r="D124">
        <v>1.75</v>
      </c>
      <c r="G124" s="51"/>
      <c r="M124">
        <v>1591.4796142578125</v>
      </c>
      <c r="N124">
        <v>515.48638916015625</v>
      </c>
      <c r="R124" s="49">
        <v>3</v>
      </c>
      <c r="U124" s="50">
        <v>2</v>
      </c>
      <c r="V124" s="50">
        <v>0.33333299999999999</v>
      </c>
      <c r="W124" s="50">
        <v>0</v>
      </c>
      <c r="X124" s="50">
        <v>1.4669430000000001</v>
      </c>
      <c r="Y124" s="50">
        <v>0.33333333333333331</v>
      </c>
      <c r="AA124" s="3">
        <v>528</v>
      </c>
      <c r="AC124" s="6">
        <f>SUMIF(Edges!A:A,Vertices[[#This Row],[Vertex]],Edges!N:N)+SUMIF(Edges!B:B,Vertices[[#This Row],[Vertex]],Edges!N:N)</f>
        <v>3</v>
      </c>
      <c r="AD124" s="83" t="str">
        <f>REPLACE(INDEX(GroupVertices[Group], MATCH(Vertices[[#This Row],[Vertex]],GroupVertices[Vertex],0)),1,1,"")</f>
        <v>10</v>
      </c>
      <c r="AE124" s="2"/>
      <c r="AI124" s="3"/>
    </row>
    <row r="125" spans="1:35" x14ac:dyDescent="0.25">
      <c r="A125" s="1" t="s">
        <v>991</v>
      </c>
      <c r="D125">
        <v>1.625</v>
      </c>
      <c r="G125" s="51"/>
      <c r="M125">
        <v>4686.0263671875</v>
      </c>
      <c r="N125">
        <v>1646.8941650390625</v>
      </c>
      <c r="R125" s="49">
        <v>2</v>
      </c>
      <c r="U125" s="50">
        <v>1</v>
      </c>
      <c r="V125" s="50">
        <v>0.5</v>
      </c>
      <c r="W125" s="50">
        <v>0</v>
      </c>
      <c r="X125" s="50">
        <v>1.4594590000000001</v>
      </c>
      <c r="Y125" s="50">
        <v>0</v>
      </c>
      <c r="AA125" s="3">
        <v>852</v>
      </c>
      <c r="AC125" s="6">
        <f>SUMIF(Edges!A:A,Vertices[[#This Row],[Vertex]],Edges!N:N)+SUMIF(Edges!B:B,Vertices[[#This Row],[Vertex]],Edges!N:N)</f>
        <v>14</v>
      </c>
      <c r="AD125" s="83" t="str">
        <f>REPLACE(INDEX(GroupVertices[Group], MATCH(Vertices[[#This Row],[Vertex]],GroupVertices[Vertex],0)),1,1,"")</f>
        <v>17</v>
      </c>
      <c r="AE125" s="2"/>
      <c r="AI125" s="3"/>
    </row>
    <row r="126" spans="1:35" x14ac:dyDescent="0.25">
      <c r="A126" s="1" t="s">
        <v>971</v>
      </c>
      <c r="D126">
        <v>1.625</v>
      </c>
      <c r="G126" s="51"/>
      <c r="M126">
        <v>4686.0263671875</v>
      </c>
      <c r="N126">
        <v>397.01910400390625</v>
      </c>
      <c r="R126" s="49">
        <v>2</v>
      </c>
      <c r="U126" s="50">
        <v>1</v>
      </c>
      <c r="V126" s="50">
        <v>0.5</v>
      </c>
      <c r="W126" s="50">
        <v>0</v>
      </c>
      <c r="X126" s="50">
        <v>1.4594590000000001</v>
      </c>
      <c r="Y126" s="50">
        <v>0</v>
      </c>
      <c r="AA126" s="3">
        <v>629</v>
      </c>
      <c r="AC126" s="6">
        <f>SUMIF(Edges!A:A,Vertices[[#This Row],[Vertex]],Edges!N:N)+SUMIF(Edges!B:B,Vertices[[#This Row],[Vertex]],Edges!N:N)</f>
        <v>5</v>
      </c>
      <c r="AD126" s="83" t="str">
        <f>REPLACE(INDEX(GroupVertices[Group], MATCH(Vertices[[#This Row],[Vertex]],GroupVertices[Vertex],0)),1,1,"")</f>
        <v>15</v>
      </c>
      <c r="AE126" s="2"/>
      <c r="AI126" s="3"/>
    </row>
    <row r="127" spans="1:35" x14ac:dyDescent="0.25">
      <c r="A127" s="1" t="s">
        <v>482</v>
      </c>
      <c r="D127">
        <v>1.625</v>
      </c>
      <c r="G127" s="51"/>
      <c r="M127">
        <v>3150.810302734375</v>
      </c>
      <c r="N127">
        <v>397.01910400390625</v>
      </c>
      <c r="R127" s="49">
        <v>2</v>
      </c>
      <c r="U127" s="50">
        <v>1</v>
      </c>
      <c r="V127" s="50">
        <v>0.5</v>
      </c>
      <c r="W127" s="50">
        <v>0</v>
      </c>
      <c r="X127" s="50">
        <v>1.4594590000000001</v>
      </c>
      <c r="Y127" s="50">
        <v>0</v>
      </c>
      <c r="AA127" s="3">
        <v>359</v>
      </c>
      <c r="AC127" s="6">
        <f>SUMIF(Edges!A:A,Vertices[[#This Row],[Vertex]],Edges!N:N)+SUMIF(Edges!B:B,Vertices[[#This Row],[Vertex]],Edges!N:N)</f>
        <v>4</v>
      </c>
      <c r="AD127" s="83" t="str">
        <f>REPLACE(INDEX(GroupVertices[Group], MATCH(Vertices[[#This Row],[Vertex]],GroupVertices[Vertex],0)),1,1,"")</f>
        <v>26</v>
      </c>
      <c r="AE127" s="2"/>
      <c r="AI127" s="3"/>
    </row>
    <row r="128" spans="1:35" x14ac:dyDescent="0.25">
      <c r="A128" s="1" t="s">
        <v>285</v>
      </c>
      <c r="D128">
        <v>1.625</v>
      </c>
      <c r="G128" s="51"/>
      <c r="M128">
        <v>3665.228271484375</v>
      </c>
      <c r="N128">
        <v>1646.8941650390625</v>
      </c>
      <c r="R128" s="49">
        <v>2</v>
      </c>
      <c r="U128" s="50">
        <v>1</v>
      </c>
      <c r="V128" s="50">
        <v>0.5</v>
      </c>
      <c r="W128" s="50">
        <v>0</v>
      </c>
      <c r="X128" s="50">
        <v>1.4594590000000001</v>
      </c>
      <c r="Y128" s="50">
        <v>0</v>
      </c>
      <c r="AA128" s="3">
        <v>146</v>
      </c>
      <c r="AC128" s="6">
        <f>SUMIF(Edges!A:A,Vertices[[#This Row],[Vertex]],Edges!N:N)+SUMIF(Edges!B:B,Vertices[[#This Row],[Vertex]],Edges!N:N)</f>
        <v>2</v>
      </c>
      <c r="AD128" s="83" t="str">
        <f>REPLACE(INDEX(GroupVertices[Group], MATCH(Vertices[[#This Row],[Vertex]],GroupVertices[Vertex],0)),1,1,"")</f>
        <v>23</v>
      </c>
      <c r="AE128" s="2"/>
      <c r="AI128" s="3"/>
    </row>
    <row r="129" spans="1:35" x14ac:dyDescent="0.25">
      <c r="A129" s="1" t="s">
        <v>920</v>
      </c>
      <c r="D129">
        <v>1.625</v>
      </c>
      <c r="G129" s="51"/>
      <c r="M129">
        <v>4179.646484375</v>
      </c>
      <c r="N129">
        <v>397.01910400390625</v>
      </c>
      <c r="R129" s="49">
        <v>2</v>
      </c>
      <c r="U129" s="50">
        <v>1</v>
      </c>
      <c r="V129" s="50">
        <v>0.5</v>
      </c>
      <c r="W129" s="50">
        <v>0</v>
      </c>
      <c r="X129" s="50">
        <v>1.4594590000000001</v>
      </c>
      <c r="Y129" s="50">
        <v>0</v>
      </c>
      <c r="AA129" s="3">
        <v>595</v>
      </c>
      <c r="AC129" s="6">
        <f>SUMIF(Edges!A:A,Vertices[[#This Row],[Vertex]],Edges!N:N)+SUMIF(Edges!B:B,Vertices[[#This Row],[Vertex]],Edges!N:N)</f>
        <v>2</v>
      </c>
      <c r="AD129" s="83" t="str">
        <f>REPLACE(INDEX(GroupVertices[Group], MATCH(Vertices[[#This Row],[Vertex]],GroupVertices[Vertex],0)),1,1,"")</f>
        <v>12</v>
      </c>
      <c r="AE129" s="2"/>
      <c r="AI129" s="3"/>
    </row>
    <row r="130" spans="1:35" x14ac:dyDescent="0.25">
      <c r="A130" s="1" t="s">
        <v>882</v>
      </c>
      <c r="D130">
        <v>2.125</v>
      </c>
      <c r="G130" s="51"/>
      <c r="M130">
        <v>4962.5009765625</v>
      </c>
      <c r="N130">
        <v>7597.21044921875</v>
      </c>
      <c r="R130" s="49">
        <v>6</v>
      </c>
      <c r="U130" s="50">
        <v>1679.3708770000001</v>
      </c>
      <c r="V130" s="50">
        <v>3.5100000000000002E-4</v>
      </c>
      <c r="W130" s="50">
        <v>6.2500000000000001E-4</v>
      </c>
      <c r="X130" s="50">
        <v>1.458474</v>
      </c>
      <c r="Y130" s="50">
        <v>0.13333333333333333</v>
      </c>
      <c r="AA130" s="3">
        <v>648</v>
      </c>
      <c r="AC130" s="6">
        <f>SUMIF(Edges!A:A,Vertices[[#This Row],[Vertex]],Edges!N:N)+SUMIF(Edges!B:B,Vertices[[#This Row],[Vertex]],Edges!N:N)</f>
        <v>12</v>
      </c>
      <c r="AD130" s="83" t="str">
        <f>REPLACE(INDEX(GroupVertices[Group], MATCH(Vertices[[#This Row],[Vertex]],GroupVertices[Vertex],0)),1,1,"")</f>
        <v>1</v>
      </c>
      <c r="AE130" s="2"/>
      <c r="AI130" s="3"/>
    </row>
    <row r="131" spans="1:35" x14ac:dyDescent="0.25">
      <c r="A131" s="1" t="s">
        <v>539</v>
      </c>
      <c r="D131">
        <v>2.25</v>
      </c>
      <c r="G131" s="51"/>
      <c r="M131">
        <v>6164.7763671875</v>
      </c>
      <c r="N131">
        <v>4836.4609375</v>
      </c>
      <c r="R131" s="49">
        <v>7</v>
      </c>
      <c r="U131" s="50">
        <v>2328.8400499999998</v>
      </c>
      <c r="V131" s="50">
        <v>3.7500000000000001E-4</v>
      </c>
      <c r="W131" s="50">
        <v>1.4599999999999999E-3</v>
      </c>
      <c r="X131" s="50">
        <v>1.4442360000000001</v>
      </c>
      <c r="Y131" s="50">
        <v>0.47619047619047616</v>
      </c>
      <c r="AA131" s="3">
        <v>338</v>
      </c>
      <c r="AC131" s="6">
        <f>SUMIF(Edges!A:A,Vertices[[#This Row],[Vertex]],Edges!N:N)+SUMIF(Edges!B:B,Vertices[[#This Row],[Vertex]],Edges!N:N)</f>
        <v>10</v>
      </c>
      <c r="AD131" s="83" t="str">
        <f>REPLACE(INDEX(GroupVertices[Group], MATCH(Vertices[[#This Row],[Vertex]],GroupVertices[Vertex],0)),1,1,"")</f>
        <v>1</v>
      </c>
      <c r="AE131" s="2"/>
      <c r="AI131" s="3"/>
    </row>
    <row r="132" spans="1:35" x14ac:dyDescent="0.25">
      <c r="A132" s="1" t="s">
        <v>863</v>
      </c>
      <c r="D132">
        <v>1.875</v>
      </c>
      <c r="G132" s="51"/>
      <c r="M132">
        <v>2976.2255859375</v>
      </c>
      <c r="N132">
        <v>5197.689453125</v>
      </c>
      <c r="R132" s="49">
        <v>4</v>
      </c>
      <c r="U132" s="50">
        <v>1455</v>
      </c>
      <c r="V132" s="50">
        <v>2.4399999999999999E-4</v>
      </c>
      <c r="W132" s="50">
        <v>1.66E-4</v>
      </c>
      <c r="X132" s="50">
        <v>1.422458</v>
      </c>
      <c r="Y132" s="50">
        <v>0.16666666666666666</v>
      </c>
      <c r="AA132" s="3">
        <v>697</v>
      </c>
      <c r="AC132" s="6">
        <f>SUMIF(Edges!A:A,Vertices[[#This Row],[Vertex]],Edges!N:N)+SUMIF(Edges!B:B,Vertices[[#This Row],[Vertex]],Edges!N:N)</f>
        <v>10</v>
      </c>
      <c r="AD132" s="83" t="str">
        <f>REPLACE(INDEX(GroupVertices[Group], MATCH(Vertices[[#This Row],[Vertex]],GroupVertices[Vertex],0)),1,1,"")</f>
        <v>1</v>
      </c>
      <c r="AE132" s="2"/>
      <c r="AI132" s="3"/>
    </row>
    <row r="133" spans="1:35" x14ac:dyDescent="0.25">
      <c r="A133" s="1" t="s">
        <v>279</v>
      </c>
      <c r="D133">
        <v>2.5</v>
      </c>
      <c r="G133" s="51"/>
      <c r="M133">
        <v>5736.146484375</v>
      </c>
      <c r="N133">
        <v>7389.572265625</v>
      </c>
      <c r="R133" s="49">
        <v>9</v>
      </c>
      <c r="U133" s="50">
        <v>728</v>
      </c>
      <c r="V133" s="50">
        <v>3.0400000000000002E-4</v>
      </c>
      <c r="W133" s="50">
        <v>4.2469999999999999E-3</v>
      </c>
      <c r="X133" s="50">
        <v>1.4211020000000001</v>
      </c>
      <c r="Y133" s="50">
        <v>0.77777777777777779</v>
      </c>
      <c r="AA133" s="3">
        <v>812</v>
      </c>
      <c r="AC133" s="6">
        <f>SUMIF(Edges!A:A,Vertices[[#This Row],[Vertex]],Edges!N:N)+SUMIF(Edges!B:B,Vertices[[#This Row],[Vertex]],Edges!N:N)</f>
        <v>141</v>
      </c>
      <c r="AD133" s="83" t="str">
        <f>REPLACE(INDEX(GroupVertices[Group], MATCH(Vertices[[#This Row],[Vertex]],GroupVertices[Vertex],0)),1,1,"")</f>
        <v>1</v>
      </c>
      <c r="AE133" s="2"/>
      <c r="AI133" s="3"/>
    </row>
    <row r="134" spans="1:35" x14ac:dyDescent="0.25">
      <c r="A134" s="1" t="s">
        <v>179</v>
      </c>
      <c r="D134">
        <v>2.25</v>
      </c>
      <c r="G134" s="51"/>
      <c r="M134">
        <v>3772.08642578125</v>
      </c>
      <c r="N134">
        <v>5025.51806640625</v>
      </c>
      <c r="R134" s="49">
        <v>7</v>
      </c>
      <c r="U134" s="50">
        <v>2911.4191569999998</v>
      </c>
      <c r="V134" s="50">
        <v>3.7300000000000001E-4</v>
      </c>
      <c r="W134" s="50">
        <v>1.1689999999999999E-3</v>
      </c>
      <c r="X134" s="50">
        <v>1.4204380000000001</v>
      </c>
      <c r="Y134" s="50">
        <v>0.14285714285714285</v>
      </c>
      <c r="AA134" s="3">
        <v>837</v>
      </c>
      <c r="AC134" s="6">
        <f>SUMIF(Edges!A:A,Vertices[[#This Row],[Vertex]],Edges!N:N)+SUMIF(Edges!B:B,Vertices[[#This Row],[Vertex]],Edges!N:N)</f>
        <v>14</v>
      </c>
      <c r="AD134" s="83" t="str">
        <f>REPLACE(INDEX(GroupVertices[Group], MATCH(Vertices[[#This Row],[Vertex]],GroupVertices[Vertex],0)),1,1,"")</f>
        <v>1</v>
      </c>
      <c r="AE134" s="2"/>
      <c r="AI134" s="3"/>
    </row>
    <row r="135" spans="1:35" x14ac:dyDescent="0.25">
      <c r="A135" s="1" t="s">
        <v>541</v>
      </c>
      <c r="D135">
        <v>1.875</v>
      </c>
      <c r="G135" s="51"/>
      <c r="M135">
        <v>507.03713989257813</v>
      </c>
      <c r="N135">
        <v>176.47178649902344</v>
      </c>
      <c r="R135" s="49">
        <v>4</v>
      </c>
      <c r="U135" s="50">
        <v>3</v>
      </c>
      <c r="V135" s="50">
        <v>0.25</v>
      </c>
      <c r="W135" s="50">
        <v>0</v>
      </c>
      <c r="X135" s="50">
        <v>1.4202790000000001</v>
      </c>
      <c r="Y135" s="50">
        <v>0.5</v>
      </c>
      <c r="AA135" s="3">
        <v>545</v>
      </c>
      <c r="AC135" s="6">
        <f>SUMIF(Edges!A:A,Vertices[[#This Row],[Vertex]],Edges!N:N)+SUMIF(Edges!B:B,Vertices[[#This Row],[Vertex]],Edges!N:N)</f>
        <v>14</v>
      </c>
      <c r="AD135" s="83" t="str">
        <f>REPLACE(INDEX(GroupVertices[Group], MATCH(Vertices[[#This Row],[Vertex]],GroupVertices[Vertex],0)),1,1,"")</f>
        <v>3</v>
      </c>
      <c r="AE135" s="2"/>
      <c r="AI135" s="3"/>
    </row>
    <row r="136" spans="1:35" x14ac:dyDescent="0.25">
      <c r="A136" s="1" t="s">
        <v>538</v>
      </c>
      <c r="D136">
        <v>1.875</v>
      </c>
      <c r="G136" s="51"/>
      <c r="M136">
        <v>4222.41455078125</v>
      </c>
      <c r="N136">
        <v>5549.91748046875</v>
      </c>
      <c r="R136" s="49">
        <v>4</v>
      </c>
      <c r="U136" s="50">
        <v>2904</v>
      </c>
      <c r="V136" s="50">
        <v>2.6600000000000001E-4</v>
      </c>
      <c r="W136" s="50">
        <v>1.9000000000000001E-5</v>
      </c>
      <c r="X136" s="50">
        <v>1.4112750000000001</v>
      </c>
      <c r="Y136" s="50">
        <v>0.16666666666666666</v>
      </c>
      <c r="AA136" s="3">
        <v>693</v>
      </c>
      <c r="AC136" s="6">
        <f>SUMIF(Edges!A:A,Vertices[[#This Row],[Vertex]],Edges!N:N)+SUMIF(Edges!B:B,Vertices[[#This Row],[Vertex]],Edges!N:N)</f>
        <v>6</v>
      </c>
      <c r="AD136" s="83" t="str">
        <f>REPLACE(INDEX(GroupVertices[Group], MATCH(Vertices[[#This Row],[Vertex]],GroupVertices[Vertex],0)),1,1,"")</f>
        <v>1</v>
      </c>
      <c r="AE136" s="2"/>
      <c r="AI136" s="3"/>
    </row>
    <row r="137" spans="1:35" x14ac:dyDescent="0.25">
      <c r="A137" s="1" t="s">
        <v>372</v>
      </c>
      <c r="D137">
        <v>2.125</v>
      </c>
      <c r="G137" s="51"/>
      <c r="M137">
        <v>5276.34716796875</v>
      </c>
      <c r="N137">
        <v>3313.14111328125</v>
      </c>
      <c r="R137" s="49">
        <v>6</v>
      </c>
      <c r="U137" s="50">
        <v>1486.717142</v>
      </c>
      <c r="V137" s="50">
        <v>3.2899999999999997E-4</v>
      </c>
      <c r="W137" s="50">
        <v>2.4000000000000001E-4</v>
      </c>
      <c r="X137" s="50">
        <v>1.4052169999999999</v>
      </c>
      <c r="Y137" s="50">
        <v>0.13333333333333333</v>
      </c>
      <c r="AA137" s="3">
        <v>419</v>
      </c>
      <c r="AC137" s="6">
        <f>SUMIF(Edges!A:A,Vertices[[#This Row],[Vertex]],Edges!N:N)+SUMIF(Edges!B:B,Vertices[[#This Row],[Vertex]],Edges!N:N)</f>
        <v>12</v>
      </c>
      <c r="AD137" s="83" t="str">
        <f>REPLACE(INDEX(GroupVertices[Group], MATCH(Vertices[[#This Row],[Vertex]],GroupVertices[Vertex],0)),1,1,"")</f>
        <v>1</v>
      </c>
      <c r="AE137" s="2"/>
      <c r="AI137" s="3"/>
    </row>
    <row r="138" spans="1:35" x14ac:dyDescent="0.25">
      <c r="A138" s="1" t="s">
        <v>385</v>
      </c>
      <c r="D138">
        <v>2</v>
      </c>
      <c r="G138" s="51"/>
      <c r="M138">
        <v>2194.775634765625</v>
      </c>
      <c r="N138">
        <v>7748.541015625</v>
      </c>
      <c r="R138" s="49">
        <v>5</v>
      </c>
      <c r="U138" s="50">
        <v>2262.6794570000002</v>
      </c>
      <c r="V138" s="50">
        <v>2.9100000000000003E-4</v>
      </c>
      <c r="W138" s="50">
        <v>3.0000000000000001E-5</v>
      </c>
      <c r="X138" s="50">
        <v>1.3989549999999999</v>
      </c>
      <c r="Y138" s="50">
        <v>0.2</v>
      </c>
      <c r="AA138" s="3">
        <v>491</v>
      </c>
      <c r="AC138" s="6">
        <f>SUMIF(Edges!A:A,Vertices[[#This Row],[Vertex]],Edges!N:N)+SUMIF(Edges!B:B,Vertices[[#This Row],[Vertex]],Edges!N:N)</f>
        <v>10</v>
      </c>
      <c r="AD138" s="83" t="str">
        <f>REPLACE(INDEX(GroupVertices[Group], MATCH(Vertices[[#This Row],[Vertex]],GroupVertices[Vertex],0)),1,1,"")</f>
        <v>1</v>
      </c>
      <c r="AE138" s="2"/>
      <c r="AI138" s="3"/>
    </row>
    <row r="139" spans="1:35" x14ac:dyDescent="0.25">
      <c r="A139" s="1" t="s">
        <v>287</v>
      </c>
      <c r="D139">
        <v>2.25</v>
      </c>
      <c r="G139" s="51"/>
      <c r="M139">
        <v>5729.37158203125</v>
      </c>
      <c r="N139">
        <v>6911.3896484375</v>
      </c>
      <c r="R139" s="49">
        <v>7</v>
      </c>
      <c r="U139" s="50">
        <v>1372.659504</v>
      </c>
      <c r="V139" s="50">
        <v>3.8900000000000002E-4</v>
      </c>
      <c r="W139" s="50">
        <v>1.072E-3</v>
      </c>
      <c r="X139" s="50">
        <v>1.3964589999999999</v>
      </c>
      <c r="Y139" s="50">
        <v>0.2857142857142857</v>
      </c>
      <c r="AA139" s="3">
        <v>125</v>
      </c>
      <c r="AC139" s="6">
        <f>SUMIF(Edges!A:A,Vertices[[#This Row],[Vertex]],Edges!N:N)+SUMIF(Edges!B:B,Vertices[[#This Row],[Vertex]],Edges!N:N)</f>
        <v>8</v>
      </c>
      <c r="AD139" s="83" t="str">
        <f>REPLACE(INDEX(GroupVertices[Group], MATCH(Vertices[[#This Row],[Vertex]],GroupVertices[Vertex],0)),1,1,"")</f>
        <v>1</v>
      </c>
      <c r="AE139" s="2"/>
      <c r="AI139" s="3"/>
    </row>
    <row r="140" spans="1:35" x14ac:dyDescent="0.25">
      <c r="A140" s="1" t="s">
        <v>400</v>
      </c>
      <c r="D140">
        <v>2.375</v>
      </c>
      <c r="G140" s="51"/>
      <c r="M140">
        <v>4789.05615234375</v>
      </c>
      <c r="N140">
        <v>6719.34423828125</v>
      </c>
      <c r="R140" s="49">
        <v>8</v>
      </c>
      <c r="U140" s="50">
        <v>745.11298699999998</v>
      </c>
      <c r="V140" s="50">
        <v>3.8499999999999998E-4</v>
      </c>
      <c r="W140" s="50">
        <v>1.6050000000000001E-3</v>
      </c>
      <c r="X140" s="50">
        <v>1.3882969999999999</v>
      </c>
      <c r="Y140" s="50">
        <v>0.35714285714285715</v>
      </c>
      <c r="AA140" s="3">
        <v>530</v>
      </c>
      <c r="AC140" s="6">
        <f>SUMIF(Edges!A:A,Vertices[[#This Row],[Vertex]],Edges!N:N)+SUMIF(Edges!B:B,Vertices[[#This Row],[Vertex]],Edges!N:N)</f>
        <v>17</v>
      </c>
      <c r="AD140" s="83" t="str">
        <f>REPLACE(INDEX(GroupVertices[Group], MATCH(Vertices[[#This Row],[Vertex]],GroupVertices[Vertex],0)),1,1,"")</f>
        <v>1</v>
      </c>
      <c r="AE140" s="2"/>
      <c r="AI140" s="3"/>
    </row>
    <row r="141" spans="1:35" x14ac:dyDescent="0.25">
      <c r="A141" s="1" t="s">
        <v>852</v>
      </c>
      <c r="D141">
        <v>2</v>
      </c>
      <c r="G141" s="51"/>
      <c r="M141">
        <v>3212.92919921875</v>
      </c>
      <c r="N141">
        <v>6538.943359375</v>
      </c>
      <c r="R141" s="49">
        <v>5</v>
      </c>
      <c r="U141" s="50">
        <v>1972.500483</v>
      </c>
      <c r="V141" s="50">
        <v>3.4600000000000001E-4</v>
      </c>
      <c r="W141" s="50">
        <v>6.5799999999999995E-4</v>
      </c>
      <c r="X141" s="50">
        <v>1.3629800000000001</v>
      </c>
      <c r="Y141" s="50">
        <v>0.1</v>
      </c>
      <c r="AA141" s="3">
        <v>749</v>
      </c>
      <c r="AC141" s="6">
        <f>SUMIF(Edges!A:A,Vertices[[#This Row],[Vertex]],Edges!N:N)+SUMIF(Edges!B:B,Vertices[[#This Row],[Vertex]],Edges!N:N)</f>
        <v>7</v>
      </c>
      <c r="AD141" s="83" t="str">
        <f>REPLACE(INDEX(GroupVertices[Group], MATCH(Vertices[[#This Row],[Vertex]],GroupVertices[Vertex],0)),1,1,"")</f>
        <v>1</v>
      </c>
      <c r="AE141" s="2"/>
      <c r="AI141" s="3"/>
    </row>
    <row r="142" spans="1:35" x14ac:dyDescent="0.25">
      <c r="A142" s="1" t="s">
        <v>568</v>
      </c>
      <c r="D142">
        <v>2.25</v>
      </c>
      <c r="G142" s="51"/>
      <c r="M142">
        <v>6496.38232421875</v>
      </c>
      <c r="N142">
        <v>7255.35498046875</v>
      </c>
      <c r="R142" s="49">
        <v>7</v>
      </c>
      <c r="U142" s="50">
        <v>1292.1860340000001</v>
      </c>
      <c r="V142" s="50">
        <v>3.7800000000000003E-4</v>
      </c>
      <c r="W142" s="50">
        <v>1.1410000000000001E-3</v>
      </c>
      <c r="X142" s="50">
        <v>1.36206</v>
      </c>
      <c r="Y142" s="50">
        <v>0.33333333333333331</v>
      </c>
      <c r="AA142" s="3">
        <v>166</v>
      </c>
      <c r="AC142" s="6">
        <f>SUMIF(Edges!A:A,Vertices[[#This Row],[Vertex]],Edges!N:N)+SUMIF(Edges!B:B,Vertices[[#This Row],[Vertex]],Edges!N:N)</f>
        <v>30</v>
      </c>
      <c r="AD142" s="83" t="str">
        <f>REPLACE(INDEX(GroupVertices[Group], MATCH(Vertices[[#This Row],[Vertex]],GroupVertices[Vertex],0)),1,1,"")</f>
        <v>1</v>
      </c>
      <c r="AE142" s="2"/>
      <c r="AI142" s="3"/>
    </row>
    <row r="143" spans="1:35" x14ac:dyDescent="0.25">
      <c r="A143" s="1" t="s">
        <v>490</v>
      </c>
      <c r="D143">
        <v>2.25</v>
      </c>
      <c r="G143" s="51"/>
      <c r="M143">
        <v>7332.25341796875</v>
      </c>
      <c r="N143">
        <v>5000.80029296875</v>
      </c>
      <c r="R143" s="49">
        <v>7</v>
      </c>
      <c r="U143" s="50">
        <v>2551.1928830000002</v>
      </c>
      <c r="V143" s="50">
        <v>3.7300000000000001E-4</v>
      </c>
      <c r="W143" s="50">
        <v>1.3060000000000001E-3</v>
      </c>
      <c r="X143" s="50">
        <v>1.3615360000000001</v>
      </c>
      <c r="Y143" s="50">
        <v>0.19047619047619047</v>
      </c>
      <c r="AA143" s="3">
        <v>614</v>
      </c>
      <c r="AC143" s="6">
        <f>SUMIF(Edges!A:A,Vertices[[#This Row],[Vertex]],Edges!N:N)+SUMIF(Edges!B:B,Vertices[[#This Row],[Vertex]],Edges!N:N)</f>
        <v>17</v>
      </c>
      <c r="AD143" s="83" t="str">
        <f>REPLACE(INDEX(GroupVertices[Group], MATCH(Vertices[[#This Row],[Vertex]],GroupVertices[Vertex],0)),1,1,"")</f>
        <v>1</v>
      </c>
      <c r="AE143" s="2"/>
      <c r="AI143" s="3"/>
    </row>
    <row r="144" spans="1:35" x14ac:dyDescent="0.25">
      <c r="A144" s="1" t="s">
        <v>585</v>
      </c>
      <c r="D144">
        <v>2.5</v>
      </c>
      <c r="G144" s="51"/>
      <c r="M144">
        <v>4138.97314453125</v>
      </c>
      <c r="N144">
        <v>8248.5224609375</v>
      </c>
      <c r="R144" s="49">
        <v>9</v>
      </c>
      <c r="U144" s="50">
        <v>2166</v>
      </c>
      <c r="V144" s="50">
        <v>3.0600000000000001E-4</v>
      </c>
      <c r="W144" s="50">
        <v>6.7999999999999999E-5</v>
      </c>
      <c r="X144" s="50">
        <v>1.361321</v>
      </c>
      <c r="Y144" s="50">
        <v>0.66666666666666663</v>
      </c>
      <c r="AA144" s="3">
        <v>133</v>
      </c>
      <c r="AC144" s="6">
        <f>SUMIF(Edges!A:A,Vertices[[#This Row],[Vertex]],Edges!N:N)+SUMIF(Edges!B:B,Vertices[[#This Row],[Vertex]],Edges!N:N)</f>
        <v>16</v>
      </c>
      <c r="AD144" s="83" t="str">
        <f>REPLACE(INDEX(GroupVertices[Group], MATCH(Vertices[[#This Row],[Vertex]],GroupVertices[Vertex],0)),1,1,"")</f>
        <v>1</v>
      </c>
      <c r="AE144" s="2"/>
      <c r="AI144" s="3"/>
    </row>
    <row r="145" spans="1:35" x14ac:dyDescent="0.25">
      <c r="A145" s="1" t="s">
        <v>588</v>
      </c>
      <c r="D145">
        <v>2.5</v>
      </c>
      <c r="G145" s="51"/>
      <c r="M145">
        <v>3761.755615234375</v>
      </c>
      <c r="N145">
        <v>8417.173828125</v>
      </c>
      <c r="R145" s="49">
        <v>9</v>
      </c>
      <c r="U145" s="50">
        <v>2166</v>
      </c>
      <c r="V145" s="50">
        <v>3.0600000000000001E-4</v>
      </c>
      <c r="W145" s="50">
        <v>6.7999999999999999E-5</v>
      </c>
      <c r="X145" s="50">
        <v>1.361321</v>
      </c>
      <c r="Y145" s="50">
        <v>0.66666666666666663</v>
      </c>
      <c r="AA145" s="3">
        <v>473</v>
      </c>
      <c r="AC145" s="6">
        <f>SUMIF(Edges!A:A,Vertices[[#This Row],[Vertex]],Edges!N:N)+SUMIF(Edges!B:B,Vertices[[#This Row],[Vertex]],Edges!N:N)</f>
        <v>14</v>
      </c>
      <c r="AD145" s="83" t="str">
        <f>REPLACE(INDEX(GroupVertices[Group], MATCH(Vertices[[#This Row],[Vertex]],GroupVertices[Vertex],0)),1,1,"")</f>
        <v>1</v>
      </c>
      <c r="AE145" s="2"/>
      <c r="AI145" s="3"/>
    </row>
    <row r="146" spans="1:35" x14ac:dyDescent="0.25">
      <c r="A146" s="1" t="s">
        <v>531</v>
      </c>
      <c r="D146">
        <v>2.375</v>
      </c>
      <c r="G146" s="51"/>
      <c r="M146">
        <v>5628.83203125</v>
      </c>
      <c r="N146">
        <v>6580.732421875</v>
      </c>
      <c r="R146" s="49">
        <v>8</v>
      </c>
      <c r="U146" s="50">
        <v>700.84075399999995</v>
      </c>
      <c r="V146" s="50">
        <v>3.5399999999999999E-4</v>
      </c>
      <c r="W146" s="50">
        <v>4.9799999999999996E-4</v>
      </c>
      <c r="X146" s="50">
        <v>1.360506</v>
      </c>
      <c r="Y146" s="50">
        <v>0.7857142857142857</v>
      </c>
      <c r="AA146" s="3">
        <v>587</v>
      </c>
      <c r="AC146" s="6">
        <f>SUMIF(Edges!A:A,Vertices[[#This Row],[Vertex]],Edges!N:N)+SUMIF(Edges!B:B,Vertices[[#This Row],[Vertex]],Edges!N:N)</f>
        <v>114</v>
      </c>
      <c r="AD146" s="83" t="str">
        <f>REPLACE(INDEX(GroupVertices[Group], MATCH(Vertices[[#This Row],[Vertex]],GroupVertices[Vertex],0)),1,1,"")</f>
        <v>1</v>
      </c>
      <c r="AE146" s="2"/>
      <c r="AI146" s="3"/>
    </row>
    <row r="147" spans="1:35" x14ac:dyDescent="0.25">
      <c r="A147" s="1" t="s">
        <v>349</v>
      </c>
      <c r="D147">
        <v>2</v>
      </c>
      <c r="G147" s="51"/>
      <c r="M147">
        <v>4629.09033203125</v>
      </c>
      <c r="N147">
        <v>4810.12060546875</v>
      </c>
      <c r="R147" s="49">
        <v>5</v>
      </c>
      <c r="U147" s="50">
        <v>1691.279342</v>
      </c>
      <c r="V147" s="50">
        <v>3.1799999999999998E-4</v>
      </c>
      <c r="W147" s="50">
        <v>1.9599999999999999E-4</v>
      </c>
      <c r="X147" s="50">
        <v>1.3576790000000001</v>
      </c>
      <c r="Y147" s="50">
        <v>0</v>
      </c>
      <c r="AA147" s="3">
        <v>747</v>
      </c>
      <c r="AC147" s="6">
        <f>SUMIF(Edges!A:A,Vertices[[#This Row],[Vertex]],Edges!N:N)+SUMIF(Edges!B:B,Vertices[[#This Row],[Vertex]],Edges!N:N)</f>
        <v>12</v>
      </c>
      <c r="AD147" s="83" t="str">
        <f>REPLACE(INDEX(GroupVertices[Group], MATCH(Vertices[[#This Row],[Vertex]],GroupVertices[Vertex],0)),1,1,"")</f>
        <v>1</v>
      </c>
      <c r="AE147" s="2"/>
      <c r="AI147" s="3"/>
    </row>
    <row r="148" spans="1:35" x14ac:dyDescent="0.25">
      <c r="A148" s="1" t="s">
        <v>690</v>
      </c>
      <c r="D148">
        <v>2.25</v>
      </c>
      <c r="G148" s="51"/>
      <c r="M148">
        <v>8563.498046875</v>
      </c>
      <c r="N148">
        <v>6164.220703125</v>
      </c>
      <c r="R148" s="49">
        <v>7</v>
      </c>
      <c r="U148" s="50">
        <v>728</v>
      </c>
      <c r="V148" s="50">
        <v>2.8299999999999999E-4</v>
      </c>
      <c r="W148" s="50">
        <v>2.5000000000000001E-5</v>
      </c>
      <c r="X148" s="50">
        <v>1.3554710000000001</v>
      </c>
      <c r="Y148" s="50">
        <v>0.7142857142857143</v>
      </c>
      <c r="AA148" s="3">
        <v>593</v>
      </c>
      <c r="AC148" s="6">
        <f>SUMIF(Edges!A:A,Vertices[[#This Row],[Vertex]],Edges!N:N)+SUMIF(Edges!B:B,Vertices[[#This Row],[Vertex]],Edges!N:N)</f>
        <v>9</v>
      </c>
      <c r="AD148" s="83" t="str">
        <f>REPLACE(INDEX(GroupVertices[Group], MATCH(Vertices[[#This Row],[Vertex]],GroupVertices[Vertex],0)),1,1,"")</f>
        <v>1</v>
      </c>
      <c r="AE148" s="2"/>
      <c r="AI148" s="3"/>
    </row>
    <row r="149" spans="1:35" x14ac:dyDescent="0.25">
      <c r="A149" s="1" t="s">
        <v>330</v>
      </c>
      <c r="D149">
        <v>2.375</v>
      </c>
      <c r="G149" s="51"/>
      <c r="M149">
        <v>3671.1181640625</v>
      </c>
      <c r="N149">
        <v>5972.39111328125</v>
      </c>
      <c r="R149" s="49">
        <v>8</v>
      </c>
      <c r="U149" s="50">
        <v>1231.4551349999999</v>
      </c>
      <c r="V149" s="50">
        <v>3.1100000000000002E-4</v>
      </c>
      <c r="W149" s="50">
        <v>3.9649999999999998E-3</v>
      </c>
      <c r="X149" s="50">
        <v>1.3554269999999999</v>
      </c>
      <c r="Y149" s="50">
        <v>0.75</v>
      </c>
      <c r="AA149" s="3">
        <v>755</v>
      </c>
      <c r="AC149" s="6">
        <f>SUMIF(Edges!A:A,Vertices[[#This Row],[Vertex]],Edges!N:N)+SUMIF(Edges!B:B,Vertices[[#This Row],[Vertex]],Edges!N:N)</f>
        <v>26</v>
      </c>
      <c r="AD149" s="83" t="str">
        <f>REPLACE(INDEX(GroupVertices[Group], MATCH(Vertices[[#This Row],[Vertex]],GroupVertices[Vertex],0)),1,1,"")</f>
        <v>1</v>
      </c>
      <c r="AE149" s="2"/>
      <c r="AI149" s="3"/>
    </row>
    <row r="150" spans="1:35" x14ac:dyDescent="0.25">
      <c r="A150" s="1" t="s">
        <v>238</v>
      </c>
      <c r="D150">
        <v>2.375</v>
      </c>
      <c r="G150" s="51"/>
      <c r="M150">
        <v>4311.06591796875</v>
      </c>
      <c r="N150">
        <v>5673.04833984375</v>
      </c>
      <c r="R150" s="49">
        <v>8</v>
      </c>
      <c r="U150" s="50">
        <v>269.73120999999998</v>
      </c>
      <c r="V150" s="50">
        <v>3.7800000000000003E-4</v>
      </c>
      <c r="W150" s="50">
        <v>4.8659999999999997E-3</v>
      </c>
      <c r="X150" s="50">
        <v>1.354625</v>
      </c>
      <c r="Y150" s="50">
        <v>0.6071428571428571</v>
      </c>
      <c r="AA150" s="3">
        <v>21</v>
      </c>
      <c r="AC150" s="6">
        <f>SUMIF(Edges!A:A,Vertices[[#This Row],[Vertex]],Edges!N:N)+SUMIF(Edges!B:B,Vertices[[#This Row],[Vertex]],Edges!N:N)</f>
        <v>21</v>
      </c>
      <c r="AD150" s="83" t="str">
        <f>REPLACE(INDEX(GroupVertices[Group], MATCH(Vertices[[#This Row],[Vertex]],GroupVertices[Vertex],0)),1,1,"")</f>
        <v>1</v>
      </c>
      <c r="AE150" s="2"/>
      <c r="AI150" s="3"/>
    </row>
    <row r="151" spans="1:35" x14ac:dyDescent="0.25">
      <c r="A151" s="1" t="s">
        <v>398</v>
      </c>
      <c r="D151">
        <v>2.25</v>
      </c>
      <c r="G151" s="51"/>
      <c r="M151">
        <v>4403.41552734375</v>
      </c>
      <c r="N151">
        <v>4818.78515625</v>
      </c>
      <c r="R151" s="49">
        <v>7</v>
      </c>
      <c r="U151" s="50">
        <v>759.55560600000001</v>
      </c>
      <c r="V151" s="50">
        <v>3.97E-4</v>
      </c>
      <c r="W151" s="50">
        <v>1.366E-3</v>
      </c>
      <c r="X151" s="50">
        <v>1.3450439999999999</v>
      </c>
      <c r="Y151" s="50">
        <v>0.42857142857142855</v>
      </c>
      <c r="AA151" s="3">
        <v>417</v>
      </c>
      <c r="AC151" s="6">
        <f>SUMIF(Edges!A:A,Vertices[[#This Row],[Vertex]],Edges!N:N)+SUMIF(Edges!B:B,Vertices[[#This Row],[Vertex]],Edges!N:N)</f>
        <v>33</v>
      </c>
      <c r="AD151" s="83" t="str">
        <f>REPLACE(INDEX(GroupVertices[Group], MATCH(Vertices[[#This Row],[Vertex]],GroupVertices[Vertex],0)),1,1,"")</f>
        <v>1</v>
      </c>
      <c r="AE151" s="2"/>
      <c r="AI151" s="3"/>
    </row>
    <row r="152" spans="1:35" x14ac:dyDescent="0.25">
      <c r="A152" s="1" t="s">
        <v>605</v>
      </c>
      <c r="D152">
        <v>1.875</v>
      </c>
      <c r="G152" s="51"/>
      <c r="M152">
        <v>6045.83056640625</v>
      </c>
      <c r="N152">
        <v>4301.865234375</v>
      </c>
      <c r="R152" s="49">
        <v>4</v>
      </c>
      <c r="U152" s="50">
        <v>4343</v>
      </c>
      <c r="V152" s="50">
        <v>2.9E-4</v>
      </c>
      <c r="W152" s="50">
        <v>7.6000000000000004E-5</v>
      </c>
      <c r="X152" s="50">
        <v>1.3425739999999999</v>
      </c>
      <c r="Y152" s="50">
        <v>0.16666666666666666</v>
      </c>
      <c r="AA152" s="3">
        <v>839</v>
      </c>
      <c r="AC152" s="6">
        <f>SUMIF(Edges!A:A,Vertices[[#This Row],[Vertex]],Edges!N:N)+SUMIF(Edges!B:B,Vertices[[#This Row],[Vertex]],Edges!N:N)</f>
        <v>8</v>
      </c>
      <c r="AD152" s="83" t="str">
        <f>REPLACE(INDEX(GroupVertices[Group], MATCH(Vertices[[#This Row],[Vertex]],GroupVertices[Vertex],0)),1,1,"")</f>
        <v>1</v>
      </c>
      <c r="AE152" s="2"/>
      <c r="AI152" s="3"/>
    </row>
    <row r="153" spans="1:35" x14ac:dyDescent="0.25">
      <c r="A153" s="1" t="s">
        <v>671</v>
      </c>
      <c r="D153">
        <v>2</v>
      </c>
      <c r="G153" s="51"/>
      <c r="M153">
        <v>5486.6240234375</v>
      </c>
      <c r="N153">
        <v>8486.4677734375</v>
      </c>
      <c r="R153" s="49">
        <v>5</v>
      </c>
      <c r="U153" s="50">
        <v>1190.7858960000001</v>
      </c>
      <c r="V153" s="50">
        <v>2.5900000000000001E-4</v>
      </c>
      <c r="W153" s="50">
        <v>4.5399999999999998E-4</v>
      </c>
      <c r="X153" s="50">
        <v>1.337845</v>
      </c>
      <c r="Y153" s="50">
        <v>0.2</v>
      </c>
      <c r="AA153" s="3">
        <v>826</v>
      </c>
      <c r="AC153" s="6">
        <f>SUMIF(Edges!A:A,Vertices[[#This Row],[Vertex]],Edges!N:N)+SUMIF(Edges!B:B,Vertices[[#This Row],[Vertex]],Edges!N:N)</f>
        <v>15</v>
      </c>
      <c r="AD153" s="83" t="str">
        <f>REPLACE(INDEX(GroupVertices[Group], MATCH(Vertices[[#This Row],[Vertex]],GroupVertices[Vertex],0)),1,1,"")</f>
        <v>1</v>
      </c>
      <c r="AE153" s="2"/>
      <c r="AI153" s="3"/>
    </row>
    <row r="154" spans="1:35" x14ac:dyDescent="0.25">
      <c r="A154" s="1" t="s">
        <v>533</v>
      </c>
      <c r="D154">
        <v>2.375</v>
      </c>
      <c r="G154" s="51"/>
      <c r="M154">
        <v>5949.517578125</v>
      </c>
      <c r="N154">
        <v>7122.5947265625</v>
      </c>
      <c r="R154" s="49">
        <v>8</v>
      </c>
      <c r="U154" s="50">
        <v>131.44762</v>
      </c>
      <c r="V154" s="50">
        <v>3.5E-4</v>
      </c>
      <c r="W154" s="50">
        <v>4.6200000000000001E-4</v>
      </c>
      <c r="X154" s="50">
        <v>1.3343510000000001</v>
      </c>
      <c r="Y154" s="50">
        <v>0.7857142857142857</v>
      </c>
      <c r="AA154" s="3">
        <v>727</v>
      </c>
      <c r="AC154" s="6">
        <f>SUMIF(Edges!A:A,Vertices[[#This Row],[Vertex]],Edges!N:N)+SUMIF(Edges!B:B,Vertices[[#This Row],[Vertex]],Edges!N:N)</f>
        <v>23</v>
      </c>
      <c r="AD154" s="83" t="str">
        <f>REPLACE(INDEX(GroupVertices[Group], MATCH(Vertices[[#This Row],[Vertex]],GroupVertices[Vertex],0)),1,1,"")</f>
        <v>1</v>
      </c>
      <c r="AE154" s="2"/>
      <c r="AI154" s="3"/>
    </row>
    <row r="155" spans="1:35" x14ac:dyDescent="0.25">
      <c r="A155" s="1" t="s">
        <v>224</v>
      </c>
      <c r="D155">
        <v>2.375</v>
      </c>
      <c r="G155" s="51"/>
      <c r="M155">
        <v>6241.931640625</v>
      </c>
      <c r="N155">
        <v>5640.16064453125</v>
      </c>
      <c r="R155" s="49">
        <v>8</v>
      </c>
      <c r="U155" s="50">
        <v>176.91399999999999</v>
      </c>
      <c r="V155" s="50">
        <v>3.1399999999999999E-4</v>
      </c>
      <c r="W155" s="50">
        <v>1.26E-4</v>
      </c>
      <c r="X155" s="50">
        <v>1.3143860000000001</v>
      </c>
      <c r="Y155" s="50">
        <v>0.7142857142857143</v>
      </c>
      <c r="AA155" s="3">
        <v>61</v>
      </c>
      <c r="AC155" s="6">
        <f>SUMIF(Edges!A:A,Vertices[[#This Row],[Vertex]],Edges!N:N)+SUMIF(Edges!B:B,Vertices[[#This Row],[Vertex]],Edges!N:N)</f>
        <v>15</v>
      </c>
      <c r="AD155" s="83" t="str">
        <f>REPLACE(INDEX(GroupVertices[Group], MATCH(Vertices[[#This Row],[Vertex]],GroupVertices[Vertex],0)),1,1,"")</f>
        <v>1</v>
      </c>
      <c r="AE155" s="2"/>
      <c r="AI155" s="3"/>
    </row>
    <row r="156" spans="1:35" x14ac:dyDescent="0.25">
      <c r="A156" s="1" t="s">
        <v>228</v>
      </c>
      <c r="D156">
        <v>2.375</v>
      </c>
      <c r="G156" s="51"/>
      <c r="M156">
        <v>6243.85791015625</v>
      </c>
      <c r="N156">
        <v>4738.81884765625</v>
      </c>
      <c r="R156" s="49">
        <v>8</v>
      </c>
      <c r="U156" s="50">
        <v>176.91399999999999</v>
      </c>
      <c r="V156" s="50">
        <v>3.1399999999999999E-4</v>
      </c>
      <c r="W156" s="50">
        <v>1.26E-4</v>
      </c>
      <c r="X156" s="50">
        <v>1.3143860000000001</v>
      </c>
      <c r="Y156" s="50">
        <v>0.7142857142857143</v>
      </c>
      <c r="AA156" s="3">
        <v>446</v>
      </c>
      <c r="AC156" s="6">
        <f>SUMIF(Edges!A:A,Vertices[[#This Row],[Vertex]],Edges!N:N)+SUMIF(Edges!B:B,Vertices[[#This Row],[Vertex]],Edges!N:N)</f>
        <v>15</v>
      </c>
      <c r="AD156" s="83" t="str">
        <f>REPLACE(INDEX(GroupVertices[Group], MATCH(Vertices[[#This Row],[Vertex]],GroupVertices[Vertex],0)),1,1,"")</f>
        <v>1</v>
      </c>
      <c r="AE156" s="2"/>
      <c r="AI156" s="3"/>
    </row>
    <row r="157" spans="1:35" x14ac:dyDescent="0.25">
      <c r="A157" s="1" t="s">
        <v>544</v>
      </c>
      <c r="D157">
        <v>1.875</v>
      </c>
      <c r="G157" s="51"/>
      <c r="M157">
        <v>1980.177001953125</v>
      </c>
      <c r="N157">
        <v>4515.16943359375</v>
      </c>
      <c r="R157" s="49">
        <v>4</v>
      </c>
      <c r="U157" s="50">
        <v>728</v>
      </c>
      <c r="V157" s="50">
        <v>2.3000000000000001E-4</v>
      </c>
      <c r="W157" s="50">
        <v>1.9999999999999999E-6</v>
      </c>
      <c r="X157" s="50">
        <v>1.289487</v>
      </c>
      <c r="Y157" s="50">
        <v>0.5</v>
      </c>
      <c r="AA157" s="3">
        <v>369</v>
      </c>
      <c r="AC157" s="6">
        <f>SUMIF(Edges!A:A,Vertices[[#This Row],[Vertex]],Edges!N:N)+SUMIF(Edges!B:B,Vertices[[#This Row],[Vertex]],Edges!N:N)</f>
        <v>14</v>
      </c>
      <c r="AD157" s="83" t="str">
        <f>REPLACE(INDEX(GroupVertices[Group], MATCH(Vertices[[#This Row],[Vertex]],GroupVertices[Vertex],0)),1,1,"")</f>
        <v>1</v>
      </c>
      <c r="AE157" s="2"/>
      <c r="AI157" s="3"/>
    </row>
    <row r="158" spans="1:35" x14ac:dyDescent="0.25">
      <c r="A158" s="1" t="s">
        <v>359</v>
      </c>
      <c r="D158">
        <v>2.125</v>
      </c>
      <c r="G158" s="51"/>
      <c r="M158">
        <v>4429.73828125</v>
      </c>
      <c r="N158">
        <v>6967.95361328125</v>
      </c>
      <c r="R158" s="49">
        <v>6</v>
      </c>
      <c r="U158" s="50">
        <v>1036.7321810000001</v>
      </c>
      <c r="V158" s="50">
        <v>3.4499999999999998E-4</v>
      </c>
      <c r="W158" s="50">
        <v>9.3700000000000001E-4</v>
      </c>
      <c r="X158" s="50">
        <v>1.2805329999999999</v>
      </c>
      <c r="Y158" s="50">
        <v>0.33333333333333331</v>
      </c>
      <c r="AA158" s="3">
        <v>584</v>
      </c>
      <c r="AC158" s="6">
        <f>SUMIF(Edges!A:A,Vertices[[#This Row],[Vertex]],Edges!N:N)+SUMIF(Edges!B:B,Vertices[[#This Row],[Vertex]],Edges!N:N)</f>
        <v>13</v>
      </c>
      <c r="AD158" s="83" t="str">
        <f>REPLACE(INDEX(GroupVertices[Group], MATCH(Vertices[[#This Row],[Vertex]],GroupVertices[Vertex],0)),1,1,"")</f>
        <v>1</v>
      </c>
      <c r="AE158" s="2"/>
      <c r="AI158" s="3"/>
    </row>
    <row r="159" spans="1:35" x14ac:dyDescent="0.25">
      <c r="A159" s="1" t="s">
        <v>688</v>
      </c>
      <c r="D159">
        <v>2.25</v>
      </c>
      <c r="G159" s="51"/>
      <c r="M159">
        <v>7542.99853515625</v>
      </c>
      <c r="N159">
        <v>4991.1279296875</v>
      </c>
      <c r="R159" s="49">
        <v>7</v>
      </c>
      <c r="U159" s="50">
        <v>1616.703792</v>
      </c>
      <c r="V159" s="50">
        <v>3.19E-4</v>
      </c>
      <c r="W159" s="50">
        <v>6.7000000000000002E-5</v>
      </c>
      <c r="X159" s="50">
        <v>1.2755270000000001</v>
      </c>
      <c r="Y159" s="50">
        <v>0.7142857142857143</v>
      </c>
      <c r="AA159" s="3">
        <v>279</v>
      </c>
      <c r="AC159" s="6">
        <f>SUMIF(Edges!A:A,Vertices[[#This Row],[Vertex]],Edges!N:N)+SUMIF(Edges!B:B,Vertices[[#This Row],[Vertex]],Edges!N:N)</f>
        <v>7</v>
      </c>
      <c r="AD159" s="83" t="str">
        <f>REPLACE(INDEX(GroupVertices[Group], MATCH(Vertices[[#This Row],[Vertex]],GroupVertices[Vertex],0)),1,1,"")</f>
        <v>1</v>
      </c>
      <c r="AE159" s="2"/>
      <c r="AI159" s="3"/>
    </row>
    <row r="160" spans="1:35" x14ac:dyDescent="0.25">
      <c r="A160" s="1" t="s">
        <v>380</v>
      </c>
      <c r="D160">
        <v>2.125</v>
      </c>
      <c r="G160" s="51"/>
      <c r="M160">
        <v>6704.46923828125</v>
      </c>
      <c r="N160">
        <v>5684.5634765625</v>
      </c>
      <c r="R160" s="49">
        <v>6</v>
      </c>
      <c r="U160" s="50">
        <v>436.05798900000002</v>
      </c>
      <c r="V160" s="50">
        <v>3.1E-4</v>
      </c>
      <c r="W160" s="50">
        <v>8.1000000000000004E-5</v>
      </c>
      <c r="X160" s="50">
        <v>1.271271</v>
      </c>
      <c r="Y160" s="50">
        <v>0.53333333333333333</v>
      </c>
      <c r="AA160" s="3">
        <v>271</v>
      </c>
      <c r="AC160" s="6">
        <f>SUMIF(Edges!A:A,Vertices[[#This Row],[Vertex]],Edges!N:N)+SUMIF(Edges!B:B,Vertices[[#This Row],[Vertex]],Edges!N:N)</f>
        <v>23</v>
      </c>
      <c r="AD160" s="83" t="str">
        <f>REPLACE(INDEX(GroupVertices[Group], MATCH(Vertices[[#This Row],[Vertex]],GroupVertices[Vertex],0)),1,1,"")</f>
        <v>1</v>
      </c>
      <c r="AE160" s="2"/>
      <c r="AI160" s="3"/>
    </row>
    <row r="161" spans="1:35" x14ac:dyDescent="0.25">
      <c r="A161" s="1" t="s">
        <v>772</v>
      </c>
      <c r="D161">
        <v>2.25</v>
      </c>
      <c r="G161" s="51"/>
      <c r="M161">
        <v>6351.52685546875</v>
      </c>
      <c r="N161">
        <v>5616.708984375</v>
      </c>
      <c r="R161" s="49">
        <v>7</v>
      </c>
      <c r="U161" s="50">
        <v>1864.650322</v>
      </c>
      <c r="V161" s="50">
        <v>3.86E-4</v>
      </c>
      <c r="W161" s="50">
        <v>9.6500000000000004E-4</v>
      </c>
      <c r="X161" s="50">
        <v>1.2525790000000001</v>
      </c>
      <c r="Y161" s="50">
        <v>0.38095238095238093</v>
      </c>
      <c r="AA161" s="3">
        <v>820</v>
      </c>
      <c r="AC161" s="6">
        <f>SUMIF(Edges!A:A,Vertices[[#This Row],[Vertex]],Edges!N:N)+SUMIF(Edges!B:B,Vertices[[#This Row],[Vertex]],Edges!N:N)</f>
        <v>9</v>
      </c>
      <c r="AD161" s="83" t="str">
        <f>REPLACE(INDEX(GroupVertices[Group], MATCH(Vertices[[#This Row],[Vertex]],GroupVertices[Vertex],0)),1,1,"")</f>
        <v>1</v>
      </c>
      <c r="AE161" s="2"/>
      <c r="AI161" s="3"/>
    </row>
    <row r="162" spans="1:35" x14ac:dyDescent="0.25">
      <c r="A162" s="1" t="s">
        <v>577</v>
      </c>
      <c r="D162">
        <v>2</v>
      </c>
      <c r="G162" s="51"/>
      <c r="M162">
        <v>3756.340087890625</v>
      </c>
      <c r="N162">
        <v>5621.22509765625</v>
      </c>
      <c r="R162" s="49">
        <v>5</v>
      </c>
      <c r="U162" s="50">
        <v>1012.932022</v>
      </c>
      <c r="V162" s="50">
        <v>3.4000000000000002E-4</v>
      </c>
      <c r="W162" s="50">
        <v>3.6999999999999999E-4</v>
      </c>
      <c r="X162" s="50">
        <v>1.2467520000000001</v>
      </c>
      <c r="Y162" s="50">
        <v>0.3</v>
      </c>
      <c r="AA162" s="3">
        <v>554</v>
      </c>
      <c r="AC162" s="6">
        <f>SUMIF(Edges!A:A,Vertices[[#This Row],[Vertex]],Edges!N:N)+SUMIF(Edges!B:B,Vertices[[#This Row],[Vertex]],Edges!N:N)</f>
        <v>9</v>
      </c>
      <c r="AD162" s="83" t="str">
        <f>REPLACE(INDEX(GroupVertices[Group], MATCH(Vertices[[#This Row],[Vertex]],GroupVertices[Vertex],0)),1,1,"")</f>
        <v>1</v>
      </c>
      <c r="AE162" s="2"/>
      <c r="AI162" s="3"/>
    </row>
    <row r="163" spans="1:35" x14ac:dyDescent="0.25">
      <c r="A163" s="1" t="s">
        <v>752</v>
      </c>
      <c r="D163">
        <v>2.25</v>
      </c>
      <c r="G163" s="51"/>
      <c r="M163">
        <v>5061.7607421875</v>
      </c>
      <c r="N163">
        <v>4557.052734375</v>
      </c>
      <c r="R163" s="49">
        <v>7</v>
      </c>
      <c r="U163" s="50">
        <v>256.35651799999999</v>
      </c>
      <c r="V163" s="50">
        <v>3.7100000000000002E-4</v>
      </c>
      <c r="W163" s="50">
        <v>1.2310000000000001E-3</v>
      </c>
      <c r="X163" s="50">
        <v>1.2450639999999999</v>
      </c>
      <c r="Y163" s="50">
        <v>0.52380952380952384</v>
      </c>
      <c r="AA163" s="3">
        <v>249</v>
      </c>
      <c r="AC163" s="6">
        <f>SUMIF(Edges!A:A,Vertices[[#This Row],[Vertex]],Edges!N:N)+SUMIF(Edges!B:B,Vertices[[#This Row],[Vertex]],Edges!N:N)</f>
        <v>11</v>
      </c>
      <c r="AD163" s="83" t="str">
        <f>REPLACE(INDEX(GroupVertices[Group], MATCH(Vertices[[#This Row],[Vertex]],GroupVertices[Vertex],0)),1,1,"")</f>
        <v>1</v>
      </c>
      <c r="AE163" s="2"/>
      <c r="AI163" s="3"/>
    </row>
    <row r="164" spans="1:35" x14ac:dyDescent="0.25">
      <c r="A164" s="1" t="s">
        <v>411</v>
      </c>
      <c r="D164">
        <v>1.75</v>
      </c>
      <c r="G164" s="51"/>
      <c r="M164">
        <v>9806.091796875</v>
      </c>
      <c r="N164">
        <v>7045.43017578125</v>
      </c>
      <c r="R164" s="49">
        <v>3</v>
      </c>
      <c r="U164" s="50">
        <v>1455</v>
      </c>
      <c r="V164" s="50">
        <v>2.32E-4</v>
      </c>
      <c r="W164" s="50">
        <v>5.0000000000000004E-6</v>
      </c>
      <c r="X164" s="50">
        <v>1.2309950000000001</v>
      </c>
      <c r="Y164" s="50">
        <v>0</v>
      </c>
      <c r="AA164" s="3">
        <v>739</v>
      </c>
      <c r="AC164" s="6">
        <f>SUMIF(Edges!A:A,Vertices[[#This Row],[Vertex]],Edges!N:N)+SUMIF(Edges!B:B,Vertices[[#This Row],[Vertex]],Edges!N:N)</f>
        <v>5</v>
      </c>
      <c r="AD164" s="83" t="str">
        <f>REPLACE(INDEX(GroupVertices[Group], MATCH(Vertices[[#This Row],[Vertex]],GroupVertices[Vertex],0)),1,1,"")</f>
        <v>1</v>
      </c>
      <c r="AE164" s="2"/>
      <c r="AI164" s="3"/>
    </row>
    <row r="165" spans="1:35" x14ac:dyDescent="0.25">
      <c r="A165" s="1" t="s">
        <v>310</v>
      </c>
      <c r="D165">
        <v>2.25</v>
      </c>
      <c r="G165" s="51"/>
      <c r="M165">
        <v>4144.5673828125</v>
      </c>
      <c r="N165">
        <v>7585.78369140625</v>
      </c>
      <c r="R165" s="49">
        <v>7</v>
      </c>
      <c r="U165" s="50">
        <v>155.01811000000001</v>
      </c>
      <c r="V165" s="50">
        <v>3.6000000000000002E-4</v>
      </c>
      <c r="W165" s="50">
        <v>8.9899999999999995E-4</v>
      </c>
      <c r="X165" s="50">
        <v>1.209994</v>
      </c>
      <c r="Y165" s="50">
        <v>0.52380952380952384</v>
      </c>
      <c r="AA165" s="3">
        <v>227</v>
      </c>
      <c r="AC165" s="6">
        <f>SUMIF(Edges!A:A,Vertices[[#This Row],[Vertex]],Edges!N:N)+SUMIF(Edges!B:B,Vertices[[#This Row],[Vertex]],Edges!N:N)</f>
        <v>8</v>
      </c>
      <c r="AD165" s="83" t="str">
        <f>REPLACE(INDEX(GroupVertices[Group], MATCH(Vertices[[#This Row],[Vertex]],GroupVertices[Vertex],0)),1,1,"")</f>
        <v>1</v>
      </c>
      <c r="AE165" s="2"/>
      <c r="AI165" s="3"/>
    </row>
    <row r="166" spans="1:35" x14ac:dyDescent="0.25">
      <c r="A166" s="1" t="s">
        <v>618</v>
      </c>
      <c r="D166">
        <v>2.125</v>
      </c>
      <c r="G166" s="51"/>
      <c r="M166">
        <v>8181.21484375</v>
      </c>
      <c r="N166">
        <v>6036.1552734375</v>
      </c>
      <c r="R166" s="49">
        <v>6</v>
      </c>
      <c r="U166" s="50">
        <v>232.07250099999999</v>
      </c>
      <c r="V166" s="50">
        <v>3.0200000000000002E-4</v>
      </c>
      <c r="W166" s="50">
        <v>1.18E-4</v>
      </c>
      <c r="X166" s="50">
        <v>1.209449</v>
      </c>
      <c r="Y166" s="50">
        <v>0.53333333333333333</v>
      </c>
      <c r="AA166" s="3">
        <v>156</v>
      </c>
      <c r="AC166" s="6">
        <f>SUMIF(Edges!A:A,Vertices[[#This Row],[Vertex]],Edges!N:N)+SUMIF(Edges!B:B,Vertices[[#This Row],[Vertex]],Edges!N:N)</f>
        <v>19</v>
      </c>
      <c r="AD166" s="83" t="str">
        <f>REPLACE(INDEX(GroupVertices[Group], MATCH(Vertices[[#This Row],[Vertex]],GroupVertices[Vertex],0)),1,1,"")</f>
        <v>1</v>
      </c>
      <c r="AE166" s="2"/>
      <c r="AI166" s="3"/>
    </row>
    <row r="167" spans="1:35" x14ac:dyDescent="0.25">
      <c r="A167" s="1" t="s">
        <v>643</v>
      </c>
      <c r="D167">
        <v>2.125</v>
      </c>
      <c r="G167" s="51"/>
      <c r="M167">
        <v>8088.21142578125</v>
      </c>
      <c r="N167">
        <v>5877.74951171875</v>
      </c>
      <c r="R167" s="49">
        <v>6</v>
      </c>
      <c r="U167" s="50">
        <v>273.30917199999999</v>
      </c>
      <c r="V167" s="50">
        <v>3.0299999999999999E-4</v>
      </c>
      <c r="W167" s="50">
        <v>1.05E-4</v>
      </c>
      <c r="X167" s="50">
        <v>1.2078739999999999</v>
      </c>
      <c r="Y167" s="50">
        <v>0.53333333333333333</v>
      </c>
      <c r="AA167" s="3">
        <v>201</v>
      </c>
      <c r="AC167" s="6">
        <f>SUMIF(Edges!A:A,Vertices[[#This Row],[Vertex]],Edges!N:N)+SUMIF(Edges!B:B,Vertices[[#This Row],[Vertex]],Edges!N:N)</f>
        <v>11</v>
      </c>
      <c r="AD167" s="83" t="str">
        <f>REPLACE(INDEX(GroupVertices[Group], MATCH(Vertices[[#This Row],[Vertex]],GroupVertices[Vertex],0)),1,1,"")</f>
        <v>1</v>
      </c>
      <c r="AE167" s="2"/>
      <c r="AI167" s="3"/>
    </row>
    <row r="168" spans="1:35" x14ac:dyDescent="0.25">
      <c r="A168" s="1" t="s">
        <v>215</v>
      </c>
      <c r="D168">
        <v>2.125</v>
      </c>
      <c r="G168" s="51"/>
      <c r="M168">
        <v>6823.4853515625</v>
      </c>
      <c r="N168">
        <v>5909.708984375</v>
      </c>
      <c r="R168" s="49">
        <v>6</v>
      </c>
      <c r="U168" s="50">
        <v>842.75652600000001</v>
      </c>
      <c r="V168" s="50">
        <v>3.2899999999999997E-4</v>
      </c>
      <c r="W168" s="50">
        <v>1.15E-4</v>
      </c>
      <c r="X168" s="50">
        <v>1.2062740000000001</v>
      </c>
      <c r="Y168" s="50">
        <v>0.46666666666666667</v>
      </c>
      <c r="AA168" s="3">
        <v>67</v>
      </c>
      <c r="AC168" s="6">
        <f>SUMIF(Edges!A:A,Vertices[[#This Row],[Vertex]],Edges!N:N)+SUMIF(Edges!B:B,Vertices[[#This Row],[Vertex]],Edges!N:N)</f>
        <v>13</v>
      </c>
      <c r="AD168" s="83" t="str">
        <f>REPLACE(INDEX(GroupVertices[Group], MATCH(Vertices[[#This Row],[Vertex]],GroupVertices[Vertex],0)),1,1,"")</f>
        <v>1</v>
      </c>
      <c r="AE168" s="2"/>
      <c r="AI168" s="3"/>
    </row>
    <row r="169" spans="1:35" x14ac:dyDescent="0.25">
      <c r="A169" s="1" t="s">
        <v>493</v>
      </c>
      <c r="D169">
        <v>2.125</v>
      </c>
      <c r="G169" s="51"/>
      <c r="M169">
        <v>4714.4716796875</v>
      </c>
      <c r="N169">
        <v>6914.353515625</v>
      </c>
      <c r="R169" s="49">
        <v>6</v>
      </c>
      <c r="U169" s="50">
        <v>362.71968800000002</v>
      </c>
      <c r="V169" s="50">
        <v>3.4000000000000002E-4</v>
      </c>
      <c r="W169" s="50">
        <v>6.9300000000000004E-4</v>
      </c>
      <c r="X169" s="50">
        <v>1.189838</v>
      </c>
      <c r="Y169" s="50">
        <v>0.33333333333333331</v>
      </c>
      <c r="AA169" s="3">
        <v>436</v>
      </c>
      <c r="AC169" s="6">
        <f>SUMIF(Edges!A:A,Vertices[[#This Row],[Vertex]],Edges!N:N)+SUMIF(Edges!B:B,Vertices[[#This Row],[Vertex]],Edges!N:N)</f>
        <v>7</v>
      </c>
      <c r="AD169" s="83" t="str">
        <f>REPLACE(INDEX(GroupVertices[Group], MATCH(Vertices[[#This Row],[Vertex]],GroupVertices[Vertex],0)),1,1,"")</f>
        <v>1</v>
      </c>
      <c r="AE169" s="2"/>
      <c r="AI169" s="3"/>
    </row>
    <row r="170" spans="1:35" x14ac:dyDescent="0.25">
      <c r="A170" s="1" t="s">
        <v>696</v>
      </c>
      <c r="D170">
        <v>1.625</v>
      </c>
      <c r="G170" s="51"/>
      <c r="M170">
        <v>219.64378356933594</v>
      </c>
      <c r="N170">
        <v>1480.2138671875</v>
      </c>
      <c r="R170" s="49">
        <v>2</v>
      </c>
      <c r="U170" s="50">
        <v>4</v>
      </c>
      <c r="V170" s="50">
        <v>0.125</v>
      </c>
      <c r="W170" s="50">
        <v>0</v>
      </c>
      <c r="X170" s="50">
        <v>1.1876819999999999</v>
      </c>
      <c r="Y170" s="50">
        <v>0</v>
      </c>
      <c r="AA170" s="3">
        <v>440</v>
      </c>
      <c r="AC170" s="6">
        <f>SUMIF(Edges!A:A,Vertices[[#This Row],[Vertex]],Edges!N:N)+SUMIF(Edges!B:B,Vertices[[#This Row],[Vertex]],Edges!N:N)</f>
        <v>3</v>
      </c>
      <c r="AD170" s="83" t="str">
        <f>REPLACE(INDEX(GroupVertices[Group], MATCH(Vertices[[#This Row],[Vertex]],GroupVertices[Vertex],0)),1,1,"")</f>
        <v>2</v>
      </c>
      <c r="AE170" s="2"/>
      <c r="AI170" s="3"/>
    </row>
    <row r="171" spans="1:35" x14ac:dyDescent="0.25">
      <c r="A171" s="1" t="s">
        <v>273</v>
      </c>
      <c r="D171">
        <v>2.375</v>
      </c>
      <c r="G171" s="51"/>
      <c r="M171">
        <v>4492.05712890625</v>
      </c>
      <c r="N171">
        <v>6595.02294921875</v>
      </c>
      <c r="R171" s="49">
        <v>8</v>
      </c>
      <c r="U171" s="50">
        <v>0</v>
      </c>
      <c r="V171" s="50">
        <v>3.0400000000000002E-4</v>
      </c>
      <c r="W171" s="50">
        <v>4.2300000000000003E-3</v>
      </c>
      <c r="X171" s="50">
        <v>1.187557</v>
      </c>
      <c r="Y171" s="50">
        <v>1</v>
      </c>
      <c r="AA171" s="3">
        <v>28</v>
      </c>
      <c r="AC171" s="6">
        <f>SUMIF(Edges!A:A,Vertices[[#This Row],[Vertex]],Edges!N:N)+SUMIF(Edges!B:B,Vertices[[#This Row],[Vertex]],Edges!N:N)</f>
        <v>90</v>
      </c>
      <c r="AD171" s="83" t="str">
        <f>REPLACE(INDEX(GroupVertices[Group], MATCH(Vertices[[#This Row],[Vertex]],GroupVertices[Vertex],0)),1,1,"")</f>
        <v>1</v>
      </c>
      <c r="AE171" s="2"/>
      <c r="AI171" s="3"/>
    </row>
    <row r="172" spans="1:35" x14ac:dyDescent="0.25">
      <c r="A172" s="1" t="s">
        <v>275</v>
      </c>
      <c r="D172">
        <v>2.375</v>
      </c>
      <c r="G172" s="51"/>
      <c r="M172">
        <v>4065.146728515625</v>
      </c>
      <c r="N172">
        <v>7520.00830078125</v>
      </c>
      <c r="R172" s="49">
        <v>8</v>
      </c>
      <c r="U172" s="50">
        <v>0</v>
      </c>
      <c r="V172" s="50">
        <v>3.0400000000000002E-4</v>
      </c>
      <c r="W172" s="50">
        <v>4.2300000000000003E-3</v>
      </c>
      <c r="X172" s="50">
        <v>1.187557</v>
      </c>
      <c r="Y172" s="50">
        <v>1</v>
      </c>
      <c r="AA172" s="3">
        <v>81</v>
      </c>
      <c r="AC172" s="6">
        <f>SUMIF(Edges!A:A,Vertices[[#This Row],[Vertex]],Edges!N:N)+SUMIF(Edges!B:B,Vertices[[#This Row],[Vertex]],Edges!N:N)</f>
        <v>90</v>
      </c>
      <c r="AD172" s="83" t="str">
        <f>REPLACE(INDEX(GroupVertices[Group], MATCH(Vertices[[#This Row],[Vertex]],GroupVertices[Vertex],0)),1,1,"")</f>
        <v>1</v>
      </c>
      <c r="AE172" s="2"/>
      <c r="AI172" s="3"/>
    </row>
    <row r="173" spans="1:35" x14ac:dyDescent="0.25">
      <c r="A173" s="1" t="s">
        <v>280</v>
      </c>
      <c r="D173">
        <v>2.375</v>
      </c>
      <c r="G173" s="51"/>
      <c r="M173">
        <v>4913.35498046875</v>
      </c>
      <c r="N173">
        <v>7328.29052734375</v>
      </c>
      <c r="R173" s="49">
        <v>8</v>
      </c>
      <c r="U173" s="50">
        <v>0</v>
      </c>
      <c r="V173" s="50">
        <v>3.0400000000000002E-4</v>
      </c>
      <c r="W173" s="50">
        <v>4.2300000000000003E-3</v>
      </c>
      <c r="X173" s="50">
        <v>1.187557</v>
      </c>
      <c r="Y173" s="50">
        <v>1</v>
      </c>
      <c r="AA173" s="3">
        <v>821</v>
      </c>
      <c r="AC173" s="6">
        <f>SUMIF(Edges!A:A,Vertices[[#This Row],[Vertex]],Edges!N:N)+SUMIF(Edges!B:B,Vertices[[#This Row],[Vertex]],Edges!N:N)</f>
        <v>90</v>
      </c>
      <c r="AD173" s="83" t="str">
        <f>REPLACE(INDEX(GroupVertices[Group], MATCH(Vertices[[#This Row],[Vertex]],GroupVertices[Vertex],0)),1,1,"")</f>
        <v>1</v>
      </c>
      <c r="AE173" s="2"/>
      <c r="AI173" s="3"/>
    </row>
    <row r="174" spans="1:35" x14ac:dyDescent="0.25">
      <c r="A174" s="1" t="s">
        <v>276</v>
      </c>
      <c r="D174">
        <v>2.375</v>
      </c>
      <c r="G174" s="51"/>
      <c r="M174">
        <v>5131.3232421875</v>
      </c>
      <c r="N174">
        <v>6467.1240234375</v>
      </c>
      <c r="R174" s="49">
        <v>8</v>
      </c>
      <c r="U174" s="50">
        <v>0</v>
      </c>
      <c r="V174" s="50">
        <v>3.0400000000000002E-4</v>
      </c>
      <c r="W174" s="50">
        <v>4.2300000000000003E-3</v>
      </c>
      <c r="X174" s="50">
        <v>1.187557</v>
      </c>
      <c r="Y174" s="50">
        <v>1</v>
      </c>
      <c r="AA174" s="3">
        <v>164</v>
      </c>
      <c r="AC174" s="6">
        <f>SUMIF(Edges!A:A,Vertices[[#This Row],[Vertex]],Edges!N:N)+SUMIF(Edges!B:B,Vertices[[#This Row],[Vertex]],Edges!N:N)</f>
        <v>32</v>
      </c>
      <c r="AD174" s="83" t="str">
        <f>REPLACE(INDEX(GroupVertices[Group], MATCH(Vertices[[#This Row],[Vertex]],GroupVertices[Vertex],0)),1,1,"")</f>
        <v>1</v>
      </c>
      <c r="AE174" s="2"/>
      <c r="AI174" s="3"/>
    </row>
    <row r="175" spans="1:35" x14ac:dyDescent="0.25">
      <c r="A175" s="1" t="s">
        <v>277</v>
      </c>
      <c r="D175">
        <v>2.375</v>
      </c>
      <c r="G175" s="51"/>
      <c r="M175">
        <v>4511.5302734375</v>
      </c>
      <c r="N175">
        <v>7431.484375</v>
      </c>
      <c r="R175" s="49">
        <v>8</v>
      </c>
      <c r="U175" s="50">
        <v>0</v>
      </c>
      <c r="V175" s="50">
        <v>3.0400000000000002E-4</v>
      </c>
      <c r="W175" s="50">
        <v>4.2300000000000003E-3</v>
      </c>
      <c r="X175" s="50">
        <v>1.187557</v>
      </c>
      <c r="Y175" s="50">
        <v>1</v>
      </c>
      <c r="AA175" s="3">
        <v>167</v>
      </c>
      <c r="AC175" s="6">
        <f>SUMIF(Edges!A:A,Vertices[[#This Row],[Vertex]],Edges!N:N)+SUMIF(Edges!B:B,Vertices[[#This Row],[Vertex]],Edges!N:N)</f>
        <v>32</v>
      </c>
      <c r="AD175" s="83" t="str">
        <f>REPLACE(INDEX(GroupVertices[Group], MATCH(Vertices[[#This Row],[Vertex]],GroupVertices[Vertex],0)),1,1,"")</f>
        <v>1</v>
      </c>
      <c r="AE175" s="2"/>
      <c r="AI175" s="3"/>
    </row>
    <row r="176" spans="1:35" x14ac:dyDescent="0.25">
      <c r="A176" s="1" t="s">
        <v>530</v>
      </c>
      <c r="D176">
        <v>2.25</v>
      </c>
      <c r="G176" s="51"/>
      <c r="M176">
        <v>5374.119140625</v>
      </c>
      <c r="N176">
        <v>7657.4736328125</v>
      </c>
      <c r="R176" s="49">
        <v>7</v>
      </c>
      <c r="U176" s="50">
        <v>0</v>
      </c>
      <c r="V176" s="50">
        <v>3.48E-4</v>
      </c>
      <c r="W176" s="50">
        <v>4.0299999999999998E-4</v>
      </c>
      <c r="X176" s="50">
        <v>1.180661</v>
      </c>
      <c r="Y176" s="50">
        <v>1</v>
      </c>
      <c r="AA176" s="3">
        <v>543</v>
      </c>
      <c r="AC176" s="6">
        <f>SUMIF(Edges!A:A,Vertices[[#This Row],[Vertex]],Edges!N:N)+SUMIF(Edges!B:B,Vertices[[#This Row],[Vertex]],Edges!N:N)</f>
        <v>21</v>
      </c>
      <c r="AD176" s="83" t="str">
        <f>REPLACE(INDEX(GroupVertices[Group], MATCH(Vertices[[#This Row],[Vertex]],GroupVertices[Vertex],0)),1,1,"")</f>
        <v>1</v>
      </c>
      <c r="AE176" s="2"/>
      <c r="AI176" s="3"/>
    </row>
    <row r="177" spans="1:35" x14ac:dyDescent="0.25">
      <c r="A177" s="1" t="s">
        <v>382</v>
      </c>
      <c r="D177">
        <v>2</v>
      </c>
      <c r="G177" s="51"/>
      <c r="M177">
        <v>7193.4951171875</v>
      </c>
      <c r="N177">
        <v>6426.31787109375</v>
      </c>
      <c r="R177" s="49">
        <v>5</v>
      </c>
      <c r="U177" s="50">
        <v>728</v>
      </c>
      <c r="V177" s="50">
        <v>2.8400000000000002E-4</v>
      </c>
      <c r="W177" s="50">
        <v>3.8999999999999999E-5</v>
      </c>
      <c r="X177" s="50">
        <v>1.1794709999999999</v>
      </c>
      <c r="Y177" s="50">
        <v>0.6</v>
      </c>
      <c r="AA177" s="3">
        <v>357</v>
      </c>
      <c r="AC177" s="6">
        <f>SUMIF(Edges!A:A,Vertices[[#This Row],[Vertex]],Edges!N:N)+SUMIF(Edges!B:B,Vertices[[#This Row],[Vertex]],Edges!N:N)</f>
        <v>6</v>
      </c>
      <c r="AD177" s="83" t="str">
        <f>REPLACE(INDEX(GroupVertices[Group], MATCH(Vertices[[#This Row],[Vertex]],GroupVertices[Vertex],0)),1,1,"")</f>
        <v>1</v>
      </c>
      <c r="AE177" s="2"/>
      <c r="AI177" s="3"/>
    </row>
    <row r="178" spans="1:35" x14ac:dyDescent="0.25">
      <c r="A178" s="1" t="s">
        <v>710</v>
      </c>
      <c r="D178">
        <v>1.75</v>
      </c>
      <c r="G178" s="51"/>
      <c r="M178">
        <v>5570.32080078125</v>
      </c>
      <c r="N178">
        <v>2823.47998046875</v>
      </c>
      <c r="R178" s="49">
        <v>3</v>
      </c>
      <c r="U178" s="50">
        <v>1454</v>
      </c>
      <c r="V178" s="50">
        <v>1.93E-4</v>
      </c>
      <c r="W178" s="50">
        <v>0</v>
      </c>
      <c r="X178" s="50">
        <v>1.1721550000000001</v>
      </c>
      <c r="Y178" s="50">
        <v>0.33333333333333331</v>
      </c>
      <c r="AA178" s="3">
        <v>212</v>
      </c>
      <c r="AC178" s="6">
        <f>SUMIF(Edges!A:A,Vertices[[#This Row],[Vertex]],Edges!N:N)+SUMIF(Edges!B:B,Vertices[[#This Row],[Vertex]],Edges!N:N)</f>
        <v>5</v>
      </c>
      <c r="AD178" s="83" t="str">
        <f>REPLACE(INDEX(GroupVertices[Group], MATCH(Vertices[[#This Row],[Vertex]],GroupVertices[Vertex],0)),1,1,"")</f>
        <v>1</v>
      </c>
      <c r="AE178" s="2"/>
      <c r="AI178" s="3"/>
    </row>
    <row r="179" spans="1:35" x14ac:dyDescent="0.25">
      <c r="A179" s="1" t="s">
        <v>545</v>
      </c>
      <c r="D179">
        <v>1.875</v>
      </c>
      <c r="G179" s="51"/>
      <c r="M179">
        <v>2434.510986328125</v>
      </c>
      <c r="N179">
        <v>2557.137451171875</v>
      </c>
      <c r="R179" s="49">
        <v>4</v>
      </c>
      <c r="U179" s="50">
        <v>2900</v>
      </c>
      <c r="V179" s="50">
        <v>2.7500000000000002E-4</v>
      </c>
      <c r="W179" s="50">
        <v>3.1999999999999999E-5</v>
      </c>
      <c r="X179" s="50">
        <v>1.1663019999999999</v>
      </c>
      <c r="Y179" s="50">
        <v>0.5</v>
      </c>
      <c r="AA179" s="3">
        <v>851</v>
      </c>
      <c r="AC179" s="6">
        <f>SUMIF(Edges!A:A,Vertices[[#This Row],[Vertex]],Edges!N:N)+SUMIF(Edges!B:B,Vertices[[#This Row],[Vertex]],Edges!N:N)</f>
        <v>7</v>
      </c>
      <c r="AD179" s="83" t="str">
        <f>REPLACE(INDEX(GroupVertices[Group], MATCH(Vertices[[#This Row],[Vertex]],GroupVertices[Vertex],0)),1,1,"")</f>
        <v>1</v>
      </c>
      <c r="AE179" s="2"/>
      <c r="AI179" s="3"/>
    </row>
    <row r="180" spans="1:35" x14ac:dyDescent="0.25">
      <c r="A180" s="1" t="s">
        <v>463</v>
      </c>
      <c r="D180">
        <v>2</v>
      </c>
      <c r="G180" s="51"/>
      <c r="M180">
        <v>6797.212890625</v>
      </c>
      <c r="N180">
        <v>3440.801025390625</v>
      </c>
      <c r="R180" s="49">
        <v>5</v>
      </c>
      <c r="U180" s="50">
        <v>363.5</v>
      </c>
      <c r="V180" s="50">
        <v>3.0600000000000001E-4</v>
      </c>
      <c r="W180" s="50">
        <v>9.3999999999999994E-5</v>
      </c>
      <c r="X180" s="50">
        <v>1.1634640000000001</v>
      </c>
      <c r="Y180" s="50">
        <v>0.7</v>
      </c>
      <c r="AA180" s="3">
        <v>85</v>
      </c>
      <c r="AC180" s="6">
        <f>SUMIF(Edges!A:A,Vertices[[#This Row],[Vertex]],Edges!N:N)+SUMIF(Edges!B:B,Vertices[[#This Row],[Vertex]],Edges!N:N)</f>
        <v>6</v>
      </c>
      <c r="AD180" s="83" t="str">
        <f>REPLACE(INDEX(GroupVertices[Group], MATCH(Vertices[[#This Row],[Vertex]],GroupVertices[Vertex],0)),1,1,"")</f>
        <v>1</v>
      </c>
      <c r="AE180" s="2"/>
      <c r="AI180" s="3"/>
    </row>
    <row r="181" spans="1:35" x14ac:dyDescent="0.25">
      <c r="A181" s="1" t="s">
        <v>466</v>
      </c>
      <c r="D181">
        <v>2</v>
      </c>
      <c r="G181" s="51"/>
      <c r="M181">
        <v>5355.74169921875</v>
      </c>
      <c r="N181">
        <v>3707.60888671875</v>
      </c>
      <c r="R181" s="49">
        <v>5</v>
      </c>
      <c r="U181" s="50">
        <v>363.5</v>
      </c>
      <c r="V181" s="50">
        <v>3.0600000000000001E-4</v>
      </c>
      <c r="W181" s="50">
        <v>9.3999999999999994E-5</v>
      </c>
      <c r="X181" s="50">
        <v>1.1634640000000001</v>
      </c>
      <c r="Y181" s="50">
        <v>0.7</v>
      </c>
      <c r="AA181" s="3">
        <v>902</v>
      </c>
      <c r="AC181" s="6">
        <f>SUMIF(Edges!A:A,Vertices[[#This Row],[Vertex]],Edges!N:N)+SUMIF(Edges!B:B,Vertices[[#This Row],[Vertex]],Edges!N:N)</f>
        <v>6</v>
      </c>
      <c r="AD181" s="83" t="str">
        <f>REPLACE(INDEX(GroupVertices[Group], MATCH(Vertices[[#This Row],[Vertex]],GroupVertices[Vertex],0)),1,1,"")</f>
        <v>1</v>
      </c>
      <c r="AE181" s="2"/>
      <c r="AI181" s="3"/>
    </row>
    <row r="182" spans="1:35" x14ac:dyDescent="0.25">
      <c r="A182" s="1" t="s">
        <v>680</v>
      </c>
      <c r="D182">
        <v>1.75</v>
      </c>
      <c r="G182" s="51"/>
      <c r="M182">
        <v>3805.47998046875</v>
      </c>
      <c r="N182">
        <v>9528.578125</v>
      </c>
      <c r="R182" s="49">
        <v>3</v>
      </c>
      <c r="U182" s="50">
        <v>1454</v>
      </c>
      <c r="V182" s="50">
        <v>2.32E-4</v>
      </c>
      <c r="W182" s="50">
        <v>9.9999999999999995E-7</v>
      </c>
      <c r="X182" s="50">
        <v>1.159956</v>
      </c>
      <c r="Y182" s="50">
        <v>0.33333333333333331</v>
      </c>
      <c r="AA182" s="3">
        <v>743</v>
      </c>
      <c r="AC182" s="6">
        <f>SUMIF(Edges!A:A,Vertices[[#This Row],[Vertex]],Edges!N:N)+SUMIF(Edges!B:B,Vertices[[#This Row],[Vertex]],Edges!N:N)</f>
        <v>7</v>
      </c>
      <c r="AD182" s="83" t="str">
        <f>REPLACE(INDEX(GroupVertices[Group], MATCH(Vertices[[#This Row],[Vertex]],GroupVertices[Vertex],0)),1,1,"")</f>
        <v>1</v>
      </c>
      <c r="AE182" s="2"/>
      <c r="AI182" s="3"/>
    </row>
    <row r="183" spans="1:35" x14ac:dyDescent="0.25">
      <c r="A183" s="1" t="s">
        <v>744</v>
      </c>
      <c r="D183">
        <v>2</v>
      </c>
      <c r="G183" s="51"/>
      <c r="M183">
        <v>4573.42822265625</v>
      </c>
      <c r="N183">
        <v>4749.68017578125</v>
      </c>
      <c r="R183" s="49">
        <v>5</v>
      </c>
      <c r="U183" s="50">
        <v>558.45587699999999</v>
      </c>
      <c r="V183" s="50">
        <v>3.1700000000000001E-4</v>
      </c>
      <c r="W183" s="50">
        <v>1.08E-4</v>
      </c>
      <c r="X183" s="50">
        <v>1.1597329999999999</v>
      </c>
      <c r="Y183" s="50">
        <v>0.3</v>
      </c>
      <c r="AA183" s="3">
        <v>324</v>
      </c>
      <c r="AC183" s="6">
        <f>SUMIF(Edges!A:A,Vertices[[#This Row],[Vertex]],Edges!N:N)+SUMIF(Edges!B:B,Vertices[[#This Row],[Vertex]],Edges!N:N)</f>
        <v>34</v>
      </c>
      <c r="AD183" s="83" t="str">
        <f>REPLACE(INDEX(GroupVertices[Group], MATCH(Vertices[[#This Row],[Vertex]],GroupVertices[Vertex],0)),1,1,"")</f>
        <v>1</v>
      </c>
      <c r="AE183" s="2"/>
      <c r="AI183" s="3"/>
    </row>
    <row r="184" spans="1:35" x14ac:dyDescent="0.25">
      <c r="A184" s="1" t="s">
        <v>1019</v>
      </c>
      <c r="D184">
        <v>2</v>
      </c>
      <c r="G184" s="51"/>
      <c r="M184">
        <v>4884.4287109375</v>
      </c>
      <c r="N184">
        <v>7275.6845703125</v>
      </c>
      <c r="R184" s="49">
        <v>5</v>
      </c>
      <c r="U184" s="50">
        <v>4592.8890680000004</v>
      </c>
      <c r="V184" s="50">
        <v>3.8400000000000001E-4</v>
      </c>
      <c r="W184" s="50">
        <v>7.9699999999999997E-4</v>
      </c>
      <c r="X184" s="50">
        <v>1.154174</v>
      </c>
      <c r="Y184" s="50">
        <v>0.1</v>
      </c>
      <c r="AA184" s="3">
        <v>664</v>
      </c>
      <c r="AC184" s="6">
        <f>SUMIF(Edges!A:A,Vertices[[#This Row],[Vertex]],Edges!N:N)+SUMIF(Edges!B:B,Vertices[[#This Row],[Vertex]],Edges!N:N)</f>
        <v>13</v>
      </c>
      <c r="AD184" s="83" t="str">
        <f>REPLACE(INDEX(GroupVertices[Group], MATCH(Vertices[[#This Row],[Vertex]],GroupVertices[Vertex],0)),1,1,"")</f>
        <v>1</v>
      </c>
      <c r="AE184" s="2"/>
      <c r="AI184" s="3"/>
    </row>
    <row r="185" spans="1:35" x14ac:dyDescent="0.25">
      <c r="A185" s="1" t="s">
        <v>645</v>
      </c>
      <c r="D185">
        <v>2</v>
      </c>
      <c r="G185" s="51"/>
      <c r="M185">
        <v>5621.91015625</v>
      </c>
      <c r="N185">
        <v>5729.93408203125</v>
      </c>
      <c r="R185" s="49">
        <v>5</v>
      </c>
      <c r="U185" s="50">
        <v>1156.591034</v>
      </c>
      <c r="V185" s="50">
        <v>3.2499999999999999E-4</v>
      </c>
      <c r="W185" s="50">
        <v>1.16E-4</v>
      </c>
      <c r="X185" s="50">
        <v>1.147756</v>
      </c>
      <c r="Y185" s="50">
        <v>0.4</v>
      </c>
      <c r="AA185" s="3">
        <v>157</v>
      </c>
      <c r="AC185" s="6">
        <f>SUMIF(Edges!A:A,Vertices[[#This Row],[Vertex]],Edges!N:N)+SUMIF(Edges!B:B,Vertices[[#This Row],[Vertex]],Edges!N:N)</f>
        <v>13</v>
      </c>
      <c r="AD185" s="83" t="str">
        <f>REPLACE(INDEX(GroupVertices[Group], MATCH(Vertices[[#This Row],[Vertex]],GroupVertices[Vertex],0)),1,1,"")</f>
        <v>1</v>
      </c>
      <c r="AE185" s="2"/>
      <c r="AI185" s="3"/>
    </row>
    <row r="186" spans="1:35" x14ac:dyDescent="0.25">
      <c r="A186" s="1" t="s">
        <v>315</v>
      </c>
      <c r="D186">
        <v>2.25</v>
      </c>
      <c r="G186" s="51"/>
      <c r="M186">
        <v>2286.470947265625</v>
      </c>
      <c r="N186">
        <v>5841.783203125</v>
      </c>
      <c r="R186" s="49">
        <v>7</v>
      </c>
      <c r="U186" s="50">
        <v>0</v>
      </c>
      <c r="V186" s="50">
        <v>3.0499999999999999E-4</v>
      </c>
      <c r="W186" s="50">
        <v>3.9439999999999996E-3</v>
      </c>
      <c r="X186" s="50">
        <v>1.1466369999999999</v>
      </c>
      <c r="Y186" s="50">
        <v>1</v>
      </c>
      <c r="AA186" s="3">
        <v>79</v>
      </c>
      <c r="AC186" s="6">
        <f>SUMIF(Edges!A:A,Vertices[[#This Row],[Vertex]],Edges!N:N)+SUMIF(Edges!B:B,Vertices[[#This Row],[Vertex]],Edges!N:N)</f>
        <v>24</v>
      </c>
      <c r="AD186" s="83" t="str">
        <f>REPLACE(INDEX(GroupVertices[Group], MATCH(Vertices[[#This Row],[Vertex]],GroupVertices[Vertex],0)),1,1,"")</f>
        <v>1</v>
      </c>
      <c r="AE186" s="2"/>
      <c r="AI186" s="3"/>
    </row>
    <row r="187" spans="1:35" x14ac:dyDescent="0.25">
      <c r="A187" s="1" t="s">
        <v>316</v>
      </c>
      <c r="D187">
        <v>2.25</v>
      </c>
      <c r="G187" s="51"/>
      <c r="M187">
        <v>2382.265869140625</v>
      </c>
      <c r="N187">
        <v>5694.48876953125</v>
      </c>
      <c r="R187" s="49">
        <v>7</v>
      </c>
      <c r="U187" s="50">
        <v>0</v>
      </c>
      <c r="V187" s="50">
        <v>3.0499999999999999E-4</v>
      </c>
      <c r="W187" s="50">
        <v>3.9439999999999996E-3</v>
      </c>
      <c r="X187" s="50">
        <v>1.1466369999999999</v>
      </c>
      <c r="Y187" s="50">
        <v>1</v>
      </c>
      <c r="AA187" s="3">
        <v>82</v>
      </c>
      <c r="AC187" s="6">
        <f>SUMIF(Edges!A:A,Vertices[[#This Row],[Vertex]],Edges!N:N)+SUMIF(Edges!B:B,Vertices[[#This Row],[Vertex]],Edges!N:N)</f>
        <v>13</v>
      </c>
      <c r="AD187" s="83" t="str">
        <f>REPLACE(INDEX(GroupVertices[Group], MATCH(Vertices[[#This Row],[Vertex]],GroupVertices[Vertex],0)),1,1,"")</f>
        <v>1</v>
      </c>
      <c r="AE187" s="2"/>
      <c r="AI187" s="3"/>
    </row>
    <row r="188" spans="1:35" x14ac:dyDescent="0.25">
      <c r="A188" s="1" t="s">
        <v>318</v>
      </c>
      <c r="D188">
        <v>2.25</v>
      </c>
      <c r="G188" s="51"/>
      <c r="M188">
        <v>3999.07666015625</v>
      </c>
      <c r="N188">
        <v>5191.083984375</v>
      </c>
      <c r="R188" s="49">
        <v>7</v>
      </c>
      <c r="U188" s="50">
        <v>0</v>
      </c>
      <c r="V188" s="50">
        <v>3.0499999999999999E-4</v>
      </c>
      <c r="W188" s="50">
        <v>3.9439999999999996E-3</v>
      </c>
      <c r="X188" s="50">
        <v>1.1466369999999999</v>
      </c>
      <c r="Y188" s="50">
        <v>1</v>
      </c>
      <c r="AA188" s="3">
        <v>253</v>
      </c>
      <c r="AC188" s="6">
        <f>SUMIF(Edges!A:A,Vertices[[#This Row],[Vertex]],Edges!N:N)+SUMIF(Edges!B:B,Vertices[[#This Row],[Vertex]],Edges!N:N)</f>
        <v>13</v>
      </c>
      <c r="AD188" s="83" t="str">
        <f>REPLACE(INDEX(GroupVertices[Group], MATCH(Vertices[[#This Row],[Vertex]],GroupVertices[Vertex],0)),1,1,"")</f>
        <v>1</v>
      </c>
      <c r="AE188" s="2"/>
      <c r="AI188" s="3"/>
    </row>
    <row r="189" spans="1:35" x14ac:dyDescent="0.25">
      <c r="A189" s="1" t="s">
        <v>431</v>
      </c>
      <c r="D189">
        <v>1.875</v>
      </c>
      <c r="G189" s="51"/>
      <c r="M189">
        <v>5027.58251953125</v>
      </c>
      <c r="N189">
        <v>3460.70263671875</v>
      </c>
      <c r="R189" s="49">
        <v>4</v>
      </c>
      <c r="U189" s="50">
        <v>728</v>
      </c>
      <c r="V189" s="50">
        <v>2.72E-4</v>
      </c>
      <c r="W189" s="50">
        <v>3.0000000000000001E-5</v>
      </c>
      <c r="X189" s="50">
        <v>1.1446879999999999</v>
      </c>
      <c r="Y189" s="50">
        <v>0.5</v>
      </c>
      <c r="AA189" s="3">
        <v>410</v>
      </c>
      <c r="AC189" s="6">
        <f>SUMIF(Edges!A:A,Vertices[[#This Row],[Vertex]],Edges!N:N)+SUMIF(Edges!B:B,Vertices[[#This Row],[Vertex]],Edges!N:N)</f>
        <v>7</v>
      </c>
      <c r="AD189" s="83" t="str">
        <f>REPLACE(INDEX(GroupVertices[Group], MATCH(Vertices[[#This Row],[Vertex]],GroupVertices[Vertex],0)),1,1,"")</f>
        <v>1</v>
      </c>
      <c r="AE189" s="2"/>
      <c r="AI189" s="3"/>
    </row>
    <row r="190" spans="1:35" x14ac:dyDescent="0.25">
      <c r="A190" s="1" t="s">
        <v>828</v>
      </c>
      <c r="D190">
        <v>2</v>
      </c>
      <c r="G190" s="51"/>
      <c r="M190">
        <v>3195.122314453125</v>
      </c>
      <c r="N190">
        <v>5402.47705078125</v>
      </c>
      <c r="R190" s="49">
        <v>5</v>
      </c>
      <c r="U190" s="50">
        <v>1155.4458930000001</v>
      </c>
      <c r="V190" s="50">
        <v>3.4499999999999998E-4</v>
      </c>
      <c r="W190" s="50">
        <v>4.3899999999999999E-4</v>
      </c>
      <c r="X190" s="50">
        <v>1.1444030000000001</v>
      </c>
      <c r="Y190" s="50">
        <v>0.3</v>
      </c>
      <c r="AA190" s="3">
        <v>829</v>
      </c>
      <c r="AC190" s="6">
        <f>SUMIF(Edges!A:A,Vertices[[#This Row],[Vertex]],Edges!N:N)+SUMIF(Edges!B:B,Vertices[[#This Row],[Vertex]],Edges!N:N)</f>
        <v>6</v>
      </c>
      <c r="AD190" s="83" t="str">
        <f>REPLACE(INDEX(GroupVertices[Group], MATCH(Vertices[[#This Row],[Vertex]],GroupVertices[Vertex],0)),1,1,"")</f>
        <v>1</v>
      </c>
      <c r="AE190" s="2"/>
      <c r="AI190" s="3"/>
    </row>
    <row r="191" spans="1:35" x14ac:dyDescent="0.25">
      <c r="A191" s="1" t="s">
        <v>924</v>
      </c>
      <c r="D191">
        <v>2</v>
      </c>
      <c r="G191" s="51"/>
      <c r="M191">
        <v>5560.0224609375</v>
      </c>
      <c r="N191">
        <v>4539.98046875</v>
      </c>
      <c r="R191" s="49">
        <v>5</v>
      </c>
      <c r="U191" s="50">
        <v>1422.590113</v>
      </c>
      <c r="V191" s="50">
        <v>3.5599999999999998E-4</v>
      </c>
      <c r="W191" s="50">
        <v>3.39E-4</v>
      </c>
      <c r="X191" s="50">
        <v>1.13957</v>
      </c>
      <c r="Y191" s="50">
        <v>0.2</v>
      </c>
      <c r="AA191" s="3">
        <v>439</v>
      </c>
      <c r="AC191" s="6">
        <f>SUMIF(Edges!A:A,Vertices[[#This Row],[Vertex]],Edges!N:N)+SUMIF(Edges!B:B,Vertices[[#This Row],[Vertex]],Edges!N:N)</f>
        <v>11</v>
      </c>
      <c r="AD191" s="83" t="str">
        <f>REPLACE(INDEX(GroupVertices[Group], MATCH(Vertices[[#This Row],[Vertex]],GroupVertices[Vertex],0)),1,1,"")</f>
        <v>1</v>
      </c>
      <c r="AE191" s="2"/>
      <c r="AI191" s="3"/>
    </row>
    <row r="192" spans="1:35" x14ac:dyDescent="0.25">
      <c r="A192" s="1" t="s">
        <v>379</v>
      </c>
      <c r="D192">
        <v>2</v>
      </c>
      <c r="G192" s="51"/>
      <c r="M192">
        <v>6066.0673828125</v>
      </c>
      <c r="N192">
        <v>4754.5517578125</v>
      </c>
      <c r="R192" s="49">
        <v>5</v>
      </c>
      <c r="U192" s="50">
        <v>17.583333</v>
      </c>
      <c r="V192" s="50">
        <v>2.8400000000000002E-4</v>
      </c>
      <c r="W192" s="50">
        <v>4.3000000000000002E-5</v>
      </c>
      <c r="X192" s="50">
        <v>1.1373500000000001</v>
      </c>
      <c r="Y192" s="50">
        <v>0.7</v>
      </c>
      <c r="AA192" s="3">
        <v>58</v>
      </c>
      <c r="AC192" s="6">
        <f>SUMIF(Edges!A:A,Vertices[[#This Row],[Vertex]],Edges!N:N)+SUMIF(Edges!B:B,Vertices[[#This Row],[Vertex]],Edges!N:N)</f>
        <v>13</v>
      </c>
      <c r="AD192" s="83" t="str">
        <f>REPLACE(INDEX(GroupVertices[Group], MATCH(Vertices[[#This Row],[Vertex]],GroupVertices[Vertex],0)),1,1,"")</f>
        <v>1</v>
      </c>
      <c r="AE192" s="2"/>
      <c r="AI192" s="3"/>
    </row>
    <row r="193" spans="1:35" x14ac:dyDescent="0.25">
      <c r="A193" s="1" t="s">
        <v>293</v>
      </c>
      <c r="D193">
        <v>1.875</v>
      </c>
      <c r="G193" s="51"/>
      <c r="M193">
        <v>5020.63134765625</v>
      </c>
      <c r="N193">
        <v>7362.92138671875</v>
      </c>
      <c r="R193" s="49">
        <v>4</v>
      </c>
      <c r="U193" s="50">
        <v>1059.6877489999999</v>
      </c>
      <c r="V193" s="50">
        <v>3.0899999999999998E-4</v>
      </c>
      <c r="W193" s="50">
        <v>9.6000000000000002E-5</v>
      </c>
      <c r="X193" s="50">
        <v>1.127173</v>
      </c>
      <c r="Y193" s="50">
        <v>0</v>
      </c>
      <c r="AA193" s="3">
        <v>778</v>
      </c>
      <c r="AC193" s="6">
        <f>SUMIF(Edges!A:A,Vertices[[#This Row],[Vertex]],Edges!N:N)+SUMIF(Edges!B:B,Vertices[[#This Row],[Vertex]],Edges!N:N)</f>
        <v>11</v>
      </c>
      <c r="AD193" s="83" t="str">
        <f>REPLACE(INDEX(GroupVertices[Group], MATCH(Vertices[[#This Row],[Vertex]],GroupVertices[Vertex],0)),1,1,"")</f>
        <v>1</v>
      </c>
      <c r="AE193" s="2"/>
      <c r="AI193" s="3"/>
    </row>
    <row r="194" spans="1:35" x14ac:dyDescent="0.25">
      <c r="A194" s="1" t="s">
        <v>623</v>
      </c>
      <c r="D194">
        <v>2.25</v>
      </c>
      <c r="G194" s="51"/>
      <c r="M194">
        <v>5008.45556640625</v>
      </c>
      <c r="N194">
        <v>6189.833984375</v>
      </c>
      <c r="R194" s="49">
        <v>7</v>
      </c>
      <c r="U194" s="50">
        <v>737.70563500000003</v>
      </c>
      <c r="V194" s="50">
        <v>3.0400000000000002E-4</v>
      </c>
      <c r="W194" s="50">
        <v>4.2700000000000002E-4</v>
      </c>
      <c r="X194" s="50">
        <v>1.126927</v>
      </c>
      <c r="Y194" s="50">
        <v>0.80952380952380953</v>
      </c>
      <c r="AA194" s="3">
        <v>678</v>
      </c>
      <c r="AC194" s="6">
        <f>SUMIF(Edges!A:A,Vertices[[#This Row],[Vertex]],Edges!N:N)+SUMIF(Edges!B:B,Vertices[[#This Row],[Vertex]],Edges!N:N)</f>
        <v>55</v>
      </c>
      <c r="AD194" s="83" t="str">
        <f>REPLACE(INDEX(GroupVertices[Group], MATCH(Vertices[[#This Row],[Vertex]],GroupVertices[Vertex],0)),1,1,"")</f>
        <v>1</v>
      </c>
      <c r="AE194" s="2"/>
      <c r="AI194" s="3"/>
    </row>
    <row r="195" spans="1:35" x14ac:dyDescent="0.25">
      <c r="A195" s="1" t="s">
        <v>624</v>
      </c>
      <c r="D195">
        <v>2.25</v>
      </c>
      <c r="G195" s="51"/>
      <c r="M195">
        <v>3205.026611328125</v>
      </c>
      <c r="N195">
        <v>6574.43994140625</v>
      </c>
      <c r="R195" s="49">
        <v>7</v>
      </c>
      <c r="U195" s="50">
        <v>737.70563500000003</v>
      </c>
      <c r="V195" s="50">
        <v>3.0400000000000002E-4</v>
      </c>
      <c r="W195" s="50">
        <v>4.2700000000000002E-4</v>
      </c>
      <c r="X195" s="50">
        <v>1.126927</v>
      </c>
      <c r="Y195" s="50">
        <v>0.80952380952380953</v>
      </c>
      <c r="AA195" s="3">
        <v>712</v>
      </c>
      <c r="AC195" s="6">
        <f>SUMIF(Edges!A:A,Vertices[[#This Row],[Vertex]],Edges!N:N)+SUMIF(Edges!B:B,Vertices[[#This Row],[Vertex]],Edges!N:N)</f>
        <v>17</v>
      </c>
      <c r="AD195" s="83" t="str">
        <f>REPLACE(INDEX(GroupVertices[Group], MATCH(Vertices[[#This Row],[Vertex]],GroupVertices[Vertex],0)),1,1,"")</f>
        <v>1</v>
      </c>
      <c r="AE195" s="2"/>
      <c r="AI195" s="3"/>
    </row>
    <row r="196" spans="1:35" x14ac:dyDescent="0.25">
      <c r="A196" s="1" t="s">
        <v>622</v>
      </c>
      <c r="D196">
        <v>2</v>
      </c>
      <c r="G196" s="51"/>
      <c r="M196">
        <v>4373.5693359375</v>
      </c>
      <c r="N196">
        <v>7842.01318359375</v>
      </c>
      <c r="R196" s="49">
        <v>5</v>
      </c>
      <c r="U196" s="50">
        <v>1454</v>
      </c>
      <c r="V196" s="50">
        <v>2.9100000000000003E-4</v>
      </c>
      <c r="W196" s="50">
        <v>6.4999999999999994E-5</v>
      </c>
      <c r="X196" s="50">
        <v>1.12561</v>
      </c>
      <c r="Y196" s="50">
        <v>0.4</v>
      </c>
      <c r="AA196" s="3">
        <v>672</v>
      </c>
      <c r="AC196" s="6">
        <f>SUMIF(Edges!A:A,Vertices[[#This Row],[Vertex]],Edges!N:N)+SUMIF(Edges!B:B,Vertices[[#This Row],[Vertex]],Edges!N:N)</f>
        <v>22</v>
      </c>
      <c r="AD196" s="83" t="str">
        <f>REPLACE(INDEX(GroupVertices[Group], MATCH(Vertices[[#This Row],[Vertex]],GroupVertices[Vertex],0)),1,1,"")</f>
        <v>1</v>
      </c>
      <c r="AE196" s="2"/>
      <c r="AI196" s="3"/>
    </row>
    <row r="197" spans="1:35" x14ac:dyDescent="0.25">
      <c r="A197" s="1" t="s">
        <v>745</v>
      </c>
      <c r="D197">
        <v>2</v>
      </c>
      <c r="G197" s="51"/>
      <c r="M197">
        <v>6576.951171875</v>
      </c>
      <c r="N197">
        <v>7227.4501953125</v>
      </c>
      <c r="R197" s="49">
        <v>5</v>
      </c>
      <c r="U197" s="50">
        <v>302.61760800000002</v>
      </c>
      <c r="V197" s="50">
        <v>2.7900000000000001E-4</v>
      </c>
      <c r="W197" s="50">
        <v>2.9E-5</v>
      </c>
      <c r="X197" s="50">
        <v>1.124547</v>
      </c>
      <c r="Y197" s="50">
        <v>0.4</v>
      </c>
      <c r="AA197" s="3">
        <v>316</v>
      </c>
      <c r="AC197" s="6">
        <f>SUMIF(Edges!A:A,Vertices[[#This Row],[Vertex]],Edges!N:N)+SUMIF(Edges!B:B,Vertices[[#This Row],[Vertex]],Edges!N:N)</f>
        <v>27</v>
      </c>
      <c r="AD197" s="83" t="str">
        <f>REPLACE(INDEX(GroupVertices[Group], MATCH(Vertices[[#This Row],[Vertex]],GroupVertices[Vertex],0)),1,1,"")</f>
        <v>1</v>
      </c>
      <c r="AE197" s="2"/>
      <c r="AI197" s="3"/>
    </row>
    <row r="198" spans="1:35" x14ac:dyDescent="0.25">
      <c r="A198" s="1" t="s">
        <v>507</v>
      </c>
      <c r="D198">
        <v>2</v>
      </c>
      <c r="G198" s="51"/>
      <c r="M198">
        <v>3477.863037109375</v>
      </c>
      <c r="N198">
        <v>6254.59423828125</v>
      </c>
      <c r="R198" s="49">
        <v>5</v>
      </c>
      <c r="U198" s="50">
        <v>3989.561827</v>
      </c>
      <c r="V198" s="50">
        <v>3.6299999999999999E-4</v>
      </c>
      <c r="W198" s="50">
        <v>4.2999999999999999E-4</v>
      </c>
      <c r="X198" s="50">
        <v>1.1222190000000001</v>
      </c>
      <c r="Y198" s="50">
        <v>0.2</v>
      </c>
      <c r="AA198" s="3">
        <v>846</v>
      </c>
      <c r="AC198" s="6">
        <f>SUMIF(Edges!A:A,Vertices[[#This Row],[Vertex]],Edges!N:N)+SUMIF(Edges!B:B,Vertices[[#This Row],[Vertex]],Edges!N:N)</f>
        <v>8</v>
      </c>
      <c r="AD198" s="83" t="str">
        <f>REPLACE(INDEX(GroupVertices[Group], MATCH(Vertices[[#This Row],[Vertex]],GroupVertices[Vertex],0)),1,1,"")</f>
        <v>1</v>
      </c>
      <c r="AE198" s="2"/>
      <c r="AI198" s="3"/>
    </row>
    <row r="199" spans="1:35" x14ac:dyDescent="0.25">
      <c r="A199" s="1" t="s">
        <v>573</v>
      </c>
      <c r="D199">
        <v>2.125</v>
      </c>
      <c r="G199" s="51"/>
      <c r="M199">
        <v>6003.1328125</v>
      </c>
      <c r="N199">
        <v>7035.728515625</v>
      </c>
      <c r="R199" s="49">
        <v>6</v>
      </c>
      <c r="U199" s="50">
        <v>0</v>
      </c>
      <c r="V199" s="50">
        <v>3.1500000000000001E-4</v>
      </c>
      <c r="W199" s="50">
        <v>4.4000000000000002E-4</v>
      </c>
      <c r="X199" s="50">
        <v>1.121907</v>
      </c>
      <c r="Y199" s="50">
        <v>1</v>
      </c>
      <c r="AA199" s="3">
        <v>305</v>
      </c>
      <c r="AC199" s="6">
        <f>SUMIF(Edges!A:A,Vertices[[#This Row],[Vertex]],Edges!N:N)+SUMIF(Edges!B:B,Vertices[[#This Row],[Vertex]],Edges!N:N)</f>
        <v>8</v>
      </c>
      <c r="AD199" s="83" t="str">
        <f>REPLACE(INDEX(GroupVertices[Group], MATCH(Vertices[[#This Row],[Vertex]],GroupVertices[Vertex],0)),1,1,"")</f>
        <v>1</v>
      </c>
      <c r="AE199" s="2"/>
      <c r="AI199" s="3"/>
    </row>
    <row r="200" spans="1:35" x14ac:dyDescent="0.25">
      <c r="A200" s="1" t="s">
        <v>574</v>
      </c>
      <c r="D200">
        <v>2.125</v>
      </c>
      <c r="G200" s="51"/>
      <c r="M200">
        <v>6253.109375</v>
      </c>
      <c r="N200">
        <v>7896.68505859375</v>
      </c>
      <c r="R200" s="49">
        <v>6</v>
      </c>
      <c r="U200" s="50">
        <v>0</v>
      </c>
      <c r="V200" s="50">
        <v>3.1500000000000001E-4</v>
      </c>
      <c r="W200" s="50">
        <v>4.4000000000000002E-4</v>
      </c>
      <c r="X200" s="50">
        <v>1.121907</v>
      </c>
      <c r="Y200" s="50">
        <v>1</v>
      </c>
      <c r="AA200" s="3">
        <v>392</v>
      </c>
      <c r="AC200" s="6">
        <f>SUMIF(Edges!A:A,Vertices[[#This Row],[Vertex]],Edges!N:N)+SUMIF(Edges!B:B,Vertices[[#This Row],[Vertex]],Edges!N:N)</f>
        <v>8</v>
      </c>
      <c r="AD200" s="83" t="str">
        <f>REPLACE(INDEX(GroupVertices[Group], MATCH(Vertices[[#This Row],[Vertex]],GroupVertices[Vertex],0)),1,1,"")</f>
        <v>1</v>
      </c>
      <c r="AE200" s="2"/>
      <c r="AI200" s="3"/>
    </row>
    <row r="201" spans="1:35" x14ac:dyDescent="0.25">
      <c r="A201" s="1" t="s">
        <v>579</v>
      </c>
      <c r="D201">
        <v>2.125</v>
      </c>
      <c r="G201" s="51"/>
      <c r="M201">
        <v>6398.92626953125</v>
      </c>
      <c r="N201">
        <v>6816.82861328125</v>
      </c>
      <c r="R201" s="49">
        <v>6</v>
      </c>
      <c r="U201" s="50">
        <v>0</v>
      </c>
      <c r="V201" s="50">
        <v>3.1500000000000001E-4</v>
      </c>
      <c r="W201" s="50">
        <v>4.4000000000000002E-4</v>
      </c>
      <c r="X201" s="50">
        <v>1.121907</v>
      </c>
      <c r="Y201" s="50">
        <v>1</v>
      </c>
      <c r="AA201" s="3">
        <v>641</v>
      </c>
      <c r="AC201" s="6">
        <f>SUMIF(Edges!A:A,Vertices[[#This Row],[Vertex]],Edges!N:N)+SUMIF(Edges!B:B,Vertices[[#This Row],[Vertex]],Edges!N:N)</f>
        <v>8</v>
      </c>
      <c r="AD201" s="83" t="str">
        <f>REPLACE(INDEX(GroupVertices[Group], MATCH(Vertices[[#This Row],[Vertex]],GroupVertices[Vertex],0)),1,1,"")</f>
        <v>1</v>
      </c>
      <c r="AE201" s="2"/>
      <c r="AI201" s="3"/>
    </row>
    <row r="202" spans="1:35" x14ac:dyDescent="0.25">
      <c r="A202" s="1" t="s">
        <v>389</v>
      </c>
      <c r="D202">
        <v>2.125</v>
      </c>
      <c r="G202" s="51"/>
      <c r="M202">
        <v>5516.03466796875</v>
      </c>
      <c r="N202">
        <v>4212.6064453125</v>
      </c>
      <c r="R202" s="49">
        <v>6</v>
      </c>
      <c r="U202" s="50">
        <v>651.51946199999998</v>
      </c>
      <c r="V202" s="50">
        <v>3.2000000000000003E-4</v>
      </c>
      <c r="W202" s="50">
        <v>1.4200000000000001E-4</v>
      </c>
      <c r="X202" s="50">
        <v>1.1214649999999999</v>
      </c>
      <c r="Y202" s="50">
        <v>0.46666666666666667</v>
      </c>
      <c r="AA202" s="3">
        <v>684</v>
      </c>
      <c r="AC202" s="6">
        <f>SUMIF(Edges!A:A,Vertices[[#This Row],[Vertex]],Edges!N:N)+SUMIF(Edges!B:B,Vertices[[#This Row],[Vertex]],Edges!N:N)</f>
        <v>7</v>
      </c>
      <c r="AD202" s="83" t="str">
        <f>REPLACE(INDEX(GroupVertices[Group], MATCH(Vertices[[#This Row],[Vertex]],GroupVertices[Vertex],0)),1,1,"")</f>
        <v>1</v>
      </c>
      <c r="AE202" s="2"/>
      <c r="AI202" s="3"/>
    </row>
    <row r="203" spans="1:35" x14ac:dyDescent="0.25">
      <c r="A203" s="1" t="s">
        <v>687</v>
      </c>
      <c r="D203">
        <v>2.125</v>
      </c>
      <c r="G203" s="51"/>
      <c r="M203">
        <v>8686.4560546875</v>
      </c>
      <c r="N203">
        <v>4498.734375</v>
      </c>
      <c r="R203" s="49">
        <v>6</v>
      </c>
      <c r="U203" s="50">
        <v>0</v>
      </c>
      <c r="V203" s="50">
        <v>2.8299999999999999E-4</v>
      </c>
      <c r="W203" s="50">
        <v>2.4000000000000001E-5</v>
      </c>
      <c r="X203" s="50">
        <v>1.0972200000000001</v>
      </c>
      <c r="Y203" s="50">
        <v>1</v>
      </c>
      <c r="AA203" s="3">
        <v>195</v>
      </c>
      <c r="AC203" s="6">
        <f>SUMIF(Edges!A:A,Vertices[[#This Row],[Vertex]],Edges!N:N)+SUMIF(Edges!B:B,Vertices[[#This Row],[Vertex]],Edges!N:N)</f>
        <v>6</v>
      </c>
      <c r="AD203" s="83" t="str">
        <f>REPLACE(INDEX(GroupVertices[Group], MATCH(Vertices[[#This Row],[Vertex]],GroupVertices[Vertex],0)),1,1,"")</f>
        <v>1</v>
      </c>
      <c r="AE203" s="2"/>
      <c r="AI203" s="3"/>
    </row>
    <row r="204" spans="1:35" x14ac:dyDescent="0.25">
      <c r="A204" s="1" t="s">
        <v>689</v>
      </c>
      <c r="D204">
        <v>2.125</v>
      </c>
      <c r="G204" s="51"/>
      <c r="M204">
        <v>8354.806640625</v>
      </c>
      <c r="N204">
        <v>4755.5302734375</v>
      </c>
      <c r="R204" s="49">
        <v>6</v>
      </c>
      <c r="U204" s="50">
        <v>0</v>
      </c>
      <c r="V204" s="50">
        <v>2.8299999999999999E-4</v>
      </c>
      <c r="W204" s="50">
        <v>2.4000000000000001E-5</v>
      </c>
      <c r="X204" s="50">
        <v>1.0972200000000001</v>
      </c>
      <c r="Y204" s="50">
        <v>1</v>
      </c>
      <c r="AA204" s="3">
        <v>520</v>
      </c>
      <c r="AC204" s="6">
        <f>SUMIF(Edges!A:A,Vertices[[#This Row],[Vertex]],Edges!N:N)+SUMIF(Edges!B:B,Vertices[[#This Row],[Vertex]],Edges!N:N)</f>
        <v>6</v>
      </c>
      <c r="AD204" s="83" t="str">
        <f>REPLACE(INDEX(GroupVertices[Group], MATCH(Vertices[[#This Row],[Vertex]],GroupVertices[Vertex],0)),1,1,"")</f>
        <v>1</v>
      </c>
      <c r="AE204" s="2"/>
      <c r="AI204" s="3"/>
    </row>
    <row r="205" spans="1:35" x14ac:dyDescent="0.25">
      <c r="A205" s="1" t="s">
        <v>692</v>
      </c>
      <c r="D205">
        <v>2.125</v>
      </c>
      <c r="G205" s="51"/>
      <c r="M205">
        <v>8658.384765625</v>
      </c>
      <c r="N205">
        <v>5436.18505859375</v>
      </c>
      <c r="R205" s="49">
        <v>6</v>
      </c>
      <c r="U205" s="50">
        <v>0</v>
      </c>
      <c r="V205" s="50">
        <v>2.8299999999999999E-4</v>
      </c>
      <c r="W205" s="50">
        <v>2.4000000000000001E-5</v>
      </c>
      <c r="X205" s="50">
        <v>1.0972200000000001</v>
      </c>
      <c r="Y205" s="50">
        <v>1</v>
      </c>
      <c r="AA205" s="3">
        <v>763</v>
      </c>
      <c r="AC205" s="6">
        <f>SUMIF(Edges!A:A,Vertices[[#This Row],[Vertex]],Edges!N:N)+SUMIF(Edges!B:B,Vertices[[#This Row],[Vertex]],Edges!N:N)</f>
        <v>6</v>
      </c>
      <c r="AD205" s="83" t="str">
        <f>REPLACE(INDEX(GroupVertices[Group], MATCH(Vertices[[#This Row],[Vertex]],GroupVertices[Vertex],0)),1,1,"")</f>
        <v>1</v>
      </c>
      <c r="AE205" s="2"/>
      <c r="AI205" s="3"/>
    </row>
    <row r="206" spans="1:35" x14ac:dyDescent="0.25">
      <c r="A206" s="1" t="s">
        <v>175</v>
      </c>
      <c r="D206">
        <v>2</v>
      </c>
      <c r="G206" s="51"/>
      <c r="M206">
        <v>5488.48291015625</v>
      </c>
      <c r="N206">
        <v>5532.02099609375</v>
      </c>
      <c r="R206" s="49">
        <v>5</v>
      </c>
      <c r="U206" s="50">
        <v>1406.919821</v>
      </c>
      <c r="V206" s="50">
        <v>3.1799999999999998E-4</v>
      </c>
      <c r="W206" s="50">
        <v>2.4710000000000001E-3</v>
      </c>
      <c r="X206" s="50">
        <v>1.08894</v>
      </c>
      <c r="Y206" s="50">
        <v>0.2</v>
      </c>
      <c r="AA206" s="3">
        <v>4</v>
      </c>
      <c r="AC206" s="6">
        <f>SUMIF(Edges!A:A,Vertices[[#This Row],[Vertex]],Edges!N:N)+SUMIF(Edges!B:B,Vertices[[#This Row],[Vertex]],Edges!N:N)</f>
        <v>14</v>
      </c>
      <c r="AD206" s="83" t="str">
        <f>REPLACE(INDEX(GroupVertices[Group], MATCH(Vertices[[#This Row],[Vertex]],GroupVertices[Vertex],0)),1,1,"")</f>
        <v>1</v>
      </c>
      <c r="AE206" s="2"/>
      <c r="AI206" s="3"/>
    </row>
    <row r="207" spans="1:35" x14ac:dyDescent="0.25">
      <c r="A207" s="1" t="s">
        <v>518</v>
      </c>
      <c r="D207">
        <v>1.875</v>
      </c>
      <c r="G207" s="51"/>
      <c r="M207">
        <v>3101.580810546875</v>
      </c>
      <c r="N207">
        <v>6609.17578125</v>
      </c>
      <c r="R207" s="49">
        <v>4</v>
      </c>
      <c r="U207" s="50">
        <v>2178</v>
      </c>
      <c r="V207" s="50">
        <v>2.5500000000000002E-4</v>
      </c>
      <c r="W207" s="50">
        <v>1.4E-5</v>
      </c>
      <c r="X207" s="50">
        <v>1.088238</v>
      </c>
      <c r="Y207" s="50">
        <v>0.5</v>
      </c>
      <c r="AA207" s="3">
        <v>642</v>
      </c>
      <c r="AC207" s="6">
        <f>SUMIF(Edges!A:A,Vertices[[#This Row],[Vertex]],Edges!N:N)+SUMIF(Edges!B:B,Vertices[[#This Row],[Vertex]],Edges!N:N)</f>
        <v>5</v>
      </c>
      <c r="AD207" s="83" t="str">
        <f>REPLACE(INDEX(GroupVertices[Group], MATCH(Vertices[[#This Row],[Vertex]],GroupVertices[Vertex],0)),1,1,"")</f>
        <v>1</v>
      </c>
      <c r="AE207" s="2"/>
      <c r="AI207" s="3"/>
    </row>
    <row r="208" spans="1:35" x14ac:dyDescent="0.25">
      <c r="A208" s="1" t="s">
        <v>602</v>
      </c>
      <c r="D208">
        <v>2</v>
      </c>
      <c r="G208" s="51"/>
      <c r="M208">
        <v>2959.3544921875</v>
      </c>
      <c r="N208">
        <v>5876.43505859375</v>
      </c>
      <c r="R208" s="49">
        <v>5</v>
      </c>
      <c r="U208" s="50">
        <v>173.314705</v>
      </c>
      <c r="V208" s="50">
        <v>3.2000000000000003E-4</v>
      </c>
      <c r="W208" s="50">
        <v>1.6799999999999999E-4</v>
      </c>
      <c r="X208" s="50">
        <v>1.087402</v>
      </c>
      <c r="Y208" s="50">
        <v>0.8</v>
      </c>
      <c r="AA208" s="3">
        <v>344</v>
      </c>
      <c r="AC208" s="6">
        <f>SUMIF(Edges!A:A,Vertices[[#This Row],[Vertex]],Edges!N:N)+SUMIF(Edges!B:B,Vertices[[#This Row],[Vertex]],Edges!N:N)</f>
        <v>7</v>
      </c>
      <c r="AD208" s="83" t="str">
        <f>REPLACE(INDEX(GroupVertices[Group], MATCH(Vertices[[#This Row],[Vertex]],GroupVertices[Vertex],0)),1,1,"")</f>
        <v>1</v>
      </c>
      <c r="AE208" s="2"/>
      <c r="AI208" s="3"/>
    </row>
    <row r="209" spans="1:35" x14ac:dyDescent="0.25">
      <c r="A209" s="1" t="s">
        <v>826</v>
      </c>
      <c r="D209">
        <v>2</v>
      </c>
      <c r="G209" s="51"/>
      <c r="M209">
        <v>2632.65673828125</v>
      </c>
      <c r="N209">
        <v>6457.953125</v>
      </c>
      <c r="R209" s="49">
        <v>5</v>
      </c>
      <c r="U209" s="50">
        <v>7190</v>
      </c>
      <c r="V209" s="50">
        <v>3.4200000000000002E-4</v>
      </c>
      <c r="W209" s="50">
        <v>4.08E-4</v>
      </c>
      <c r="X209" s="50">
        <v>1.079688</v>
      </c>
      <c r="Y209" s="50">
        <v>0.4</v>
      </c>
      <c r="AA209" s="3">
        <v>321</v>
      </c>
      <c r="AC209" s="6">
        <f>SUMIF(Edges!A:A,Vertices[[#This Row],[Vertex]],Edges!N:N)+SUMIF(Edges!B:B,Vertices[[#This Row],[Vertex]],Edges!N:N)</f>
        <v>5</v>
      </c>
      <c r="AD209" s="83" t="str">
        <f>REPLACE(INDEX(GroupVertices[Group], MATCH(Vertices[[#This Row],[Vertex]],GroupVertices[Vertex],0)),1,1,"")</f>
        <v>1</v>
      </c>
      <c r="AE209" s="2"/>
      <c r="AI209" s="3"/>
    </row>
    <row r="210" spans="1:35" x14ac:dyDescent="0.25">
      <c r="A210" s="1" t="s">
        <v>340</v>
      </c>
      <c r="D210">
        <v>2.125</v>
      </c>
      <c r="G210" s="51"/>
      <c r="M210">
        <v>7163.70263671875</v>
      </c>
      <c r="N210">
        <v>5589.8017578125</v>
      </c>
      <c r="R210" s="49">
        <v>6</v>
      </c>
      <c r="U210" s="50">
        <v>317.863899</v>
      </c>
      <c r="V210" s="50">
        <v>3.9800000000000002E-4</v>
      </c>
      <c r="W210" s="50">
        <v>1.7440000000000001E-3</v>
      </c>
      <c r="X210" s="50">
        <v>1.0756969999999999</v>
      </c>
      <c r="Y210" s="50">
        <v>0.46666666666666667</v>
      </c>
      <c r="AA210" s="3">
        <v>41</v>
      </c>
      <c r="AC210" s="6">
        <f>SUMIF(Edges!A:A,Vertices[[#This Row],[Vertex]],Edges!N:N)+SUMIF(Edges!B:B,Vertices[[#This Row],[Vertex]],Edges!N:N)</f>
        <v>28</v>
      </c>
      <c r="AD210" s="83" t="str">
        <f>REPLACE(INDEX(GroupVertices[Group], MATCH(Vertices[[#This Row],[Vertex]],GroupVertices[Vertex],0)),1,1,"")</f>
        <v>1</v>
      </c>
      <c r="AE210" s="2"/>
      <c r="AI210" s="3"/>
    </row>
    <row r="211" spans="1:35" x14ac:dyDescent="0.25">
      <c r="A211" s="1" t="s">
        <v>678</v>
      </c>
      <c r="D211">
        <v>1.75</v>
      </c>
      <c r="G211" s="51"/>
      <c r="M211">
        <v>2752.11376953125</v>
      </c>
      <c r="N211">
        <v>8806.4453125</v>
      </c>
      <c r="R211" s="49">
        <v>3</v>
      </c>
      <c r="U211" s="50">
        <v>2903</v>
      </c>
      <c r="V211" s="50">
        <v>2.7799999999999998E-4</v>
      </c>
      <c r="W211" s="50">
        <v>2.3E-5</v>
      </c>
      <c r="X211" s="50">
        <v>1.0672250000000001</v>
      </c>
      <c r="Y211" s="50">
        <v>0</v>
      </c>
      <c r="AA211" s="3">
        <v>186</v>
      </c>
      <c r="AC211" s="6">
        <f>SUMIF(Edges!A:A,Vertices[[#This Row],[Vertex]],Edges!N:N)+SUMIF(Edges!B:B,Vertices[[#This Row],[Vertex]],Edges!N:N)</f>
        <v>8</v>
      </c>
      <c r="AD211" s="83" t="str">
        <f>REPLACE(INDEX(GroupVertices[Group], MATCH(Vertices[[#This Row],[Vertex]],GroupVertices[Vertex],0)),1,1,"")</f>
        <v>1</v>
      </c>
      <c r="AE211" s="2"/>
      <c r="AI211" s="3"/>
    </row>
    <row r="212" spans="1:35" x14ac:dyDescent="0.25">
      <c r="A212" s="1" t="s">
        <v>701</v>
      </c>
      <c r="D212">
        <v>2</v>
      </c>
      <c r="G212" s="51"/>
      <c r="M212">
        <v>7320.3759765625</v>
      </c>
      <c r="N212">
        <v>4893.7509765625</v>
      </c>
      <c r="R212" s="49">
        <v>5</v>
      </c>
      <c r="U212" s="50">
        <v>203.49552399999999</v>
      </c>
      <c r="V212" s="50">
        <v>3.1599999999999998E-4</v>
      </c>
      <c r="W212" s="50">
        <v>2.5399999999999999E-4</v>
      </c>
      <c r="X212" s="50">
        <v>1.0605230000000001</v>
      </c>
      <c r="Y212" s="50">
        <v>0.4</v>
      </c>
      <c r="AA212" s="3">
        <v>582</v>
      </c>
      <c r="AC212" s="6">
        <f>SUMIF(Edges!A:A,Vertices[[#This Row],[Vertex]],Edges!N:N)+SUMIF(Edges!B:B,Vertices[[#This Row],[Vertex]],Edges!N:N)</f>
        <v>7</v>
      </c>
      <c r="AD212" s="83" t="str">
        <f>REPLACE(INDEX(GroupVertices[Group], MATCH(Vertices[[#This Row],[Vertex]],GroupVertices[Vertex],0)),1,1,"")</f>
        <v>1</v>
      </c>
      <c r="AE212" s="2"/>
      <c r="AI212" s="3"/>
    </row>
    <row r="213" spans="1:35" x14ac:dyDescent="0.25">
      <c r="A213" s="1" t="s">
        <v>394</v>
      </c>
      <c r="D213">
        <v>2</v>
      </c>
      <c r="G213" s="51"/>
      <c r="M213">
        <v>2807.20068359375</v>
      </c>
      <c r="N213">
        <v>5293.390625</v>
      </c>
      <c r="R213" s="49">
        <v>5</v>
      </c>
      <c r="U213" s="50">
        <v>675.57216300000005</v>
      </c>
      <c r="V213" s="50">
        <v>3.5300000000000002E-4</v>
      </c>
      <c r="W213" s="50">
        <v>5.9800000000000001E-4</v>
      </c>
      <c r="X213" s="50">
        <v>1.0593049999999999</v>
      </c>
      <c r="Y213" s="50">
        <v>0.5</v>
      </c>
      <c r="AA213" s="3">
        <v>86</v>
      </c>
      <c r="AC213" s="6">
        <f>SUMIF(Edges!A:A,Vertices[[#This Row],[Vertex]],Edges!N:N)+SUMIF(Edges!B:B,Vertices[[#This Row],[Vertex]],Edges!N:N)</f>
        <v>11</v>
      </c>
      <c r="AD213" s="83" t="str">
        <f>REPLACE(INDEX(GroupVertices[Group], MATCH(Vertices[[#This Row],[Vertex]],GroupVertices[Vertex],0)),1,1,"")</f>
        <v>1</v>
      </c>
      <c r="AE213" s="2"/>
      <c r="AI213" s="3"/>
    </row>
    <row r="214" spans="1:35" x14ac:dyDescent="0.25">
      <c r="A214" s="1" t="s">
        <v>247</v>
      </c>
      <c r="D214">
        <v>1.875</v>
      </c>
      <c r="G214" s="51"/>
      <c r="M214">
        <v>2927.546142578125</v>
      </c>
      <c r="N214">
        <v>7042.97802734375</v>
      </c>
      <c r="R214" s="49">
        <v>4</v>
      </c>
      <c r="U214" s="50">
        <v>1016.973115</v>
      </c>
      <c r="V214" s="50">
        <v>2.72E-4</v>
      </c>
      <c r="W214" s="50">
        <v>1.4E-5</v>
      </c>
      <c r="X214" s="50">
        <v>1.057361</v>
      </c>
      <c r="Y214" s="50">
        <v>0.33333333333333331</v>
      </c>
      <c r="AA214" s="3">
        <v>715</v>
      </c>
      <c r="AC214" s="6">
        <f>SUMIF(Edges!A:A,Vertices[[#This Row],[Vertex]],Edges!N:N)+SUMIF(Edges!B:B,Vertices[[#This Row],[Vertex]],Edges!N:N)</f>
        <v>5</v>
      </c>
      <c r="AD214" s="83" t="str">
        <f>REPLACE(INDEX(GroupVertices[Group], MATCH(Vertices[[#This Row],[Vertex]],GroupVertices[Vertex],0)),1,1,"")</f>
        <v>1</v>
      </c>
      <c r="AE214" s="2"/>
      <c r="AI214" s="3"/>
    </row>
    <row r="215" spans="1:35" x14ac:dyDescent="0.25">
      <c r="A215" s="1" t="s">
        <v>461</v>
      </c>
      <c r="D215">
        <v>2</v>
      </c>
      <c r="G215" s="51"/>
      <c r="M215">
        <v>5915.7353515625</v>
      </c>
      <c r="N215">
        <v>7757.33837890625</v>
      </c>
      <c r="R215" s="49">
        <v>5</v>
      </c>
      <c r="U215" s="50">
        <v>756.45847300000003</v>
      </c>
      <c r="V215" s="50">
        <v>3.7300000000000001E-4</v>
      </c>
      <c r="W215" s="50">
        <v>8.7500000000000002E-4</v>
      </c>
      <c r="X215" s="50">
        <v>1.0544009999999999</v>
      </c>
      <c r="Y215" s="50">
        <v>0.4</v>
      </c>
      <c r="AA215" s="3">
        <v>845</v>
      </c>
      <c r="AC215" s="6">
        <f>SUMIF(Edges!A:A,Vertices[[#This Row],[Vertex]],Edges!N:N)+SUMIF(Edges!B:B,Vertices[[#This Row],[Vertex]],Edges!N:N)</f>
        <v>12</v>
      </c>
      <c r="AD215" s="83" t="str">
        <f>REPLACE(INDEX(GroupVertices[Group], MATCH(Vertices[[#This Row],[Vertex]],GroupVertices[Vertex],0)),1,1,"")</f>
        <v>1</v>
      </c>
      <c r="AE215" s="2"/>
      <c r="AI215" s="3"/>
    </row>
    <row r="216" spans="1:35" x14ac:dyDescent="0.25">
      <c r="A216" s="1" t="s">
        <v>269</v>
      </c>
      <c r="D216">
        <v>2.25</v>
      </c>
      <c r="G216" s="51"/>
      <c r="M216">
        <v>7358.9189453125</v>
      </c>
      <c r="N216">
        <v>7325.9169921875</v>
      </c>
      <c r="R216" s="49">
        <v>7</v>
      </c>
      <c r="U216" s="50">
        <v>0</v>
      </c>
      <c r="V216" s="50">
        <v>2.61E-4</v>
      </c>
      <c r="W216" s="50">
        <v>3.1000000000000001E-5</v>
      </c>
      <c r="X216" s="50">
        <v>1.0539210000000001</v>
      </c>
      <c r="Y216" s="50">
        <v>1</v>
      </c>
      <c r="AA216" s="3">
        <v>493</v>
      </c>
      <c r="AC216" s="6">
        <f>SUMIF(Edges!A:A,Vertices[[#This Row],[Vertex]],Edges!N:N)+SUMIF(Edges!B:B,Vertices[[#This Row],[Vertex]],Edges!N:N)</f>
        <v>28</v>
      </c>
      <c r="AD216" s="83" t="str">
        <f>REPLACE(INDEX(GroupVertices[Group], MATCH(Vertices[[#This Row],[Vertex]],GroupVertices[Vertex],0)),1,1,"")</f>
        <v>1</v>
      </c>
      <c r="AE216" s="2"/>
      <c r="AI216" s="3"/>
    </row>
    <row r="217" spans="1:35" x14ac:dyDescent="0.25">
      <c r="A217" s="1" t="s">
        <v>265</v>
      </c>
      <c r="D217">
        <v>2.25</v>
      </c>
      <c r="G217" s="51"/>
      <c r="M217">
        <v>5788.05712890625</v>
      </c>
      <c r="N217">
        <v>7425.17333984375</v>
      </c>
      <c r="R217" s="49">
        <v>7</v>
      </c>
      <c r="U217" s="50">
        <v>0</v>
      </c>
      <c r="V217" s="50">
        <v>2.61E-4</v>
      </c>
      <c r="W217" s="50">
        <v>3.1000000000000001E-5</v>
      </c>
      <c r="X217" s="50">
        <v>1.0539210000000001</v>
      </c>
      <c r="Y217" s="50">
        <v>1</v>
      </c>
      <c r="AA217" s="3">
        <v>25</v>
      </c>
      <c r="AC217" s="6">
        <f>SUMIF(Edges!A:A,Vertices[[#This Row],[Vertex]],Edges!N:N)+SUMIF(Edges!B:B,Vertices[[#This Row],[Vertex]],Edges!N:N)</f>
        <v>10</v>
      </c>
      <c r="AD217" s="83" t="str">
        <f>REPLACE(INDEX(GroupVertices[Group], MATCH(Vertices[[#This Row],[Vertex]],GroupVertices[Vertex],0)),1,1,"")</f>
        <v>1</v>
      </c>
      <c r="AE217" s="2"/>
      <c r="AI217" s="3"/>
    </row>
    <row r="218" spans="1:35" x14ac:dyDescent="0.25">
      <c r="A218" s="1" t="s">
        <v>266</v>
      </c>
      <c r="D218">
        <v>2.25</v>
      </c>
      <c r="G218" s="51"/>
      <c r="M218">
        <v>6615.9482421875</v>
      </c>
      <c r="N218">
        <v>6545.068359375</v>
      </c>
      <c r="R218" s="49">
        <v>7</v>
      </c>
      <c r="U218" s="50">
        <v>0</v>
      </c>
      <c r="V218" s="50">
        <v>2.61E-4</v>
      </c>
      <c r="W218" s="50">
        <v>3.1000000000000001E-5</v>
      </c>
      <c r="X218" s="50">
        <v>1.0539210000000001</v>
      </c>
      <c r="Y218" s="50">
        <v>1</v>
      </c>
      <c r="AA218" s="3">
        <v>470</v>
      </c>
      <c r="AC218" s="6">
        <f>SUMIF(Edges!A:A,Vertices[[#This Row],[Vertex]],Edges!N:N)+SUMIF(Edges!B:B,Vertices[[#This Row],[Vertex]],Edges!N:N)</f>
        <v>10</v>
      </c>
      <c r="AD218" s="83" t="str">
        <f>REPLACE(INDEX(GroupVertices[Group], MATCH(Vertices[[#This Row],[Vertex]],GroupVertices[Vertex],0)),1,1,"")</f>
        <v>1</v>
      </c>
      <c r="AE218" s="2"/>
      <c r="AI218" s="3"/>
    </row>
    <row r="219" spans="1:35" x14ac:dyDescent="0.25">
      <c r="A219" s="1" t="s">
        <v>267</v>
      </c>
      <c r="D219">
        <v>2.25</v>
      </c>
      <c r="G219" s="51"/>
      <c r="M219">
        <v>7395.93017578125</v>
      </c>
      <c r="N219">
        <v>8078.3154296875</v>
      </c>
      <c r="R219" s="49">
        <v>7</v>
      </c>
      <c r="U219" s="50">
        <v>0</v>
      </c>
      <c r="V219" s="50">
        <v>2.61E-4</v>
      </c>
      <c r="W219" s="50">
        <v>3.1000000000000001E-5</v>
      </c>
      <c r="X219" s="50">
        <v>1.0539210000000001</v>
      </c>
      <c r="Y219" s="50">
        <v>1</v>
      </c>
      <c r="AA219" s="3">
        <v>487</v>
      </c>
      <c r="AC219" s="6">
        <f>SUMIF(Edges!A:A,Vertices[[#This Row],[Vertex]],Edges!N:N)+SUMIF(Edges!B:B,Vertices[[#This Row],[Vertex]],Edges!N:N)</f>
        <v>10</v>
      </c>
      <c r="AD219" s="83" t="str">
        <f>REPLACE(INDEX(GroupVertices[Group], MATCH(Vertices[[#This Row],[Vertex]],GroupVertices[Vertex],0)),1,1,"")</f>
        <v>1</v>
      </c>
      <c r="AE219" s="2"/>
      <c r="AI219" s="3"/>
    </row>
    <row r="220" spans="1:35" x14ac:dyDescent="0.25">
      <c r="A220" s="1" t="s">
        <v>268</v>
      </c>
      <c r="D220">
        <v>2.25</v>
      </c>
      <c r="G220" s="51"/>
      <c r="M220">
        <v>7010.94140625</v>
      </c>
      <c r="N220">
        <v>8182.94873046875</v>
      </c>
      <c r="R220" s="49">
        <v>7</v>
      </c>
      <c r="U220" s="50">
        <v>0</v>
      </c>
      <c r="V220" s="50">
        <v>2.61E-4</v>
      </c>
      <c r="W220" s="50">
        <v>3.1000000000000001E-5</v>
      </c>
      <c r="X220" s="50">
        <v>1.0539210000000001</v>
      </c>
      <c r="Y220" s="50">
        <v>1</v>
      </c>
      <c r="AA220" s="3">
        <v>490</v>
      </c>
      <c r="AC220" s="6">
        <f>SUMIF(Edges!A:A,Vertices[[#This Row],[Vertex]],Edges!N:N)+SUMIF(Edges!B:B,Vertices[[#This Row],[Vertex]],Edges!N:N)</f>
        <v>10</v>
      </c>
      <c r="AD220" s="83" t="str">
        <f>REPLACE(INDEX(GroupVertices[Group], MATCH(Vertices[[#This Row],[Vertex]],GroupVertices[Vertex],0)),1,1,"")</f>
        <v>1</v>
      </c>
      <c r="AE220" s="2"/>
      <c r="AI220" s="3"/>
    </row>
    <row r="221" spans="1:35" x14ac:dyDescent="0.25">
      <c r="A221" s="1" t="s">
        <v>270</v>
      </c>
      <c r="D221">
        <v>2.25</v>
      </c>
      <c r="G221" s="51"/>
      <c r="M221">
        <v>5702.576171875</v>
      </c>
      <c r="N221">
        <v>6984.9287109375</v>
      </c>
      <c r="R221" s="49">
        <v>7</v>
      </c>
      <c r="U221" s="50">
        <v>0</v>
      </c>
      <c r="V221" s="50">
        <v>2.61E-4</v>
      </c>
      <c r="W221" s="50">
        <v>3.1000000000000001E-5</v>
      </c>
      <c r="X221" s="50">
        <v>1.0539210000000001</v>
      </c>
      <c r="Y221" s="50">
        <v>1</v>
      </c>
      <c r="AA221" s="3">
        <v>547</v>
      </c>
      <c r="AC221" s="6">
        <f>SUMIF(Edges!A:A,Vertices[[#This Row],[Vertex]],Edges!N:N)+SUMIF(Edges!B:B,Vertices[[#This Row],[Vertex]],Edges!N:N)</f>
        <v>10</v>
      </c>
      <c r="AD221" s="83" t="str">
        <f>REPLACE(INDEX(GroupVertices[Group], MATCH(Vertices[[#This Row],[Vertex]],GroupVertices[Vertex],0)),1,1,"")</f>
        <v>1</v>
      </c>
      <c r="AE221" s="2"/>
      <c r="AI221" s="3"/>
    </row>
    <row r="222" spans="1:35" x14ac:dyDescent="0.25">
      <c r="A222" s="1" t="s">
        <v>709</v>
      </c>
      <c r="D222">
        <v>1.875</v>
      </c>
      <c r="G222" s="51"/>
      <c r="M222">
        <v>5115.447265625</v>
      </c>
      <c r="N222">
        <v>6587.234375</v>
      </c>
      <c r="R222" s="49">
        <v>4</v>
      </c>
      <c r="U222" s="50">
        <v>1613.5692180000001</v>
      </c>
      <c r="V222" s="50">
        <v>3.7399999999999998E-4</v>
      </c>
      <c r="W222" s="50">
        <v>7.4200000000000004E-4</v>
      </c>
      <c r="X222" s="50">
        <v>1.0464990000000001</v>
      </c>
      <c r="Y222" s="50">
        <v>0.16666666666666666</v>
      </c>
      <c r="AA222" s="3">
        <v>458</v>
      </c>
      <c r="AC222" s="6">
        <f>SUMIF(Edges!A:A,Vertices[[#This Row],[Vertex]],Edges!N:N)+SUMIF(Edges!B:B,Vertices[[#This Row],[Vertex]],Edges!N:N)</f>
        <v>11</v>
      </c>
      <c r="AD222" s="83" t="str">
        <f>REPLACE(INDEX(GroupVertices[Group], MATCH(Vertices[[#This Row],[Vertex]],GroupVertices[Vertex],0)),1,1,"")</f>
        <v>1</v>
      </c>
      <c r="AE222" s="2"/>
      <c r="AI222" s="3"/>
    </row>
    <row r="223" spans="1:35" x14ac:dyDescent="0.25">
      <c r="A223" s="1" t="s">
        <v>655</v>
      </c>
      <c r="D223">
        <v>1.75</v>
      </c>
      <c r="G223" s="51"/>
      <c r="M223">
        <v>544.662353515625</v>
      </c>
      <c r="N223">
        <v>588.1953125</v>
      </c>
      <c r="R223" s="49">
        <v>3</v>
      </c>
      <c r="U223" s="50">
        <v>0</v>
      </c>
      <c r="V223" s="50">
        <v>0.2</v>
      </c>
      <c r="W223" s="50">
        <v>0</v>
      </c>
      <c r="X223" s="50">
        <v>1.0426359999999999</v>
      </c>
      <c r="Y223" s="50">
        <v>1</v>
      </c>
      <c r="AA223" s="3">
        <v>169</v>
      </c>
      <c r="AC223" s="6">
        <f>SUMIF(Edges!A:A,Vertices[[#This Row],[Vertex]],Edges!N:N)+SUMIF(Edges!B:B,Vertices[[#This Row],[Vertex]],Edges!N:N)</f>
        <v>10</v>
      </c>
      <c r="AD223" s="83" t="str">
        <f>REPLACE(INDEX(GroupVertices[Group], MATCH(Vertices[[#This Row],[Vertex]],GroupVertices[Vertex],0)),1,1,"")</f>
        <v>3</v>
      </c>
      <c r="AE223" s="2"/>
      <c r="AI223" s="3"/>
    </row>
    <row r="224" spans="1:35" x14ac:dyDescent="0.25">
      <c r="A224" s="1" t="s">
        <v>656</v>
      </c>
      <c r="D224">
        <v>1.75</v>
      </c>
      <c r="G224" s="51"/>
      <c r="M224">
        <v>838.33648681640625</v>
      </c>
      <c r="N224">
        <v>251.66766357421875</v>
      </c>
      <c r="R224" s="49">
        <v>3</v>
      </c>
      <c r="U224" s="50">
        <v>0</v>
      </c>
      <c r="V224" s="50">
        <v>0.2</v>
      </c>
      <c r="W224" s="50">
        <v>0</v>
      </c>
      <c r="X224" s="50">
        <v>1.0426359999999999</v>
      </c>
      <c r="Y224" s="50">
        <v>1</v>
      </c>
      <c r="AA224" s="3">
        <v>521</v>
      </c>
      <c r="AC224" s="6">
        <f>SUMIF(Edges!A:A,Vertices[[#This Row],[Vertex]],Edges!N:N)+SUMIF(Edges!B:B,Vertices[[#This Row],[Vertex]],Edges!N:N)</f>
        <v>10</v>
      </c>
      <c r="AD224" s="83" t="str">
        <f>REPLACE(INDEX(GroupVertices[Group], MATCH(Vertices[[#This Row],[Vertex]],GroupVertices[Vertex],0)),1,1,"")</f>
        <v>3</v>
      </c>
      <c r="AE224" s="2"/>
      <c r="AI224" s="3"/>
    </row>
    <row r="225" spans="1:35" x14ac:dyDescent="0.25">
      <c r="A225" s="1" t="s">
        <v>657</v>
      </c>
      <c r="D225">
        <v>1.75</v>
      </c>
      <c r="G225" s="51"/>
      <c r="M225">
        <v>916.306396484375</v>
      </c>
      <c r="N225">
        <v>490.5263671875</v>
      </c>
      <c r="R225" s="49">
        <v>3</v>
      </c>
      <c r="U225" s="50">
        <v>0</v>
      </c>
      <c r="V225" s="50">
        <v>0.2</v>
      </c>
      <c r="W225" s="50">
        <v>0</v>
      </c>
      <c r="X225" s="50">
        <v>1.0426359999999999</v>
      </c>
      <c r="Y225" s="50">
        <v>1</v>
      </c>
      <c r="AA225" s="3">
        <v>653</v>
      </c>
      <c r="AC225" s="6">
        <f>SUMIF(Edges!A:A,Vertices[[#This Row],[Vertex]],Edges!N:N)+SUMIF(Edges!B:B,Vertices[[#This Row],[Vertex]],Edges!N:N)</f>
        <v>6</v>
      </c>
      <c r="AD225" s="83" t="str">
        <f>REPLACE(INDEX(GroupVertices[Group], MATCH(Vertices[[#This Row],[Vertex]],GroupVertices[Vertex],0)),1,1,"")</f>
        <v>3</v>
      </c>
      <c r="AE225" s="2"/>
      <c r="AI225" s="3"/>
    </row>
    <row r="226" spans="1:35" x14ac:dyDescent="0.25">
      <c r="A226" s="1" t="s">
        <v>764</v>
      </c>
      <c r="D226">
        <v>2</v>
      </c>
      <c r="G226" s="51"/>
      <c r="M226">
        <v>3981.789794921875</v>
      </c>
      <c r="N226">
        <v>6443.5556640625</v>
      </c>
      <c r="R226" s="49">
        <v>5</v>
      </c>
      <c r="U226" s="50">
        <v>863.05404599999997</v>
      </c>
      <c r="V226" s="50">
        <v>3.3100000000000002E-4</v>
      </c>
      <c r="W226" s="50">
        <v>7.6300000000000001E-4</v>
      </c>
      <c r="X226" s="50">
        <v>1.037779</v>
      </c>
      <c r="Y226" s="50">
        <v>0.4</v>
      </c>
      <c r="AA226" s="3">
        <v>337</v>
      </c>
      <c r="AC226" s="6">
        <f>SUMIF(Edges!A:A,Vertices[[#This Row],[Vertex]],Edges!N:N)+SUMIF(Edges!B:B,Vertices[[#This Row],[Vertex]],Edges!N:N)</f>
        <v>14</v>
      </c>
      <c r="AD226" s="83" t="str">
        <f>REPLACE(INDEX(GroupVertices[Group], MATCH(Vertices[[#This Row],[Vertex]],GroupVertices[Vertex],0)),1,1,"")</f>
        <v>1</v>
      </c>
      <c r="AE226" s="2"/>
      <c r="AI226" s="3"/>
    </row>
    <row r="227" spans="1:35" x14ac:dyDescent="0.25">
      <c r="A227" s="1" t="s">
        <v>587</v>
      </c>
      <c r="D227">
        <v>2.25</v>
      </c>
      <c r="G227" s="51"/>
      <c r="M227">
        <v>4260.8759765625</v>
      </c>
      <c r="N227">
        <v>8175.3994140625</v>
      </c>
      <c r="R227" s="49">
        <v>7</v>
      </c>
      <c r="U227" s="50">
        <v>0</v>
      </c>
      <c r="V227" s="50">
        <v>2.5099999999999998E-4</v>
      </c>
      <c r="W227" s="50">
        <v>1.2999999999999999E-5</v>
      </c>
      <c r="X227" s="50">
        <v>1.0363519999999999</v>
      </c>
      <c r="Y227" s="50">
        <v>1</v>
      </c>
      <c r="AA227" s="3">
        <v>467</v>
      </c>
      <c r="AC227" s="6">
        <f>SUMIF(Edges!A:A,Vertices[[#This Row],[Vertex]],Edges!N:N)+SUMIF(Edges!B:B,Vertices[[#This Row],[Vertex]],Edges!N:N)</f>
        <v>18</v>
      </c>
      <c r="AD227" s="83" t="str">
        <f>REPLACE(INDEX(GroupVertices[Group], MATCH(Vertices[[#This Row],[Vertex]],GroupVertices[Vertex],0)),1,1,"")</f>
        <v>1</v>
      </c>
      <c r="AE227" s="2"/>
      <c r="AI227" s="3"/>
    </row>
    <row r="228" spans="1:35" x14ac:dyDescent="0.25">
      <c r="A228" s="1" t="s">
        <v>590</v>
      </c>
      <c r="D228">
        <v>2.25</v>
      </c>
      <c r="G228" s="51"/>
      <c r="M228">
        <v>3406.928955078125</v>
      </c>
      <c r="N228">
        <v>8397.6923828125</v>
      </c>
      <c r="R228" s="49">
        <v>7</v>
      </c>
      <c r="U228" s="50">
        <v>0</v>
      </c>
      <c r="V228" s="50">
        <v>2.5099999999999998E-4</v>
      </c>
      <c r="W228" s="50">
        <v>1.2999999999999999E-5</v>
      </c>
      <c r="X228" s="50">
        <v>1.0363519999999999</v>
      </c>
      <c r="Y228" s="50">
        <v>1</v>
      </c>
      <c r="AA228" s="3">
        <v>871</v>
      </c>
      <c r="AC228" s="6">
        <f>SUMIF(Edges!A:A,Vertices[[#This Row],[Vertex]],Edges!N:N)+SUMIF(Edges!B:B,Vertices[[#This Row],[Vertex]],Edges!N:N)</f>
        <v>18</v>
      </c>
      <c r="AD228" s="83" t="str">
        <f>REPLACE(INDEX(GroupVertices[Group], MATCH(Vertices[[#This Row],[Vertex]],GroupVertices[Vertex],0)),1,1,"")</f>
        <v>1</v>
      </c>
      <c r="AE228" s="2"/>
      <c r="AI228" s="3"/>
    </row>
    <row r="229" spans="1:35" x14ac:dyDescent="0.25">
      <c r="A229" s="1" t="s">
        <v>592</v>
      </c>
      <c r="D229">
        <v>2.25</v>
      </c>
      <c r="G229" s="51"/>
      <c r="M229">
        <v>4849.4052734375</v>
      </c>
      <c r="N229">
        <v>8092.556640625</v>
      </c>
      <c r="R229" s="49">
        <v>7</v>
      </c>
      <c r="U229" s="50">
        <v>0</v>
      </c>
      <c r="V229" s="50">
        <v>2.5099999999999998E-4</v>
      </c>
      <c r="W229" s="50">
        <v>1.2999999999999999E-5</v>
      </c>
      <c r="X229" s="50">
        <v>1.0363519999999999</v>
      </c>
      <c r="Y229" s="50">
        <v>1</v>
      </c>
      <c r="AA229" s="3">
        <v>892</v>
      </c>
      <c r="AC229" s="6">
        <f>SUMIF(Edges!A:A,Vertices[[#This Row],[Vertex]],Edges!N:N)+SUMIF(Edges!B:B,Vertices[[#This Row],[Vertex]],Edges!N:N)</f>
        <v>18</v>
      </c>
      <c r="AD229" s="83" t="str">
        <f>REPLACE(INDEX(GroupVertices[Group], MATCH(Vertices[[#This Row],[Vertex]],GroupVertices[Vertex],0)),1,1,"")</f>
        <v>1</v>
      </c>
      <c r="AE229" s="2"/>
      <c r="AI229" s="3"/>
    </row>
    <row r="230" spans="1:35" x14ac:dyDescent="0.25">
      <c r="A230" s="1" t="s">
        <v>586</v>
      </c>
      <c r="D230">
        <v>2.25</v>
      </c>
      <c r="G230" s="51"/>
      <c r="M230">
        <v>4714.35009765625</v>
      </c>
      <c r="N230">
        <v>6492.283203125</v>
      </c>
      <c r="R230" s="49">
        <v>7</v>
      </c>
      <c r="U230" s="50">
        <v>0</v>
      </c>
      <c r="V230" s="50">
        <v>2.5099999999999998E-4</v>
      </c>
      <c r="W230" s="50">
        <v>1.2999999999999999E-5</v>
      </c>
      <c r="X230" s="50">
        <v>1.0363519999999999</v>
      </c>
      <c r="Y230" s="50">
        <v>1</v>
      </c>
      <c r="AA230" s="3">
        <v>226</v>
      </c>
      <c r="AC230" s="6">
        <f>SUMIF(Edges!A:A,Vertices[[#This Row],[Vertex]],Edges!N:N)+SUMIF(Edges!B:B,Vertices[[#This Row],[Vertex]],Edges!N:N)</f>
        <v>10</v>
      </c>
      <c r="AD230" s="83" t="str">
        <f>REPLACE(INDEX(GroupVertices[Group], MATCH(Vertices[[#This Row],[Vertex]],GroupVertices[Vertex],0)),1,1,"")</f>
        <v>1</v>
      </c>
      <c r="AE230" s="2"/>
      <c r="AI230" s="3"/>
    </row>
    <row r="231" spans="1:35" x14ac:dyDescent="0.25">
      <c r="A231" s="1" t="s">
        <v>593</v>
      </c>
      <c r="D231">
        <v>2.25</v>
      </c>
      <c r="G231" s="51"/>
      <c r="M231">
        <v>3437.751953125</v>
      </c>
      <c r="N231">
        <v>7291.48291015625</v>
      </c>
      <c r="R231" s="49">
        <v>7</v>
      </c>
      <c r="U231" s="50">
        <v>0</v>
      </c>
      <c r="V231" s="50">
        <v>2.5099999999999998E-4</v>
      </c>
      <c r="W231" s="50">
        <v>1.2999999999999999E-5</v>
      </c>
      <c r="X231" s="50">
        <v>1.0363519999999999</v>
      </c>
      <c r="Y231" s="50">
        <v>1</v>
      </c>
      <c r="AA231" s="3">
        <v>893</v>
      </c>
      <c r="AC231" s="6">
        <f>SUMIF(Edges!A:A,Vertices[[#This Row],[Vertex]],Edges!N:N)+SUMIF(Edges!B:B,Vertices[[#This Row],[Vertex]],Edges!N:N)</f>
        <v>10</v>
      </c>
      <c r="AD231" s="83" t="str">
        <f>REPLACE(INDEX(GroupVertices[Group], MATCH(Vertices[[#This Row],[Vertex]],GroupVertices[Vertex],0)),1,1,"")</f>
        <v>1</v>
      </c>
      <c r="AE231" s="2"/>
      <c r="AI231" s="3"/>
    </row>
    <row r="232" spans="1:35" x14ac:dyDescent="0.25">
      <c r="A232" s="1" t="s">
        <v>594</v>
      </c>
      <c r="D232">
        <v>2.25</v>
      </c>
      <c r="G232" s="51"/>
      <c r="M232">
        <v>3583.123046875</v>
      </c>
      <c r="N232">
        <v>8191.70947265625</v>
      </c>
      <c r="R232" s="49">
        <v>7</v>
      </c>
      <c r="U232" s="50">
        <v>0</v>
      </c>
      <c r="V232" s="50">
        <v>2.5099999999999998E-4</v>
      </c>
      <c r="W232" s="50">
        <v>1.2999999999999999E-5</v>
      </c>
      <c r="X232" s="50">
        <v>1.0363519999999999</v>
      </c>
      <c r="Y232" s="50">
        <v>1</v>
      </c>
      <c r="AA232" s="3">
        <v>894</v>
      </c>
      <c r="AC232" s="6">
        <f>SUMIF(Edges!A:A,Vertices[[#This Row],[Vertex]],Edges!N:N)+SUMIF(Edges!B:B,Vertices[[#This Row],[Vertex]],Edges!N:N)</f>
        <v>10</v>
      </c>
      <c r="AD232" s="83" t="str">
        <f>REPLACE(INDEX(GroupVertices[Group], MATCH(Vertices[[#This Row],[Vertex]],GroupVertices[Vertex],0)),1,1,"")</f>
        <v>1</v>
      </c>
      <c r="AE232" s="2"/>
      <c r="AI232" s="3"/>
    </row>
    <row r="233" spans="1:35" x14ac:dyDescent="0.25">
      <c r="A233" s="1" t="s">
        <v>333</v>
      </c>
      <c r="D233">
        <v>2</v>
      </c>
      <c r="G233" s="51"/>
      <c r="M233">
        <v>4720.5234375</v>
      </c>
      <c r="N233">
        <v>8826.7451171875</v>
      </c>
      <c r="R233" s="49">
        <v>5</v>
      </c>
      <c r="U233" s="50">
        <v>728</v>
      </c>
      <c r="V233" s="50">
        <v>2.9399999999999999E-4</v>
      </c>
      <c r="W233" s="50">
        <v>2.9819999999999998E-3</v>
      </c>
      <c r="X233" s="50">
        <v>1.036198</v>
      </c>
      <c r="Y233" s="50">
        <v>0.6</v>
      </c>
      <c r="AA233" s="3">
        <v>860</v>
      </c>
      <c r="AC233" s="6">
        <f>SUMIF(Edges!A:A,Vertices[[#This Row],[Vertex]],Edges!N:N)+SUMIF(Edges!B:B,Vertices[[#This Row],[Vertex]],Edges!N:N)</f>
        <v>6</v>
      </c>
      <c r="AD233" s="83" t="str">
        <f>REPLACE(INDEX(GroupVertices[Group], MATCH(Vertices[[#This Row],[Vertex]],GroupVertices[Vertex],0)),1,1,"")</f>
        <v>1</v>
      </c>
      <c r="AE233" s="2"/>
      <c r="AI233" s="3"/>
    </row>
    <row r="234" spans="1:35" x14ac:dyDescent="0.25">
      <c r="A234" s="1" t="s">
        <v>612</v>
      </c>
      <c r="D234">
        <v>2.375</v>
      </c>
      <c r="G234" s="51"/>
      <c r="M234">
        <v>4262.2421875</v>
      </c>
      <c r="N234">
        <v>5686.8212890625</v>
      </c>
      <c r="R234" s="49">
        <v>8</v>
      </c>
      <c r="U234" s="50">
        <v>0</v>
      </c>
      <c r="V234" s="50">
        <v>2.5399999999999999E-4</v>
      </c>
      <c r="W234" s="50">
        <v>1.4E-5</v>
      </c>
      <c r="X234" s="50">
        <v>1.036006</v>
      </c>
      <c r="Y234" s="50">
        <v>1</v>
      </c>
      <c r="AA234" s="3">
        <v>813</v>
      </c>
      <c r="AC234" s="6">
        <f>SUMIF(Edges!A:A,Vertices[[#This Row],[Vertex]],Edges!N:N)+SUMIF(Edges!B:B,Vertices[[#This Row],[Vertex]],Edges!N:N)</f>
        <v>16</v>
      </c>
      <c r="AD234" s="83" t="str">
        <f>REPLACE(INDEX(GroupVertices[Group], MATCH(Vertices[[#This Row],[Vertex]],GroupVertices[Vertex],0)),1,1,"")</f>
        <v>1</v>
      </c>
      <c r="AE234" s="2"/>
      <c r="AI234" s="3"/>
    </row>
    <row r="235" spans="1:35" x14ac:dyDescent="0.25">
      <c r="A235" s="1" t="s">
        <v>606</v>
      </c>
      <c r="D235">
        <v>2.375</v>
      </c>
      <c r="G235" s="51"/>
      <c r="M235">
        <v>3296.9912109375</v>
      </c>
      <c r="N235">
        <v>3963.4091796875</v>
      </c>
      <c r="R235" s="49">
        <v>8</v>
      </c>
      <c r="U235" s="50">
        <v>0</v>
      </c>
      <c r="V235" s="50">
        <v>2.5399999999999999E-4</v>
      </c>
      <c r="W235" s="50">
        <v>1.4E-5</v>
      </c>
      <c r="X235" s="50">
        <v>1.036006</v>
      </c>
      <c r="Y235" s="50">
        <v>1</v>
      </c>
      <c r="AA235" s="3">
        <v>142</v>
      </c>
      <c r="AC235" s="6">
        <f>SUMIF(Edges!A:A,Vertices[[#This Row],[Vertex]],Edges!N:N)+SUMIF(Edges!B:B,Vertices[[#This Row],[Vertex]],Edges!N:N)</f>
        <v>9</v>
      </c>
      <c r="AD235" s="83" t="str">
        <f>REPLACE(INDEX(GroupVertices[Group], MATCH(Vertices[[#This Row],[Vertex]],GroupVertices[Vertex],0)),1,1,"")</f>
        <v>1</v>
      </c>
      <c r="AE235" s="2"/>
      <c r="AI235" s="3"/>
    </row>
    <row r="236" spans="1:35" x14ac:dyDescent="0.25">
      <c r="A236" s="1" t="s">
        <v>607</v>
      </c>
      <c r="D236">
        <v>2.375</v>
      </c>
      <c r="G236" s="51"/>
      <c r="M236">
        <v>3816.476806640625</v>
      </c>
      <c r="N236">
        <v>4077.3212890625</v>
      </c>
      <c r="R236" s="49">
        <v>8</v>
      </c>
      <c r="U236" s="50">
        <v>0</v>
      </c>
      <c r="V236" s="50">
        <v>2.5399999999999999E-4</v>
      </c>
      <c r="W236" s="50">
        <v>1.4E-5</v>
      </c>
      <c r="X236" s="50">
        <v>1.036006</v>
      </c>
      <c r="Y236" s="50">
        <v>1</v>
      </c>
      <c r="AA236" s="3">
        <v>194</v>
      </c>
      <c r="AC236" s="6">
        <f>SUMIF(Edges!A:A,Vertices[[#This Row],[Vertex]],Edges!N:N)+SUMIF(Edges!B:B,Vertices[[#This Row],[Vertex]],Edges!N:N)</f>
        <v>9</v>
      </c>
      <c r="AD236" s="83" t="str">
        <f>REPLACE(INDEX(GroupVertices[Group], MATCH(Vertices[[#This Row],[Vertex]],GroupVertices[Vertex],0)),1,1,"")</f>
        <v>1</v>
      </c>
      <c r="AE236" s="2"/>
      <c r="AI236" s="3"/>
    </row>
    <row r="237" spans="1:35" x14ac:dyDescent="0.25">
      <c r="A237" s="1" t="s">
        <v>608</v>
      </c>
      <c r="D237">
        <v>2.375</v>
      </c>
      <c r="G237" s="51"/>
      <c r="M237">
        <v>3397.8662109375</v>
      </c>
      <c r="N237">
        <v>3756.616455078125</v>
      </c>
      <c r="R237" s="49">
        <v>8</v>
      </c>
      <c r="U237" s="50">
        <v>0</v>
      </c>
      <c r="V237" s="50">
        <v>2.5399999999999999E-4</v>
      </c>
      <c r="W237" s="50">
        <v>1.4E-5</v>
      </c>
      <c r="X237" s="50">
        <v>1.036006</v>
      </c>
      <c r="Y237" s="50">
        <v>1</v>
      </c>
      <c r="AA237" s="3">
        <v>218</v>
      </c>
      <c r="AC237" s="6">
        <f>SUMIF(Edges!A:A,Vertices[[#This Row],[Vertex]],Edges!N:N)+SUMIF(Edges!B:B,Vertices[[#This Row],[Vertex]],Edges!N:N)</f>
        <v>9</v>
      </c>
      <c r="AD237" s="83" t="str">
        <f>REPLACE(INDEX(GroupVertices[Group], MATCH(Vertices[[#This Row],[Vertex]],GroupVertices[Vertex],0)),1,1,"")</f>
        <v>1</v>
      </c>
      <c r="AE237" s="2"/>
      <c r="AI237" s="3"/>
    </row>
    <row r="238" spans="1:35" x14ac:dyDescent="0.25">
      <c r="A238" s="1" t="s">
        <v>609</v>
      </c>
      <c r="D238">
        <v>2.375</v>
      </c>
      <c r="G238" s="51"/>
      <c r="M238">
        <v>3358.720703125</v>
      </c>
      <c r="N238">
        <v>4133.224609375</v>
      </c>
      <c r="R238" s="49">
        <v>8</v>
      </c>
      <c r="U238" s="50">
        <v>0</v>
      </c>
      <c r="V238" s="50">
        <v>2.5399999999999999E-4</v>
      </c>
      <c r="W238" s="50">
        <v>1.4E-5</v>
      </c>
      <c r="X238" s="50">
        <v>1.036006</v>
      </c>
      <c r="Y238" s="50">
        <v>1</v>
      </c>
      <c r="AA238" s="3">
        <v>323</v>
      </c>
      <c r="AC238" s="6">
        <f>SUMIF(Edges!A:A,Vertices[[#This Row],[Vertex]],Edges!N:N)+SUMIF(Edges!B:B,Vertices[[#This Row],[Vertex]],Edges!N:N)</f>
        <v>9</v>
      </c>
      <c r="AD238" s="83" t="str">
        <f>REPLACE(INDEX(GroupVertices[Group], MATCH(Vertices[[#This Row],[Vertex]],GroupVertices[Vertex],0)),1,1,"")</f>
        <v>1</v>
      </c>
      <c r="AE238" s="2"/>
      <c r="AI238" s="3"/>
    </row>
    <row r="239" spans="1:35" x14ac:dyDescent="0.25">
      <c r="A239" s="1" t="s">
        <v>610</v>
      </c>
      <c r="D239">
        <v>2.375</v>
      </c>
      <c r="G239" s="51"/>
      <c r="M239">
        <v>4663.87646484375</v>
      </c>
      <c r="N239">
        <v>4285.82373046875</v>
      </c>
      <c r="R239" s="49">
        <v>8</v>
      </c>
      <c r="U239" s="50">
        <v>0</v>
      </c>
      <c r="V239" s="50">
        <v>2.5399999999999999E-4</v>
      </c>
      <c r="W239" s="50">
        <v>1.4E-5</v>
      </c>
      <c r="X239" s="50">
        <v>1.036006</v>
      </c>
      <c r="Y239" s="50">
        <v>1</v>
      </c>
      <c r="AA239" s="3">
        <v>368</v>
      </c>
      <c r="AC239" s="6">
        <f>SUMIF(Edges!A:A,Vertices[[#This Row],[Vertex]],Edges!N:N)+SUMIF(Edges!B:B,Vertices[[#This Row],[Vertex]],Edges!N:N)</f>
        <v>9</v>
      </c>
      <c r="AD239" s="83" t="str">
        <f>REPLACE(INDEX(GroupVertices[Group], MATCH(Vertices[[#This Row],[Vertex]],GroupVertices[Vertex],0)),1,1,"")</f>
        <v>1</v>
      </c>
      <c r="AE239" s="2"/>
      <c r="AI239" s="3"/>
    </row>
    <row r="240" spans="1:35" x14ac:dyDescent="0.25">
      <c r="A240" s="1" t="s">
        <v>611</v>
      </c>
      <c r="D240">
        <v>2.375</v>
      </c>
      <c r="G240" s="51"/>
      <c r="M240">
        <v>3619.330322265625</v>
      </c>
      <c r="N240">
        <v>4593.5986328125</v>
      </c>
      <c r="R240" s="49">
        <v>8</v>
      </c>
      <c r="U240" s="50">
        <v>0</v>
      </c>
      <c r="V240" s="50">
        <v>2.5399999999999999E-4</v>
      </c>
      <c r="W240" s="50">
        <v>1.4E-5</v>
      </c>
      <c r="X240" s="50">
        <v>1.036006</v>
      </c>
      <c r="Y240" s="50">
        <v>1</v>
      </c>
      <c r="AA240" s="3">
        <v>425</v>
      </c>
      <c r="AC240" s="6">
        <f>SUMIF(Edges!A:A,Vertices[[#This Row],[Vertex]],Edges!N:N)+SUMIF(Edges!B:B,Vertices[[#This Row],[Vertex]],Edges!N:N)</f>
        <v>9</v>
      </c>
      <c r="AD240" s="83" t="str">
        <f>REPLACE(INDEX(GroupVertices[Group], MATCH(Vertices[[#This Row],[Vertex]],GroupVertices[Vertex],0)),1,1,"")</f>
        <v>1</v>
      </c>
      <c r="AE240" s="2"/>
      <c r="AI240" s="3"/>
    </row>
    <row r="241" spans="1:35" x14ac:dyDescent="0.25">
      <c r="A241" s="1" t="s">
        <v>613</v>
      </c>
      <c r="D241">
        <v>2.375</v>
      </c>
      <c r="G241" s="51"/>
      <c r="M241">
        <v>3309.5517578125</v>
      </c>
      <c r="N241">
        <v>4437.353515625</v>
      </c>
      <c r="R241" s="49">
        <v>8</v>
      </c>
      <c r="U241" s="50">
        <v>0</v>
      </c>
      <c r="V241" s="50">
        <v>2.5399999999999999E-4</v>
      </c>
      <c r="W241" s="50">
        <v>1.4E-5</v>
      </c>
      <c r="X241" s="50">
        <v>1.036006</v>
      </c>
      <c r="Y241" s="50">
        <v>1</v>
      </c>
      <c r="AA241" s="3">
        <v>842</v>
      </c>
      <c r="AC241" s="6">
        <f>SUMIF(Edges!A:A,Vertices[[#This Row],[Vertex]],Edges!N:N)+SUMIF(Edges!B:B,Vertices[[#This Row],[Vertex]],Edges!N:N)</f>
        <v>9</v>
      </c>
      <c r="AD241" s="83" t="str">
        <f>REPLACE(INDEX(GroupVertices[Group], MATCH(Vertices[[#This Row],[Vertex]],GroupVertices[Vertex],0)),1,1,"")</f>
        <v>1</v>
      </c>
      <c r="AE241" s="2"/>
      <c r="AI241" s="3"/>
    </row>
    <row r="242" spans="1:35" x14ac:dyDescent="0.25">
      <c r="A242" s="1" t="s">
        <v>328</v>
      </c>
      <c r="D242">
        <v>1.875</v>
      </c>
      <c r="G242" s="51"/>
      <c r="M242">
        <v>3999.3427734375</v>
      </c>
      <c r="N242">
        <v>7153.19580078125</v>
      </c>
      <c r="R242" s="49">
        <v>4</v>
      </c>
      <c r="U242" s="50">
        <v>1454</v>
      </c>
      <c r="V242" s="50">
        <v>2.9399999999999999E-4</v>
      </c>
      <c r="W242" s="50">
        <v>2.5869999999999999E-3</v>
      </c>
      <c r="X242" s="50">
        <v>1.031169</v>
      </c>
      <c r="Y242" s="50">
        <v>0.33333333333333331</v>
      </c>
      <c r="AA242" s="3">
        <v>666</v>
      </c>
      <c r="AC242" s="6">
        <f>SUMIF(Edges!A:A,Vertices[[#This Row],[Vertex]],Edges!N:N)+SUMIF(Edges!B:B,Vertices[[#This Row],[Vertex]],Edges!N:N)</f>
        <v>12</v>
      </c>
      <c r="AD242" s="83" t="str">
        <f>REPLACE(INDEX(GroupVertices[Group], MATCH(Vertices[[#This Row],[Vertex]],GroupVertices[Vertex],0)),1,1,"")</f>
        <v>1</v>
      </c>
      <c r="AE242" s="2"/>
      <c r="AI242" s="3"/>
    </row>
    <row r="243" spans="1:35" x14ac:dyDescent="0.25">
      <c r="A243" s="1" t="s">
        <v>177</v>
      </c>
      <c r="D243">
        <v>1.875</v>
      </c>
      <c r="G243" s="51"/>
      <c r="M243">
        <v>3260.033447265625</v>
      </c>
      <c r="N243">
        <v>7182.05126953125</v>
      </c>
      <c r="R243" s="49">
        <v>4</v>
      </c>
      <c r="U243" s="50">
        <v>2900</v>
      </c>
      <c r="V243" s="50">
        <v>2.9599999999999998E-4</v>
      </c>
      <c r="W243" s="50">
        <v>2.3939999999999999E-3</v>
      </c>
      <c r="X243" s="50">
        <v>1.0282910000000001</v>
      </c>
      <c r="Y243" s="50">
        <v>0.33333333333333331</v>
      </c>
      <c r="AA243" s="3">
        <v>517</v>
      </c>
      <c r="AC243" s="6">
        <f>SUMIF(Edges!A:A,Vertices[[#This Row],[Vertex]],Edges!N:N)+SUMIF(Edges!B:B,Vertices[[#This Row],[Vertex]],Edges!N:N)</f>
        <v>9</v>
      </c>
      <c r="AD243" s="83" t="str">
        <f>REPLACE(INDEX(GroupVertices[Group], MATCH(Vertices[[#This Row],[Vertex]],GroupVertices[Vertex],0)),1,1,"")</f>
        <v>1</v>
      </c>
      <c r="AE243" s="2"/>
      <c r="AI243" s="3"/>
    </row>
    <row r="244" spans="1:35" x14ac:dyDescent="0.25">
      <c r="A244" s="1" t="s">
        <v>329</v>
      </c>
      <c r="D244">
        <v>1.875</v>
      </c>
      <c r="G244" s="51"/>
      <c r="M244">
        <v>3381.90478515625</v>
      </c>
      <c r="N244">
        <v>9032.26171875</v>
      </c>
      <c r="R244" s="49">
        <v>4</v>
      </c>
      <c r="U244" s="50">
        <v>1255.4712509999999</v>
      </c>
      <c r="V244" s="50">
        <v>2.9399999999999999E-4</v>
      </c>
      <c r="W244" s="50">
        <v>2.6029999999999998E-3</v>
      </c>
      <c r="X244" s="50">
        <v>1.0268349999999999</v>
      </c>
      <c r="Y244" s="50">
        <v>0.16666666666666666</v>
      </c>
      <c r="AA244" s="3">
        <v>721</v>
      </c>
      <c r="AC244" s="6">
        <f>SUMIF(Edges!A:A,Vertices[[#This Row],[Vertex]],Edges!N:N)+SUMIF(Edges!B:B,Vertices[[#This Row],[Vertex]],Edges!N:N)</f>
        <v>13</v>
      </c>
      <c r="AD244" s="83" t="str">
        <f>REPLACE(INDEX(GroupVertices[Group], MATCH(Vertices[[#This Row],[Vertex]],GroupVertices[Vertex],0)),1,1,"")</f>
        <v>1</v>
      </c>
      <c r="AE244" s="2"/>
      <c r="AI244" s="3"/>
    </row>
    <row r="245" spans="1:35" x14ac:dyDescent="0.25">
      <c r="A245" s="1" t="s">
        <v>555</v>
      </c>
      <c r="D245">
        <v>2</v>
      </c>
      <c r="G245" s="51"/>
      <c r="M245">
        <v>6811.24853515625</v>
      </c>
      <c r="N245">
        <v>6180.24169921875</v>
      </c>
      <c r="R245" s="49">
        <v>5</v>
      </c>
      <c r="U245" s="50">
        <v>408.769161</v>
      </c>
      <c r="V245" s="50">
        <v>3.5100000000000002E-4</v>
      </c>
      <c r="W245" s="50">
        <v>7.4799999999999997E-4</v>
      </c>
      <c r="X245" s="50">
        <v>1.0260020000000001</v>
      </c>
      <c r="Y245" s="50">
        <v>0.4</v>
      </c>
      <c r="AA245" s="3">
        <v>793</v>
      </c>
      <c r="AC245" s="6">
        <f>SUMIF(Edges!A:A,Vertices[[#This Row],[Vertex]],Edges!N:N)+SUMIF(Edges!B:B,Vertices[[#This Row],[Vertex]],Edges!N:N)</f>
        <v>20</v>
      </c>
      <c r="AD245" s="83" t="str">
        <f>REPLACE(INDEX(GroupVertices[Group], MATCH(Vertices[[#This Row],[Vertex]],GroupVertices[Vertex],0)),1,1,"")</f>
        <v>1</v>
      </c>
      <c r="AE245" s="2"/>
      <c r="AI245" s="3"/>
    </row>
    <row r="246" spans="1:35" x14ac:dyDescent="0.25">
      <c r="A246" s="1" t="s">
        <v>456</v>
      </c>
      <c r="D246">
        <v>1.875</v>
      </c>
      <c r="G246" s="51"/>
      <c r="M246">
        <v>6581.9814453125</v>
      </c>
      <c r="N246">
        <v>7832.46484375</v>
      </c>
      <c r="R246" s="49">
        <v>4</v>
      </c>
      <c r="U246" s="50">
        <v>2756.2019380000002</v>
      </c>
      <c r="V246" s="50">
        <v>3.0200000000000002E-4</v>
      </c>
      <c r="W246" s="50">
        <v>5.5000000000000002E-5</v>
      </c>
      <c r="X246" s="50">
        <v>1.0219009999999999</v>
      </c>
      <c r="Y246" s="50">
        <v>0.5</v>
      </c>
      <c r="AA246" s="3">
        <v>300</v>
      </c>
      <c r="AC246" s="6">
        <f>SUMIF(Edges!A:A,Vertices[[#This Row],[Vertex]],Edges!N:N)+SUMIF(Edges!B:B,Vertices[[#This Row],[Vertex]],Edges!N:N)</f>
        <v>13</v>
      </c>
      <c r="AD246" s="83" t="str">
        <f>REPLACE(INDEX(GroupVertices[Group], MATCH(Vertices[[#This Row],[Vertex]],GroupVertices[Vertex],0)),1,1,"")</f>
        <v>1</v>
      </c>
      <c r="AE246" s="2"/>
      <c r="AI246" s="3"/>
    </row>
    <row r="247" spans="1:35" x14ac:dyDescent="0.25">
      <c r="A247" s="1" t="s">
        <v>335</v>
      </c>
      <c r="D247">
        <v>2</v>
      </c>
      <c r="G247" s="51"/>
      <c r="M247">
        <v>5581.2158203125</v>
      </c>
      <c r="N247">
        <v>4927.97607421875</v>
      </c>
      <c r="R247" s="49">
        <v>5</v>
      </c>
      <c r="U247" s="50">
        <v>734.60504500000002</v>
      </c>
      <c r="V247" s="50">
        <v>3.5399999999999999E-4</v>
      </c>
      <c r="W247" s="50">
        <v>7.2099999999999996E-4</v>
      </c>
      <c r="X247" s="50">
        <v>1.01254</v>
      </c>
      <c r="Y247" s="50">
        <v>0.4</v>
      </c>
      <c r="AA247" s="3">
        <v>207</v>
      </c>
      <c r="AC247" s="6">
        <f>SUMIF(Edges!A:A,Vertices[[#This Row],[Vertex]],Edges!N:N)+SUMIF(Edges!B:B,Vertices[[#This Row],[Vertex]],Edges!N:N)</f>
        <v>7</v>
      </c>
      <c r="AD247" s="83" t="str">
        <f>REPLACE(INDEX(GroupVertices[Group], MATCH(Vertices[[#This Row],[Vertex]],GroupVertices[Vertex],0)),1,1,"")</f>
        <v>1</v>
      </c>
      <c r="AE247" s="2"/>
      <c r="AI247" s="3"/>
    </row>
    <row r="248" spans="1:35" x14ac:dyDescent="0.25">
      <c r="A248" s="1" t="s">
        <v>296</v>
      </c>
      <c r="D248">
        <v>2</v>
      </c>
      <c r="G248" s="51"/>
      <c r="M248">
        <v>7627.87939453125</v>
      </c>
      <c r="N248">
        <v>8913.90625</v>
      </c>
      <c r="R248" s="49">
        <v>5</v>
      </c>
      <c r="U248" s="50">
        <v>0</v>
      </c>
      <c r="V248" s="50">
        <v>2.2900000000000001E-4</v>
      </c>
      <c r="W248" s="50">
        <v>3.0000000000000001E-6</v>
      </c>
      <c r="X248" s="50">
        <v>1.0117370000000001</v>
      </c>
      <c r="Y248" s="50">
        <v>1</v>
      </c>
      <c r="AA248" s="3">
        <v>31</v>
      </c>
      <c r="AC248" s="6">
        <f>SUMIF(Edges!A:A,Vertices[[#This Row],[Vertex]],Edges!N:N)+SUMIF(Edges!B:B,Vertices[[#This Row],[Vertex]],Edges!N:N)</f>
        <v>5</v>
      </c>
      <c r="AD248" s="83" t="str">
        <f>REPLACE(INDEX(GroupVertices[Group], MATCH(Vertices[[#This Row],[Vertex]],GroupVertices[Vertex],0)),1,1,"")</f>
        <v>1</v>
      </c>
      <c r="AE248" s="2"/>
      <c r="AI248" s="3"/>
    </row>
    <row r="249" spans="1:35" x14ac:dyDescent="0.25">
      <c r="A249" s="1" t="s">
        <v>297</v>
      </c>
      <c r="D249">
        <v>2</v>
      </c>
      <c r="G249" s="51"/>
      <c r="M249">
        <v>7630.55810546875</v>
      </c>
      <c r="N249">
        <v>7275.9404296875</v>
      </c>
      <c r="R249" s="49">
        <v>5</v>
      </c>
      <c r="U249" s="50">
        <v>0</v>
      </c>
      <c r="V249" s="50">
        <v>2.2900000000000001E-4</v>
      </c>
      <c r="W249" s="50">
        <v>3.0000000000000001E-6</v>
      </c>
      <c r="X249" s="50">
        <v>1.0117370000000001</v>
      </c>
      <c r="Y249" s="50">
        <v>1</v>
      </c>
      <c r="AA249" s="3">
        <v>223</v>
      </c>
      <c r="AC249" s="6">
        <f>SUMIF(Edges!A:A,Vertices[[#This Row],[Vertex]],Edges!N:N)+SUMIF(Edges!B:B,Vertices[[#This Row],[Vertex]],Edges!N:N)</f>
        <v>5</v>
      </c>
      <c r="AD249" s="83" t="str">
        <f>REPLACE(INDEX(GroupVertices[Group], MATCH(Vertices[[#This Row],[Vertex]],GroupVertices[Vertex],0)),1,1,"")</f>
        <v>1</v>
      </c>
      <c r="AE249" s="2"/>
      <c r="AI249" s="3"/>
    </row>
    <row r="250" spans="1:35" x14ac:dyDescent="0.25">
      <c r="A250" s="1" t="s">
        <v>298</v>
      </c>
      <c r="D250">
        <v>2</v>
      </c>
      <c r="G250" s="51"/>
      <c r="M250">
        <v>7383.6552734375</v>
      </c>
      <c r="N250">
        <v>9190.9931640625</v>
      </c>
      <c r="R250" s="49">
        <v>5</v>
      </c>
      <c r="U250" s="50">
        <v>0</v>
      </c>
      <c r="V250" s="50">
        <v>2.2900000000000001E-4</v>
      </c>
      <c r="W250" s="50">
        <v>3.0000000000000001E-6</v>
      </c>
      <c r="X250" s="50">
        <v>1.0117370000000001</v>
      </c>
      <c r="Y250" s="50">
        <v>1</v>
      </c>
      <c r="AA250" s="3">
        <v>225</v>
      </c>
      <c r="AC250" s="6">
        <f>SUMIF(Edges!A:A,Vertices[[#This Row],[Vertex]],Edges!N:N)+SUMIF(Edges!B:B,Vertices[[#This Row],[Vertex]],Edges!N:N)</f>
        <v>5</v>
      </c>
      <c r="AD250" s="83" t="str">
        <f>REPLACE(INDEX(GroupVertices[Group], MATCH(Vertices[[#This Row],[Vertex]],GroupVertices[Vertex],0)),1,1,"")</f>
        <v>1</v>
      </c>
      <c r="AE250" s="2"/>
      <c r="AI250" s="3"/>
    </row>
    <row r="251" spans="1:35" x14ac:dyDescent="0.25">
      <c r="A251" s="1" t="s">
        <v>299</v>
      </c>
      <c r="D251">
        <v>2</v>
      </c>
      <c r="G251" s="51"/>
      <c r="M251">
        <v>6250.20947265625</v>
      </c>
      <c r="N251">
        <v>8263.744140625</v>
      </c>
      <c r="R251" s="49">
        <v>5</v>
      </c>
      <c r="U251" s="50">
        <v>0</v>
      </c>
      <c r="V251" s="50">
        <v>2.2900000000000001E-4</v>
      </c>
      <c r="W251" s="50">
        <v>3.0000000000000001E-6</v>
      </c>
      <c r="X251" s="50">
        <v>1.0117370000000001</v>
      </c>
      <c r="Y251" s="50">
        <v>1</v>
      </c>
      <c r="AA251" s="3">
        <v>400</v>
      </c>
      <c r="AC251" s="6">
        <f>SUMIF(Edges!A:A,Vertices[[#This Row],[Vertex]],Edges!N:N)+SUMIF(Edges!B:B,Vertices[[#This Row],[Vertex]],Edges!N:N)</f>
        <v>5</v>
      </c>
      <c r="AD251" s="83" t="str">
        <f>REPLACE(INDEX(GroupVertices[Group], MATCH(Vertices[[#This Row],[Vertex]],GroupVertices[Vertex],0)),1,1,"")</f>
        <v>1</v>
      </c>
      <c r="AE251" s="2"/>
      <c r="AI251" s="3"/>
    </row>
    <row r="252" spans="1:35" x14ac:dyDescent="0.25">
      <c r="A252" s="1" t="s">
        <v>300</v>
      </c>
      <c r="D252">
        <v>2</v>
      </c>
      <c r="G252" s="51"/>
      <c r="M252">
        <v>7585.98046875</v>
      </c>
      <c r="N252">
        <v>8764.09375</v>
      </c>
      <c r="R252" s="49">
        <v>5</v>
      </c>
      <c r="U252" s="50">
        <v>0</v>
      </c>
      <c r="V252" s="50">
        <v>2.2900000000000001E-4</v>
      </c>
      <c r="W252" s="50">
        <v>3.0000000000000001E-6</v>
      </c>
      <c r="X252" s="50">
        <v>1.0117370000000001</v>
      </c>
      <c r="Y252" s="50">
        <v>1</v>
      </c>
      <c r="AA252" s="3">
        <v>633</v>
      </c>
      <c r="AC252" s="6">
        <f>SUMIF(Edges!A:A,Vertices[[#This Row],[Vertex]],Edges!N:N)+SUMIF(Edges!B:B,Vertices[[#This Row],[Vertex]],Edges!N:N)</f>
        <v>5</v>
      </c>
      <c r="AD252" s="83" t="str">
        <f>REPLACE(INDEX(GroupVertices[Group], MATCH(Vertices[[#This Row],[Vertex]],GroupVertices[Vertex],0)),1,1,"")</f>
        <v>1</v>
      </c>
      <c r="AE252" s="2"/>
      <c r="AI252" s="3"/>
    </row>
    <row r="253" spans="1:35" x14ac:dyDescent="0.25">
      <c r="A253" s="1" t="s">
        <v>697</v>
      </c>
      <c r="D253">
        <v>2</v>
      </c>
      <c r="G253" s="51"/>
      <c r="M253">
        <v>7505.6591796875</v>
      </c>
      <c r="N253">
        <v>6893.2890625</v>
      </c>
      <c r="R253" s="49">
        <v>5</v>
      </c>
      <c r="U253" s="50">
        <v>483.78169100000002</v>
      </c>
      <c r="V253" s="50">
        <v>3.2000000000000003E-4</v>
      </c>
      <c r="W253" s="50">
        <v>3.86E-4</v>
      </c>
      <c r="X253" s="50">
        <v>1.0080899999999999</v>
      </c>
      <c r="Y253" s="50">
        <v>0.4</v>
      </c>
      <c r="AA253" s="3">
        <v>314</v>
      </c>
      <c r="AC253" s="6">
        <f>SUMIF(Edges!A:A,Vertices[[#This Row],[Vertex]],Edges!N:N)+SUMIF(Edges!B:B,Vertices[[#This Row],[Vertex]],Edges!N:N)</f>
        <v>7</v>
      </c>
      <c r="AD253" s="83" t="str">
        <f>REPLACE(INDEX(GroupVertices[Group], MATCH(Vertices[[#This Row],[Vertex]],GroupVertices[Vertex],0)),1,1,"")</f>
        <v>1</v>
      </c>
      <c r="AE253" s="2"/>
      <c r="AI253" s="3"/>
    </row>
    <row r="254" spans="1:35" x14ac:dyDescent="0.25">
      <c r="A254" s="1" t="s">
        <v>619</v>
      </c>
      <c r="D254">
        <v>2</v>
      </c>
      <c r="G254" s="51"/>
      <c r="M254">
        <v>7523.68994140625</v>
      </c>
      <c r="N254">
        <v>6255.6220703125</v>
      </c>
      <c r="R254" s="49">
        <v>5</v>
      </c>
      <c r="U254" s="50">
        <v>8.2851099999999995</v>
      </c>
      <c r="V254" s="50">
        <v>2.8699999999999998E-4</v>
      </c>
      <c r="W254" s="50">
        <v>8.7000000000000001E-5</v>
      </c>
      <c r="X254" s="50">
        <v>1.0078780000000001</v>
      </c>
      <c r="Y254" s="50">
        <v>0.7</v>
      </c>
      <c r="AA254" s="3">
        <v>682</v>
      </c>
      <c r="AC254" s="6">
        <f>SUMIF(Edges!A:A,Vertices[[#This Row],[Vertex]],Edges!N:N)+SUMIF(Edges!B:B,Vertices[[#This Row],[Vertex]],Edges!N:N)</f>
        <v>12</v>
      </c>
      <c r="AD254" s="83" t="str">
        <f>REPLACE(INDEX(GroupVertices[Group], MATCH(Vertices[[#This Row],[Vertex]],GroupVertices[Vertex],0)),1,1,"")</f>
        <v>1</v>
      </c>
      <c r="AE254" s="2"/>
      <c r="AI254" s="3"/>
    </row>
    <row r="255" spans="1:35" x14ac:dyDescent="0.25">
      <c r="A255" s="1" t="s">
        <v>902</v>
      </c>
      <c r="D255">
        <v>1.5</v>
      </c>
      <c r="G255" s="51"/>
      <c r="M255">
        <v>7049.13427734375</v>
      </c>
      <c r="N255">
        <v>249.97500610351563</v>
      </c>
      <c r="R255" s="49">
        <v>1</v>
      </c>
      <c r="U255" s="50">
        <v>0</v>
      </c>
      <c r="V255" s="50">
        <v>1</v>
      </c>
      <c r="W255" s="50">
        <v>0</v>
      </c>
      <c r="X255" s="50">
        <v>0.99999899999999997</v>
      </c>
      <c r="Y255" s="50">
        <v>0</v>
      </c>
      <c r="AA255" s="3">
        <v>412</v>
      </c>
      <c r="AC255" s="6">
        <f>SUMIF(Edges!A:A,Vertices[[#This Row],[Vertex]],Edges!N:N)+SUMIF(Edges!B:B,Vertices[[#This Row],[Vertex]],Edges!N:N)</f>
        <v>12</v>
      </c>
      <c r="AD255" s="83" t="str">
        <f>REPLACE(INDEX(GroupVertices[Group], MATCH(Vertices[[#This Row],[Vertex]],GroupVertices[Vertex],0)),1,1,"")</f>
        <v>61</v>
      </c>
      <c r="AE255" s="2"/>
      <c r="AI255" s="3"/>
    </row>
    <row r="256" spans="1:35" x14ac:dyDescent="0.25">
      <c r="A256" s="1" t="s">
        <v>903</v>
      </c>
      <c r="D256">
        <v>1.5</v>
      </c>
      <c r="G256" s="51"/>
      <c r="M256">
        <v>7049.13427734375</v>
      </c>
      <c r="N256">
        <v>397.01910400390625</v>
      </c>
      <c r="R256" s="49">
        <v>1</v>
      </c>
      <c r="U256" s="50">
        <v>0</v>
      </c>
      <c r="V256" s="50">
        <v>1</v>
      </c>
      <c r="W256" s="50">
        <v>0</v>
      </c>
      <c r="X256" s="50">
        <v>0.99999899999999997</v>
      </c>
      <c r="Y256" s="50">
        <v>0</v>
      </c>
      <c r="AA256" s="3">
        <v>430</v>
      </c>
      <c r="AC256" s="6">
        <f>SUMIF(Edges!A:A,Vertices[[#This Row],[Vertex]],Edges!N:N)+SUMIF(Edges!B:B,Vertices[[#This Row],[Vertex]],Edges!N:N)</f>
        <v>12</v>
      </c>
      <c r="AD256" s="83" t="str">
        <f>REPLACE(INDEX(GroupVertices[Group], MATCH(Vertices[[#This Row],[Vertex]],GroupVertices[Vertex],0)),1,1,"")</f>
        <v>61</v>
      </c>
      <c r="AE256" s="2"/>
      <c r="AI256" s="3"/>
    </row>
    <row r="257" spans="1:35" x14ac:dyDescent="0.25">
      <c r="A257" s="1" t="s">
        <v>996</v>
      </c>
      <c r="D257">
        <v>1.75</v>
      </c>
      <c r="G257" s="51"/>
      <c r="M257">
        <v>1591.4774169921875</v>
      </c>
      <c r="N257">
        <v>1166.545166015625</v>
      </c>
      <c r="R257" s="49">
        <v>3</v>
      </c>
      <c r="U257" s="50">
        <v>0</v>
      </c>
      <c r="V257" s="50">
        <v>0.33333299999999999</v>
      </c>
      <c r="W257" s="50">
        <v>0</v>
      </c>
      <c r="X257" s="50">
        <v>0.99999899999999997</v>
      </c>
      <c r="Y257" s="50">
        <v>1</v>
      </c>
      <c r="AA257" s="3">
        <v>827</v>
      </c>
      <c r="AC257" s="6">
        <f>SUMIF(Edges!A:A,Vertices[[#This Row],[Vertex]],Edges!N:N)+SUMIF(Edges!B:B,Vertices[[#This Row],[Vertex]],Edges!N:N)</f>
        <v>9</v>
      </c>
      <c r="AD257" s="83" t="str">
        <f>REPLACE(INDEX(GroupVertices[Group], MATCH(Vertices[[#This Row],[Vertex]],GroupVertices[Vertex],0)),1,1,"")</f>
        <v>9</v>
      </c>
      <c r="AE257" s="2"/>
      <c r="AI257" s="3"/>
    </row>
    <row r="258" spans="1:35" x14ac:dyDescent="0.25">
      <c r="A258" s="1" t="s">
        <v>434</v>
      </c>
      <c r="D258">
        <v>1.875</v>
      </c>
      <c r="G258" s="51"/>
      <c r="M258">
        <v>192.90632629394531</v>
      </c>
      <c r="N258">
        <v>974.1304931640625</v>
      </c>
      <c r="R258" s="49">
        <v>4</v>
      </c>
      <c r="U258" s="50">
        <v>0</v>
      </c>
      <c r="V258" s="50">
        <v>0.25</v>
      </c>
      <c r="W258" s="50">
        <v>0</v>
      </c>
      <c r="X258" s="50">
        <v>0.99999899999999997</v>
      </c>
      <c r="Y258" s="50">
        <v>1</v>
      </c>
      <c r="AA258" s="3">
        <v>75</v>
      </c>
      <c r="AC258" s="6">
        <f>SUMIF(Edges!A:A,Vertices[[#This Row],[Vertex]],Edges!N:N)+SUMIF(Edges!B:B,Vertices[[#This Row],[Vertex]],Edges!N:N)</f>
        <v>6</v>
      </c>
      <c r="AD258" s="83" t="str">
        <f>REPLACE(INDEX(GroupVertices[Group], MATCH(Vertices[[#This Row],[Vertex]],GroupVertices[Vertex],0)),1,1,"")</f>
        <v>4</v>
      </c>
      <c r="AE258" s="2"/>
      <c r="AI258" s="3"/>
    </row>
    <row r="259" spans="1:35" x14ac:dyDescent="0.25">
      <c r="A259" s="1" t="s">
        <v>435</v>
      </c>
      <c r="D259">
        <v>1.875</v>
      </c>
      <c r="G259" s="51"/>
      <c r="M259">
        <v>475.15615844726563</v>
      </c>
      <c r="N259">
        <v>1176.3798828125</v>
      </c>
      <c r="R259" s="49">
        <v>4</v>
      </c>
      <c r="U259" s="50">
        <v>0</v>
      </c>
      <c r="V259" s="50">
        <v>0.25</v>
      </c>
      <c r="W259" s="50">
        <v>0</v>
      </c>
      <c r="X259" s="50">
        <v>0.99999899999999997</v>
      </c>
      <c r="Y259" s="50">
        <v>1</v>
      </c>
      <c r="AA259" s="3">
        <v>202</v>
      </c>
      <c r="AC259" s="6">
        <f>SUMIF(Edges!A:A,Vertices[[#This Row],[Vertex]],Edges!N:N)+SUMIF(Edges!B:B,Vertices[[#This Row],[Vertex]],Edges!N:N)</f>
        <v>6</v>
      </c>
      <c r="AD259" s="83" t="str">
        <f>REPLACE(INDEX(GroupVertices[Group], MATCH(Vertices[[#This Row],[Vertex]],GroupVertices[Vertex],0)),1,1,"")</f>
        <v>4</v>
      </c>
      <c r="AE259" s="2"/>
      <c r="AI259" s="3"/>
    </row>
    <row r="260" spans="1:35" x14ac:dyDescent="0.25">
      <c r="A260" s="1" t="s">
        <v>885</v>
      </c>
      <c r="D260">
        <v>1.5</v>
      </c>
      <c r="G260" s="51"/>
      <c r="M260">
        <v>7049.13427734375</v>
      </c>
      <c r="N260">
        <v>1191.057373046875</v>
      </c>
      <c r="R260" s="49">
        <v>1</v>
      </c>
      <c r="U260" s="50">
        <v>0</v>
      </c>
      <c r="V260" s="50">
        <v>1</v>
      </c>
      <c r="W260" s="50">
        <v>0</v>
      </c>
      <c r="X260" s="50">
        <v>0.99999899999999997</v>
      </c>
      <c r="Y260" s="50">
        <v>0</v>
      </c>
      <c r="AA260" s="3">
        <v>398</v>
      </c>
      <c r="AC260" s="6">
        <f>SUMIF(Edges!A:A,Vertices[[#This Row],[Vertex]],Edges!N:N)+SUMIF(Edges!B:B,Vertices[[#This Row],[Vertex]],Edges!N:N)</f>
        <v>6</v>
      </c>
      <c r="AD260" s="83" t="str">
        <f>REPLACE(INDEX(GroupVertices[Group], MATCH(Vertices[[#This Row],[Vertex]],GroupVertices[Vertex],0)),1,1,"")</f>
        <v>60</v>
      </c>
      <c r="AE260" s="2"/>
      <c r="AI260" s="3"/>
    </row>
    <row r="261" spans="1:35" x14ac:dyDescent="0.25">
      <c r="A261" s="1" t="s">
        <v>886</v>
      </c>
      <c r="D261">
        <v>1.5</v>
      </c>
      <c r="G261" s="51"/>
      <c r="M261">
        <v>7049.13427734375</v>
      </c>
      <c r="N261">
        <v>1338.1014404296875</v>
      </c>
      <c r="R261" s="49">
        <v>1</v>
      </c>
      <c r="U261" s="50">
        <v>0</v>
      </c>
      <c r="V261" s="50">
        <v>1</v>
      </c>
      <c r="W261" s="50">
        <v>0</v>
      </c>
      <c r="X261" s="50">
        <v>0.99999899999999997</v>
      </c>
      <c r="Y261" s="50">
        <v>0</v>
      </c>
      <c r="AA261" s="3">
        <v>591</v>
      </c>
      <c r="AC261" s="6">
        <f>SUMIF(Edges!A:A,Vertices[[#This Row],[Vertex]],Edges!N:N)+SUMIF(Edges!B:B,Vertices[[#This Row],[Vertex]],Edges!N:N)</f>
        <v>6</v>
      </c>
      <c r="AD261" s="83" t="str">
        <f>REPLACE(INDEX(GroupVertices[Group], MATCH(Vertices[[#This Row],[Vertex]],GroupVertices[Vertex],0)),1,1,"")</f>
        <v>60</v>
      </c>
      <c r="AE261" s="2"/>
      <c r="AI261" s="3"/>
    </row>
    <row r="262" spans="1:35" x14ac:dyDescent="0.25">
      <c r="A262" s="1" t="s">
        <v>993</v>
      </c>
      <c r="D262">
        <v>1.75</v>
      </c>
      <c r="G262" s="51"/>
      <c r="M262">
        <v>1151.5911865234375</v>
      </c>
      <c r="N262">
        <v>794.065185546875</v>
      </c>
      <c r="R262" s="49">
        <v>3</v>
      </c>
      <c r="U262" s="50">
        <v>0</v>
      </c>
      <c r="V262" s="50">
        <v>0.33333299999999999</v>
      </c>
      <c r="W262" s="50">
        <v>0</v>
      </c>
      <c r="X262" s="50">
        <v>0.99999899999999997</v>
      </c>
      <c r="Y262" s="50">
        <v>1</v>
      </c>
      <c r="AA262" s="3">
        <v>549</v>
      </c>
      <c r="AC262" s="6">
        <f>SUMIF(Edges!A:A,Vertices[[#This Row],[Vertex]],Edges!N:N)+SUMIF(Edges!B:B,Vertices[[#This Row],[Vertex]],Edges!N:N)</f>
        <v>5</v>
      </c>
      <c r="AD262" s="83" t="str">
        <f>REPLACE(INDEX(GroupVertices[Group], MATCH(Vertices[[#This Row],[Vertex]],GroupVertices[Vertex],0)),1,1,"")</f>
        <v>9</v>
      </c>
      <c r="AE262" s="2"/>
      <c r="AI262" s="3"/>
    </row>
    <row r="263" spans="1:35" x14ac:dyDescent="0.25">
      <c r="A263" s="1" t="s">
        <v>994</v>
      </c>
      <c r="D263">
        <v>1.75</v>
      </c>
      <c r="G263" s="51"/>
      <c r="M263">
        <v>1109.2109375</v>
      </c>
      <c r="N263">
        <v>1249.9010009765625</v>
      </c>
      <c r="R263" s="49">
        <v>3</v>
      </c>
      <c r="U263" s="50">
        <v>0</v>
      </c>
      <c r="V263" s="50">
        <v>0.33333299999999999</v>
      </c>
      <c r="W263" s="50">
        <v>0</v>
      </c>
      <c r="X263" s="50">
        <v>0.99999899999999997</v>
      </c>
      <c r="Y263" s="50">
        <v>1</v>
      </c>
      <c r="AA263" s="3">
        <v>608</v>
      </c>
      <c r="AC263" s="6">
        <f>SUMIF(Edges!A:A,Vertices[[#This Row],[Vertex]],Edges!N:N)+SUMIF(Edges!B:B,Vertices[[#This Row],[Vertex]],Edges!N:N)</f>
        <v>5</v>
      </c>
      <c r="AD263" s="83" t="str">
        <f>REPLACE(INDEX(GroupVertices[Group], MATCH(Vertices[[#This Row],[Vertex]],GroupVertices[Vertex],0)),1,1,"")</f>
        <v>9</v>
      </c>
      <c r="AE263" s="2"/>
      <c r="AI263" s="3"/>
    </row>
    <row r="264" spans="1:35" x14ac:dyDescent="0.25">
      <c r="A264" s="1" t="s">
        <v>995</v>
      </c>
      <c r="D264">
        <v>1.75</v>
      </c>
      <c r="G264" s="51"/>
      <c r="M264">
        <v>1529.466796875</v>
      </c>
      <c r="N264">
        <v>876.18060302734375</v>
      </c>
      <c r="R264" s="49">
        <v>3</v>
      </c>
      <c r="U264" s="50">
        <v>0</v>
      </c>
      <c r="V264" s="50">
        <v>0.33333299999999999</v>
      </c>
      <c r="W264" s="50">
        <v>0</v>
      </c>
      <c r="X264" s="50">
        <v>0.99999899999999997</v>
      </c>
      <c r="Y264" s="50">
        <v>1</v>
      </c>
      <c r="AA264" s="3">
        <v>748</v>
      </c>
      <c r="AC264" s="6">
        <f>SUMIF(Edges!A:A,Vertices[[#This Row],[Vertex]],Edges!N:N)+SUMIF(Edges!B:B,Vertices[[#This Row],[Vertex]],Edges!N:N)</f>
        <v>5</v>
      </c>
      <c r="AD264" s="83" t="str">
        <f>REPLACE(INDEX(GroupVertices[Group], MATCH(Vertices[[#This Row],[Vertex]],GroupVertices[Vertex],0)),1,1,"")</f>
        <v>9</v>
      </c>
      <c r="AE264" s="2"/>
      <c r="AI264" s="3"/>
    </row>
    <row r="265" spans="1:35" x14ac:dyDescent="0.25">
      <c r="A265" s="1" t="s">
        <v>436</v>
      </c>
      <c r="D265">
        <v>1.875</v>
      </c>
      <c r="G265" s="51"/>
      <c r="M265">
        <v>897.46270751953125</v>
      </c>
      <c r="N265">
        <v>839.7705078125</v>
      </c>
      <c r="R265" s="49">
        <v>4</v>
      </c>
      <c r="U265" s="50">
        <v>0</v>
      </c>
      <c r="V265" s="50">
        <v>0.25</v>
      </c>
      <c r="W265" s="50">
        <v>0</v>
      </c>
      <c r="X265" s="50">
        <v>0.99999899999999997</v>
      </c>
      <c r="Y265" s="50">
        <v>1</v>
      </c>
      <c r="AA265" s="3">
        <v>540</v>
      </c>
      <c r="AC265" s="6">
        <f>SUMIF(Edges!A:A,Vertices[[#This Row],[Vertex]],Edges!N:N)+SUMIF(Edges!B:B,Vertices[[#This Row],[Vertex]],Edges!N:N)</f>
        <v>4</v>
      </c>
      <c r="AD265" s="83" t="str">
        <f>REPLACE(INDEX(GroupVertices[Group], MATCH(Vertices[[#This Row],[Vertex]],GroupVertices[Vertex],0)),1,1,"")</f>
        <v>4</v>
      </c>
      <c r="AE265" s="2"/>
      <c r="AI265" s="3"/>
    </row>
    <row r="266" spans="1:35" x14ac:dyDescent="0.25">
      <c r="A266" s="1" t="s">
        <v>437</v>
      </c>
      <c r="D266">
        <v>1.875</v>
      </c>
      <c r="G266" s="51"/>
      <c r="M266">
        <v>916.3072509765625</v>
      </c>
      <c r="N266">
        <v>1088.9637451171875</v>
      </c>
      <c r="R266" s="49">
        <v>4</v>
      </c>
      <c r="U266" s="50">
        <v>0</v>
      </c>
      <c r="V266" s="50">
        <v>0.25</v>
      </c>
      <c r="W266" s="50">
        <v>0</v>
      </c>
      <c r="X266" s="50">
        <v>0.99999899999999997</v>
      </c>
      <c r="Y266" s="50">
        <v>1</v>
      </c>
      <c r="AA266" s="3">
        <v>599</v>
      </c>
      <c r="AC266" s="6">
        <f>SUMIF(Edges!A:A,Vertices[[#This Row],[Vertex]],Edges!N:N)+SUMIF(Edges!B:B,Vertices[[#This Row],[Vertex]],Edges!N:N)</f>
        <v>4</v>
      </c>
      <c r="AD266" s="83" t="str">
        <f>REPLACE(INDEX(GroupVertices[Group], MATCH(Vertices[[#This Row],[Vertex]],GroupVertices[Vertex],0)),1,1,"")</f>
        <v>4</v>
      </c>
      <c r="AE266" s="2"/>
      <c r="AI266" s="3"/>
    </row>
    <row r="267" spans="1:35" x14ac:dyDescent="0.25">
      <c r="A267" s="1" t="s">
        <v>438</v>
      </c>
      <c r="D267">
        <v>1.875</v>
      </c>
      <c r="G267" s="51"/>
      <c r="M267">
        <v>459.17166137695313</v>
      </c>
      <c r="N267">
        <v>764.6572265625</v>
      </c>
      <c r="R267" s="49">
        <v>4</v>
      </c>
      <c r="U267" s="50">
        <v>0</v>
      </c>
      <c r="V267" s="50">
        <v>0.25</v>
      </c>
      <c r="W267" s="50">
        <v>0</v>
      </c>
      <c r="X267" s="50">
        <v>0.99999899999999997</v>
      </c>
      <c r="Y267" s="50">
        <v>1</v>
      </c>
      <c r="AA267" s="3">
        <v>752</v>
      </c>
      <c r="AC267" s="6">
        <f>SUMIF(Edges!A:A,Vertices[[#This Row],[Vertex]],Edges!N:N)+SUMIF(Edges!B:B,Vertices[[#This Row],[Vertex]],Edges!N:N)</f>
        <v>4</v>
      </c>
      <c r="AD267" s="83" t="str">
        <f>REPLACE(INDEX(GroupVertices[Group], MATCH(Vertices[[#This Row],[Vertex]],GroupVertices[Vertex],0)),1,1,"")</f>
        <v>4</v>
      </c>
      <c r="AE267" s="2"/>
      <c r="AI267" s="3"/>
    </row>
    <row r="268" spans="1:35" x14ac:dyDescent="0.25">
      <c r="A268" s="1" t="s">
        <v>887</v>
      </c>
      <c r="D268">
        <v>1.625</v>
      </c>
      <c r="G268" s="51"/>
      <c r="M268">
        <v>4179.646484375</v>
      </c>
      <c r="N268">
        <v>1499.8499755859375</v>
      </c>
      <c r="R268" s="49">
        <v>2</v>
      </c>
      <c r="U268" s="50">
        <v>0</v>
      </c>
      <c r="V268" s="50">
        <v>0.5</v>
      </c>
      <c r="W268" s="50">
        <v>0</v>
      </c>
      <c r="X268" s="50">
        <v>0.99999899999999997</v>
      </c>
      <c r="Y268" s="50">
        <v>1</v>
      </c>
      <c r="AA268" s="3">
        <v>401</v>
      </c>
      <c r="AC268" s="6">
        <f>SUMIF(Edges!A:A,Vertices[[#This Row],[Vertex]],Edges!N:N)+SUMIF(Edges!B:B,Vertices[[#This Row],[Vertex]],Edges!N:N)</f>
        <v>4</v>
      </c>
      <c r="AD268" s="83" t="str">
        <f>REPLACE(INDEX(GroupVertices[Group], MATCH(Vertices[[#This Row],[Vertex]],GroupVertices[Vertex],0)),1,1,"")</f>
        <v>14</v>
      </c>
      <c r="AE268" s="2"/>
      <c r="AI268" s="3"/>
    </row>
    <row r="269" spans="1:35" x14ac:dyDescent="0.25">
      <c r="A269" s="1" t="s">
        <v>932</v>
      </c>
      <c r="D269">
        <v>1.625</v>
      </c>
      <c r="G269" s="51"/>
      <c r="M269">
        <v>2636.392333984375</v>
      </c>
      <c r="N269">
        <v>1499.8499755859375</v>
      </c>
      <c r="R269" s="49">
        <v>2</v>
      </c>
      <c r="U269" s="50">
        <v>0</v>
      </c>
      <c r="V269" s="50">
        <v>0.5</v>
      </c>
      <c r="W269" s="50">
        <v>0</v>
      </c>
      <c r="X269" s="50">
        <v>0.99999899999999997</v>
      </c>
      <c r="Y269" s="50">
        <v>1</v>
      </c>
      <c r="AA269" s="3">
        <v>449</v>
      </c>
      <c r="AC269" s="6">
        <f>SUMIF(Edges!A:A,Vertices[[#This Row],[Vertex]],Edges!N:N)+SUMIF(Edges!B:B,Vertices[[#This Row],[Vertex]],Edges!N:N)</f>
        <v>4</v>
      </c>
      <c r="AD269" s="83" t="str">
        <f>REPLACE(INDEX(GroupVertices[Group], MATCH(Vertices[[#This Row],[Vertex]],GroupVertices[Vertex],0)),1,1,"")</f>
        <v>21</v>
      </c>
      <c r="AE269" s="2"/>
      <c r="AI269" s="3"/>
    </row>
    <row r="270" spans="1:35" x14ac:dyDescent="0.25">
      <c r="A270" s="1" t="s">
        <v>893</v>
      </c>
      <c r="D270">
        <v>1.625</v>
      </c>
      <c r="G270" s="51"/>
      <c r="M270">
        <v>2636.392333984375</v>
      </c>
      <c r="N270">
        <v>397.01910400390625</v>
      </c>
      <c r="R270" s="49">
        <v>2</v>
      </c>
      <c r="U270" s="50">
        <v>0</v>
      </c>
      <c r="V270" s="50">
        <v>0.5</v>
      </c>
      <c r="W270" s="50">
        <v>0</v>
      </c>
      <c r="X270" s="50">
        <v>0.99999899999999997</v>
      </c>
      <c r="Y270" s="50">
        <v>1</v>
      </c>
      <c r="AA270" s="3">
        <v>695</v>
      </c>
      <c r="AC270" s="6">
        <f>SUMIF(Edges!A:A,Vertices[[#This Row],[Vertex]],Edges!N:N)+SUMIF(Edges!B:B,Vertices[[#This Row],[Vertex]],Edges!N:N)</f>
        <v>4</v>
      </c>
      <c r="AD270" s="83" t="str">
        <f>REPLACE(INDEX(GroupVertices[Group], MATCH(Vertices[[#This Row],[Vertex]],GroupVertices[Vertex],0)),1,1,"")</f>
        <v>19</v>
      </c>
      <c r="AE270" s="2"/>
      <c r="AI270" s="3"/>
    </row>
    <row r="271" spans="1:35" x14ac:dyDescent="0.25">
      <c r="A271" s="1" t="s">
        <v>982</v>
      </c>
      <c r="D271">
        <v>1.625</v>
      </c>
      <c r="G271" s="51"/>
      <c r="M271">
        <v>5192.40673828125</v>
      </c>
      <c r="N271">
        <v>1646.8941650390625</v>
      </c>
      <c r="R271" s="49">
        <v>2</v>
      </c>
      <c r="U271" s="50">
        <v>0</v>
      </c>
      <c r="V271" s="50">
        <v>0.5</v>
      </c>
      <c r="W271" s="50">
        <v>0</v>
      </c>
      <c r="X271" s="50">
        <v>0.99999899999999997</v>
      </c>
      <c r="Y271" s="50">
        <v>1</v>
      </c>
      <c r="AA271" s="3">
        <v>729</v>
      </c>
      <c r="AC271" s="6">
        <f>SUMIF(Edges!A:A,Vertices[[#This Row],[Vertex]],Edges!N:N)+SUMIF(Edges!B:B,Vertices[[#This Row],[Vertex]],Edges!N:N)</f>
        <v>4</v>
      </c>
      <c r="AD271" s="83" t="str">
        <f>REPLACE(INDEX(GroupVertices[Group], MATCH(Vertices[[#This Row],[Vertex]],GroupVertices[Vertex],0)),1,1,"")</f>
        <v>16</v>
      </c>
      <c r="AE271" s="2"/>
      <c r="AI271" s="3"/>
    </row>
    <row r="272" spans="1:35" x14ac:dyDescent="0.25">
      <c r="A272" s="1" t="s">
        <v>958</v>
      </c>
      <c r="D272">
        <v>1.625</v>
      </c>
      <c r="G272" s="51"/>
      <c r="M272">
        <v>4686.0263671875</v>
      </c>
      <c r="N272">
        <v>1021.9566040039063</v>
      </c>
      <c r="R272" s="49">
        <v>2</v>
      </c>
      <c r="U272" s="50">
        <v>0</v>
      </c>
      <c r="V272" s="50">
        <v>0.5</v>
      </c>
      <c r="W272" s="50">
        <v>0</v>
      </c>
      <c r="X272" s="50">
        <v>0.99999899999999997</v>
      </c>
      <c r="Y272" s="50">
        <v>1</v>
      </c>
      <c r="AA272" s="3">
        <v>898</v>
      </c>
      <c r="AC272" s="6">
        <f>SUMIF(Edges!A:A,Vertices[[#This Row],[Vertex]],Edges!N:N)+SUMIF(Edges!B:B,Vertices[[#This Row],[Vertex]],Edges!N:N)</f>
        <v>4</v>
      </c>
      <c r="AD272" s="83" t="str">
        <f>REPLACE(INDEX(GroupVertices[Group], MATCH(Vertices[[#This Row],[Vertex]],GroupVertices[Vertex],0)),1,1,"")</f>
        <v>18</v>
      </c>
      <c r="AE272" s="2"/>
      <c r="AI272" s="3"/>
    </row>
    <row r="273" spans="1:35" x14ac:dyDescent="0.25">
      <c r="A273" s="1" t="s">
        <v>233</v>
      </c>
      <c r="D273">
        <v>1.5</v>
      </c>
      <c r="G273" s="51"/>
      <c r="M273">
        <v>7965.44140625</v>
      </c>
      <c r="N273">
        <v>249.97500610351563</v>
      </c>
      <c r="R273" s="49">
        <v>1</v>
      </c>
      <c r="U273" s="50">
        <v>0</v>
      </c>
      <c r="V273" s="50">
        <v>1</v>
      </c>
      <c r="W273" s="50">
        <v>0</v>
      </c>
      <c r="X273" s="50">
        <v>0.99999899999999997</v>
      </c>
      <c r="Y273" s="50">
        <v>0</v>
      </c>
      <c r="AA273" s="3">
        <v>19</v>
      </c>
      <c r="AC273" s="6">
        <f>SUMIF(Edges!A:A,Vertices[[#This Row],[Vertex]],Edges!N:N)+SUMIF(Edges!B:B,Vertices[[#This Row],[Vertex]],Edges!N:N)</f>
        <v>4</v>
      </c>
      <c r="AD273" s="83" t="str">
        <f>REPLACE(INDEX(GroupVertices[Group], MATCH(Vertices[[#This Row],[Vertex]],GroupVertices[Vertex],0)),1,1,"")</f>
        <v>28</v>
      </c>
      <c r="AE273" s="2"/>
      <c r="AI273" s="3"/>
    </row>
    <row r="274" spans="1:35" x14ac:dyDescent="0.25">
      <c r="A274" s="1" t="s">
        <v>595</v>
      </c>
      <c r="D274">
        <v>1.5</v>
      </c>
      <c r="G274" s="51"/>
      <c r="M274">
        <v>6590.98046875</v>
      </c>
      <c r="N274">
        <v>1657.9224853515625</v>
      </c>
      <c r="R274" s="49">
        <v>1</v>
      </c>
      <c r="U274" s="50">
        <v>0</v>
      </c>
      <c r="V274" s="50">
        <v>1</v>
      </c>
      <c r="W274" s="50">
        <v>0</v>
      </c>
      <c r="X274" s="50">
        <v>0.99999899999999997</v>
      </c>
      <c r="Y274" s="50">
        <v>0</v>
      </c>
      <c r="AA274" s="3">
        <v>136</v>
      </c>
      <c r="AC274" s="6">
        <f>SUMIF(Edges!A:A,Vertices[[#This Row],[Vertex]],Edges!N:N)+SUMIF(Edges!B:B,Vertices[[#This Row],[Vertex]],Edges!N:N)</f>
        <v>4</v>
      </c>
      <c r="AD274" s="83" t="str">
        <f>REPLACE(INDEX(GroupVertices[Group], MATCH(Vertices[[#This Row],[Vertex]],GroupVertices[Vertex],0)),1,1,"")</f>
        <v>65</v>
      </c>
      <c r="AE274" s="2"/>
      <c r="AI274" s="3"/>
    </row>
    <row r="275" spans="1:35" x14ac:dyDescent="0.25">
      <c r="A275" s="1" t="s">
        <v>596</v>
      </c>
      <c r="D275">
        <v>1.5</v>
      </c>
      <c r="G275" s="51"/>
      <c r="M275">
        <v>6590.98046875</v>
      </c>
      <c r="N275">
        <v>1797.6143798828125</v>
      </c>
      <c r="R275" s="49">
        <v>1</v>
      </c>
      <c r="U275" s="50">
        <v>0</v>
      </c>
      <c r="V275" s="50">
        <v>1</v>
      </c>
      <c r="W275" s="50">
        <v>0</v>
      </c>
      <c r="X275" s="50">
        <v>0.99999899999999997</v>
      </c>
      <c r="Y275" s="50">
        <v>0</v>
      </c>
      <c r="AA275" s="3">
        <v>137</v>
      </c>
      <c r="AC275" s="6">
        <f>SUMIF(Edges!A:A,Vertices[[#This Row],[Vertex]],Edges!N:N)+SUMIF(Edges!B:B,Vertices[[#This Row],[Vertex]],Edges!N:N)</f>
        <v>4</v>
      </c>
      <c r="AD275" s="83" t="str">
        <f>REPLACE(INDEX(GroupVertices[Group], MATCH(Vertices[[#This Row],[Vertex]],GroupVertices[Vertex],0)),1,1,"")</f>
        <v>65</v>
      </c>
      <c r="AE275" s="2"/>
      <c r="AI275" s="3"/>
    </row>
    <row r="276" spans="1:35" x14ac:dyDescent="0.25">
      <c r="A276" s="1" t="s">
        <v>779</v>
      </c>
      <c r="D276">
        <v>1.5</v>
      </c>
      <c r="G276" s="51"/>
      <c r="M276">
        <v>5682.71142578125</v>
      </c>
      <c r="N276">
        <v>249.97500610351563</v>
      </c>
      <c r="R276" s="49">
        <v>1</v>
      </c>
      <c r="U276" s="50">
        <v>0</v>
      </c>
      <c r="V276" s="50">
        <v>1</v>
      </c>
      <c r="W276" s="50">
        <v>0</v>
      </c>
      <c r="X276" s="50">
        <v>0.99999899999999997</v>
      </c>
      <c r="Y276" s="50">
        <v>0</v>
      </c>
      <c r="AA276" s="3">
        <v>268</v>
      </c>
      <c r="AC276" s="6">
        <f>SUMIF(Edges!A:A,Vertices[[#This Row],[Vertex]],Edges!N:N)+SUMIF(Edges!B:B,Vertices[[#This Row],[Vertex]],Edges!N:N)</f>
        <v>4</v>
      </c>
      <c r="AD276" s="83" t="str">
        <f>REPLACE(INDEX(GroupVertices[Group], MATCH(Vertices[[#This Row],[Vertex]],GroupVertices[Vertex],0)),1,1,"")</f>
        <v>48</v>
      </c>
      <c r="AE276" s="2"/>
      <c r="AI276" s="3"/>
    </row>
    <row r="277" spans="1:35" x14ac:dyDescent="0.25">
      <c r="A277" s="1" t="s">
        <v>837</v>
      </c>
      <c r="D277">
        <v>1.5</v>
      </c>
      <c r="G277" s="51"/>
      <c r="M277">
        <v>7049.13427734375</v>
      </c>
      <c r="N277">
        <v>1657.9224853515625</v>
      </c>
      <c r="R277" s="49">
        <v>1</v>
      </c>
      <c r="U277" s="50">
        <v>0</v>
      </c>
      <c r="V277" s="50">
        <v>1</v>
      </c>
      <c r="W277" s="50">
        <v>0</v>
      </c>
      <c r="X277" s="50">
        <v>0.99999899999999997</v>
      </c>
      <c r="Y277" s="50">
        <v>0</v>
      </c>
      <c r="AA277" s="3">
        <v>334</v>
      </c>
      <c r="AC277" s="6">
        <f>SUMIF(Edges!A:A,Vertices[[#This Row],[Vertex]],Edges!N:N)+SUMIF(Edges!B:B,Vertices[[#This Row],[Vertex]],Edges!N:N)</f>
        <v>4</v>
      </c>
      <c r="AD277" s="83" t="str">
        <f>REPLACE(INDEX(GroupVertices[Group], MATCH(Vertices[[#This Row],[Vertex]],GroupVertices[Vertex],0)),1,1,"")</f>
        <v>67</v>
      </c>
      <c r="AE277" s="2"/>
      <c r="AI277" s="3"/>
    </row>
    <row r="278" spans="1:35" x14ac:dyDescent="0.25">
      <c r="A278" s="1" t="s">
        <v>780</v>
      </c>
      <c r="D278">
        <v>1.5</v>
      </c>
      <c r="G278" s="51"/>
      <c r="M278">
        <v>5682.71142578125</v>
      </c>
      <c r="N278">
        <v>397.01910400390625</v>
      </c>
      <c r="R278" s="49">
        <v>1</v>
      </c>
      <c r="U278" s="50">
        <v>0</v>
      </c>
      <c r="V278" s="50">
        <v>1</v>
      </c>
      <c r="W278" s="50">
        <v>0</v>
      </c>
      <c r="X278" s="50">
        <v>0.99999899999999997</v>
      </c>
      <c r="Y278" s="50">
        <v>0</v>
      </c>
      <c r="AA278" s="3">
        <v>427</v>
      </c>
      <c r="AC278" s="6">
        <f>SUMIF(Edges!A:A,Vertices[[#This Row],[Vertex]],Edges!N:N)+SUMIF(Edges!B:B,Vertices[[#This Row],[Vertex]],Edges!N:N)</f>
        <v>4</v>
      </c>
      <c r="AD278" s="83" t="str">
        <f>REPLACE(INDEX(GroupVertices[Group], MATCH(Vertices[[#This Row],[Vertex]],GroupVertices[Vertex],0)),1,1,"")</f>
        <v>48</v>
      </c>
      <c r="AE278" s="2"/>
      <c r="AI278" s="3"/>
    </row>
    <row r="279" spans="1:35" x14ac:dyDescent="0.25">
      <c r="A279" s="1" t="s">
        <v>838</v>
      </c>
      <c r="D279">
        <v>1.5</v>
      </c>
      <c r="G279" s="51"/>
      <c r="M279">
        <v>7049.13427734375</v>
      </c>
      <c r="N279">
        <v>1797.6143798828125</v>
      </c>
      <c r="R279" s="49">
        <v>1</v>
      </c>
      <c r="U279" s="50">
        <v>0</v>
      </c>
      <c r="V279" s="50">
        <v>1</v>
      </c>
      <c r="W279" s="50">
        <v>0</v>
      </c>
      <c r="X279" s="50">
        <v>0.99999899999999997</v>
      </c>
      <c r="Y279" s="50">
        <v>0</v>
      </c>
      <c r="AA279" s="3">
        <v>753</v>
      </c>
      <c r="AC279" s="6">
        <f>SUMIF(Edges!A:A,Vertices[[#This Row],[Vertex]],Edges!N:N)+SUMIF(Edges!B:B,Vertices[[#This Row],[Vertex]],Edges!N:N)</f>
        <v>4</v>
      </c>
      <c r="AD279" s="83" t="str">
        <f>REPLACE(INDEX(GroupVertices[Group], MATCH(Vertices[[#This Row],[Vertex]],GroupVertices[Vertex],0)),1,1,"")</f>
        <v>67</v>
      </c>
      <c r="AE279" s="2"/>
      <c r="AI279" s="3"/>
    </row>
    <row r="280" spans="1:35" x14ac:dyDescent="0.25">
      <c r="A280" s="1" t="s">
        <v>234</v>
      </c>
      <c r="D280">
        <v>1.5</v>
      </c>
      <c r="G280" s="51"/>
      <c r="M280">
        <v>7965.44140625</v>
      </c>
      <c r="N280">
        <v>397.01910400390625</v>
      </c>
      <c r="R280" s="49">
        <v>1</v>
      </c>
      <c r="U280" s="50">
        <v>0</v>
      </c>
      <c r="V280" s="50">
        <v>1</v>
      </c>
      <c r="W280" s="50">
        <v>0</v>
      </c>
      <c r="X280" s="50">
        <v>0.99999899999999997</v>
      </c>
      <c r="Y280" s="50">
        <v>0</v>
      </c>
      <c r="AA280" s="3">
        <v>823</v>
      </c>
      <c r="AC280" s="6">
        <f>SUMIF(Edges!A:A,Vertices[[#This Row],[Vertex]],Edges!N:N)+SUMIF(Edges!B:B,Vertices[[#This Row],[Vertex]],Edges!N:N)</f>
        <v>4</v>
      </c>
      <c r="AD280" s="83" t="str">
        <f>REPLACE(INDEX(GroupVertices[Group], MATCH(Vertices[[#This Row],[Vertex]],GroupVertices[Vertex],0)),1,1,"")</f>
        <v>28</v>
      </c>
      <c r="AE280" s="2"/>
      <c r="AI280" s="3"/>
    </row>
    <row r="281" spans="1:35" x14ac:dyDescent="0.25">
      <c r="A281" s="1" t="s">
        <v>229</v>
      </c>
      <c r="D281">
        <v>1.75</v>
      </c>
      <c r="G281" s="51"/>
      <c r="M281">
        <v>1149.0943603515625</v>
      </c>
      <c r="N281">
        <v>1426.3565673828125</v>
      </c>
      <c r="R281" s="49">
        <v>3</v>
      </c>
      <c r="U281" s="50">
        <v>0</v>
      </c>
      <c r="V281" s="50">
        <v>0.33333299999999999</v>
      </c>
      <c r="W281" s="50">
        <v>0</v>
      </c>
      <c r="X281" s="50">
        <v>0.99999899999999997</v>
      </c>
      <c r="Y281" s="50">
        <v>1</v>
      </c>
      <c r="AA281" s="3">
        <v>18</v>
      </c>
      <c r="AC281" s="6">
        <f>SUMIF(Edges!A:A,Vertices[[#This Row],[Vertex]],Edges!N:N)+SUMIF(Edges!B:B,Vertices[[#This Row],[Vertex]],Edges!N:N)</f>
        <v>3</v>
      </c>
      <c r="AD281" s="83" t="str">
        <f>REPLACE(INDEX(GroupVertices[Group], MATCH(Vertices[[#This Row],[Vertex]],GroupVertices[Vertex],0)),1,1,"")</f>
        <v>8</v>
      </c>
      <c r="AE281" s="2"/>
      <c r="AI281" s="3"/>
    </row>
    <row r="282" spans="1:35" x14ac:dyDescent="0.25">
      <c r="A282" s="1" t="s">
        <v>230</v>
      </c>
      <c r="D282">
        <v>1.75</v>
      </c>
      <c r="G282" s="51"/>
      <c r="M282">
        <v>1109.2115478515625</v>
      </c>
      <c r="N282">
        <v>1867.4871826171875</v>
      </c>
      <c r="R282" s="49">
        <v>3</v>
      </c>
      <c r="U282" s="50">
        <v>0</v>
      </c>
      <c r="V282" s="50">
        <v>0.33333299999999999</v>
      </c>
      <c r="W282" s="50">
        <v>0</v>
      </c>
      <c r="X282" s="50">
        <v>0.99999899999999997</v>
      </c>
      <c r="Y282" s="50">
        <v>1</v>
      </c>
      <c r="AA282" s="3">
        <v>341</v>
      </c>
      <c r="AC282" s="6">
        <f>SUMIF(Edges!A:A,Vertices[[#This Row],[Vertex]],Edges!N:N)+SUMIF(Edges!B:B,Vertices[[#This Row],[Vertex]],Edges!N:N)</f>
        <v>3</v>
      </c>
      <c r="AD282" s="83" t="str">
        <f>REPLACE(INDEX(GroupVertices[Group], MATCH(Vertices[[#This Row],[Vertex]],GroupVertices[Vertex],0)),1,1,"")</f>
        <v>8</v>
      </c>
      <c r="AE282" s="2"/>
      <c r="AI282" s="3"/>
    </row>
    <row r="283" spans="1:35" x14ac:dyDescent="0.25">
      <c r="A283" s="1" t="s">
        <v>231</v>
      </c>
      <c r="D283">
        <v>1.75</v>
      </c>
      <c r="G283" s="51"/>
      <c r="M283">
        <v>1527.4227294921875</v>
      </c>
      <c r="N283">
        <v>1501.1029052734375</v>
      </c>
      <c r="R283" s="49">
        <v>3</v>
      </c>
      <c r="U283" s="50">
        <v>0</v>
      </c>
      <c r="V283" s="50">
        <v>0.33333299999999999</v>
      </c>
      <c r="W283" s="50">
        <v>0</v>
      </c>
      <c r="X283" s="50">
        <v>0.99999899999999997</v>
      </c>
      <c r="Y283" s="50">
        <v>1</v>
      </c>
      <c r="AA283" s="3">
        <v>645</v>
      </c>
      <c r="AC283" s="6">
        <f>SUMIF(Edges!A:A,Vertices[[#This Row],[Vertex]],Edges!N:N)+SUMIF(Edges!B:B,Vertices[[#This Row],[Vertex]],Edges!N:N)</f>
        <v>3</v>
      </c>
      <c r="AD283" s="83" t="str">
        <f>REPLACE(INDEX(GroupVertices[Group], MATCH(Vertices[[#This Row],[Vertex]],GroupVertices[Vertex],0)),1,1,"")</f>
        <v>8</v>
      </c>
      <c r="AE283" s="2"/>
      <c r="AI283" s="3"/>
    </row>
    <row r="284" spans="1:35" x14ac:dyDescent="0.25">
      <c r="A284" s="1" t="s">
        <v>232</v>
      </c>
      <c r="D284">
        <v>1.75</v>
      </c>
      <c r="G284" s="51"/>
      <c r="M284">
        <v>1591.477294921875</v>
      </c>
      <c r="N284">
        <v>1785.2982177734375</v>
      </c>
      <c r="R284" s="49">
        <v>3</v>
      </c>
      <c r="U284" s="50">
        <v>0</v>
      </c>
      <c r="V284" s="50">
        <v>0.33333299999999999</v>
      </c>
      <c r="W284" s="50">
        <v>0</v>
      </c>
      <c r="X284" s="50">
        <v>0.99999899999999997</v>
      </c>
      <c r="Y284" s="50">
        <v>1</v>
      </c>
      <c r="AA284" s="3">
        <v>876</v>
      </c>
      <c r="AC284" s="6">
        <f>SUMIF(Edges!A:A,Vertices[[#This Row],[Vertex]],Edges!N:N)+SUMIF(Edges!B:B,Vertices[[#This Row],[Vertex]],Edges!N:N)</f>
        <v>3</v>
      </c>
      <c r="AD284" s="83" t="str">
        <f>REPLACE(INDEX(GroupVertices[Group], MATCH(Vertices[[#This Row],[Vertex]],GroupVertices[Vertex],0)),1,1,"")</f>
        <v>8</v>
      </c>
      <c r="AE284" s="2"/>
      <c r="AI284" s="3"/>
    </row>
    <row r="285" spans="1:35" x14ac:dyDescent="0.25">
      <c r="A285" s="1" t="s">
        <v>891</v>
      </c>
      <c r="D285">
        <v>1.625</v>
      </c>
      <c r="G285" s="51"/>
      <c r="M285">
        <v>2636.392333984375</v>
      </c>
      <c r="N285">
        <v>249.97500610351563</v>
      </c>
      <c r="R285" s="49">
        <v>2</v>
      </c>
      <c r="U285" s="50">
        <v>0</v>
      </c>
      <c r="V285" s="50">
        <v>0.5</v>
      </c>
      <c r="W285" s="50">
        <v>0</v>
      </c>
      <c r="X285" s="50">
        <v>0.99999899999999997</v>
      </c>
      <c r="Y285" s="50">
        <v>1</v>
      </c>
      <c r="AA285" s="3">
        <v>403</v>
      </c>
      <c r="AC285" s="6">
        <f>SUMIF(Edges!A:A,Vertices[[#This Row],[Vertex]],Edges!N:N)+SUMIF(Edges!B:B,Vertices[[#This Row],[Vertex]],Edges!N:N)</f>
        <v>3</v>
      </c>
      <c r="AD285" s="83" t="str">
        <f>REPLACE(INDEX(GroupVertices[Group], MATCH(Vertices[[#This Row],[Vertex]],GroupVertices[Vertex],0)),1,1,"")</f>
        <v>19</v>
      </c>
      <c r="AE285" s="2"/>
      <c r="AI285" s="3"/>
    </row>
    <row r="286" spans="1:35" x14ac:dyDescent="0.25">
      <c r="A286" s="1" t="s">
        <v>956</v>
      </c>
      <c r="D286">
        <v>1.625</v>
      </c>
      <c r="G286" s="51"/>
      <c r="M286">
        <v>4686.0263671875</v>
      </c>
      <c r="N286">
        <v>870.01129150390625</v>
      </c>
      <c r="R286" s="49">
        <v>2</v>
      </c>
      <c r="U286" s="50">
        <v>0</v>
      </c>
      <c r="V286" s="50">
        <v>0.5</v>
      </c>
      <c r="W286" s="50">
        <v>0</v>
      </c>
      <c r="X286" s="50">
        <v>0.99999899999999997</v>
      </c>
      <c r="Y286" s="50">
        <v>1</v>
      </c>
      <c r="AA286" s="3">
        <v>476</v>
      </c>
      <c r="AC286" s="6">
        <f>SUMIF(Edges!A:A,Vertices[[#This Row],[Vertex]],Edges!N:N)+SUMIF(Edges!B:B,Vertices[[#This Row],[Vertex]],Edges!N:N)</f>
        <v>3</v>
      </c>
      <c r="AD286" s="83" t="str">
        <f>REPLACE(INDEX(GroupVertices[Group], MATCH(Vertices[[#This Row],[Vertex]],GroupVertices[Vertex],0)),1,1,"")</f>
        <v>18</v>
      </c>
      <c r="AE286" s="2"/>
      <c r="AI286" s="3"/>
    </row>
    <row r="287" spans="1:35" x14ac:dyDescent="0.25">
      <c r="A287" s="1" t="s">
        <v>933</v>
      </c>
      <c r="D287">
        <v>1.625</v>
      </c>
      <c r="G287" s="51"/>
      <c r="M287">
        <v>2636.392333984375</v>
      </c>
      <c r="N287">
        <v>1793.938232421875</v>
      </c>
      <c r="R287" s="49">
        <v>2</v>
      </c>
      <c r="U287" s="50">
        <v>0</v>
      </c>
      <c r="V287" s="50">
        <v>0.5</v>
      </c>
      <c r="W287" s="50">
        <v>0</v>
      </c>
      <c r="X287" s="50">
        <v>0.99999899999999997</v>
      </c>
      <c r="Y287" s="50">
        <v>1</v>
      </c>
      <c r="AA287" s="3">
        <v>502</v>
      </c>
      <c r="AC287" s="6">
        <f>SUMIF(Edges!A:A,Vertices[[#This Row],[Vertex]],Edges!N:N)+SUMIF(Edges!B:B,Vertices[[#This Row],[Vertex]],Edges!N:N)</f>
        <v>3</v>
      </c>
      <c r="AD287" s="83" t="str">
        <f>REPLACE(INDEX(GroupVertices[Group], MATCH(Vertices[[#This Row],[Vertex]],GroupVertices[Vertex],0)),1,1,"")</f>
        <v>21</v>
      </c>
      <c r="AE287" s="2"/>
      <c r="AI287" s="3"/>
    </row>
    <row r="288" spans="1:35" x14ac:dyDescent="0.25">
      <c r="A288" s="1" t="s">
        <v>934</v>
      </c>
      <c r="D288">
        <v>1.625</v>
      </c>
      <c r="G288" s="51"/>
      <c r="M288">
        <v>2636.392333984375</v>
      </c>
      <c r="N288">
        <v>1646.8941650390625</v>
      </c>
      <c r="R288" s="49">
        <v>2</v>
      </c>
      <c r="U288" s="50">
        <v>0</v>
      </c>
      <c r="V288" s="50">
        <v>0.5</v>
      </c>
      <c r="W288" s="50">
        <v>0</v>
      </c>
      <c r="X288" s="50">
        <v>0.99999899999999997</v>
      </c>
      <c r="Y288" s="50">
        <v>1</v>
      </c>
      <c r="AA288" s="3">
        <v>508</v>
      </c>
      <c r="AC288" s="6">
        <f>SUMIF(Edges!A:A,Vertices[[#This Row],[Vertex]],Edges!N:N)+SUMIF(Edges!B:B,Vertices[[#This Row],[Vertex]],Edges!N:N)</f>
        <v>3</v>
      </c>
      <c r="AD288" s="83" t="str">
        <f>REPLACE(INDEX(GroupVertices[Group], MATCH(Vertices[[#This Row],[Vertex]],GroupVertices[Vertex],0)),1,1,"")</f>
        <v>21</v>
      </c>
      <c r="AE288" s="2"/>
      <c r="AI288" s="3"/>
    </row>
    <row r="289" spans="1:35" x14ac:dyDescent="0.25">
      <c r="A289" s="1" t="s">
        <v>892</v>
      </c>
      <c r="D289">
        <v>1.625</v>
      </c>
      <c r="G289" s="51"/>
      <c r="M289">
        <v>2636.392333984375</v>
      </c>
      <c r="N289">
        <v>544.063232421875</v>
      </c>
      <c r="R289" s="49">
        <v>2</v>
      </c>
      <c r="U289" s="50">
        <v>0</v>
      </c>
      <c r="V289" s="50">
        <v>0.5</v>
      </c>
      <c r="W289" s="50">
        <v>0</v>
      </c>
      <c r="X289" s="50">
        <v>0.99999899999999997</v>
      </c>
      <c r="Y289" s="50">
        <v>1</v>
      </c>
      <c r="AA289" s="3">
        <v>516</v>
      </c>
      <c r="AC289" s="6">
        <f>SUMIF(Edges!A:A,Vertices[[#This Row],[Vertex]],Edges!N:N)+SUMIF(Edges!B:B,Vertices[[#This Row],[Vertex]],Edges!N:N)</f>
        <v>3</v>
      </c>
      <c r="AD289" s="83" t="str">
        <f>REPLACE(INDEX(GroupVertices[Group], MATCH(Vertices[[#This Row],[Vertex]],GroupVertices[Vertex],0)),1,1,"")</f>
        <v>19</v>
      </c>
      <c r="AE289" s="2"/>
      <c r="AI289" s="3"/>
    </row>
    <row r="290" spans="1:35" x14ac:dyDescent="0.25">
      <c r="A290" s="1" t="s">
        <v>980</v>
      </c>
      <c r="D290">
        <v>1.625</v>
      </c>
      <c r="G290" s="51"/>
      <c r="M290">
        <v>5192.40673828125</v>
      </c>
      <c r="N290">
        <v>1499.8499755859375</v>
      </c>
      <c r="R290" s="49">
        <v>2</v>
      </c>
      <c r="U290" s="50">
        <v>0</v>
      </c>
      <c r="V290" s="50">
        <v>0.5</v>
      </c>
      <c r="W290" s="50">
        <v>0</v>
      </c>
      <c r="X290" s="50">
        <v>0.99999899999999997</v>
      </c>
      <c r="Y290" s="50">
        <v>1</v>
      </c>
      <c r="AA290" s="3">
        <v>525</v>
      </c>
      <c r="AC290" s="6">
        <f>SUMIF(Edges!A:A,Vertices[[#This Row],[Vertex]],Edges!N:N)+SUMIF(Edges!B:B,Vertices[[#This Row],[Vertex]],Edges!N:N)</f>
        <v>3</v>
      </c>
      <c r="AD290" s="83" t="str">
        <f>REPLACE(INDEX(GroupVertices[Group], MATCH(Vertices[[#This Row],[Vertex]],GroupVertices[Vertex],0)),1,1,"")</f>
        <v>16</v>
      </c>
      <c r="AE290" s="2"/>
      <c r="AI290" s="3"/>
    </row>
    <row r="291" spans="1:35" x14ac:dyDescent="0.25">
      <c r="A291" s="1" t="s">
        <v>981</v>
      </c>
      <c r="D291">
        <v>1.625</v>
      </c>
      <c r="G291" s="51"/>
      <c r="M291">
        <v>5192.40673828125</v>
      </c>
      <c r="N291">
        <v>1793.938232421875</v>
      </c>
      <c r="R291" s="49">
        <v>2</v>
      </c>
      <c r="U291" s="50">
        <v>0</v>
      </c>
      <c r="V291" s="50">
        <v>0.5</v>
      </c>
      <c r="W291" s="50">
        <v>0</v>
      </c>
      <c r="X291" s="50">
        <v>0.99999899999999997</v>
      </c>
      <c r="Y291" s="50">
        <v>1</v>
      </c>
      <c r="AA291" s="3">
        <v>548</v>
      </c>
      <c r="AC291" s="6">
        <f>SUMIF(Edges!A:A,Vertices[[#This Row],[Vertex]],Edges!N:N)+SUMIF(Edges!B:B,Vertices[[#This Row],[Vertex]],Edges!N:N)</f>
        <v>3</v>
      </c>
      <c r="AD291" s="83" t="str">
        <f>REPLACE(INDEX(GroupVertices[Group], MATCH(Vertices[[#This Row],[Vertex]],GroupVertices[Vertex],0)),1,1,"")</f>
        <v>16</v>
      </c>
      <c r="AE291" s="2"/>
      <c r="AI291" s="3"/>
    </row>
    <row r="292" spans="1:35" x14ac:dyDescent="0.25">
      <c r="A292" s="1" t="s">
        <v>888</v>
      </c>
      <c r="D292">
        <v>1.625</v>
      </c>
      <c r="G292" s="51"/>
      <c r="M292">
        <v>4179.646484375</v>
      </c>
      <c r="N292">
        <v>1793.938232421875</v>
      </c>
      <c r="R292" s="49">
        <v>2</v>
      </c>
      <c r="U292" s="50">
        <v>0</v>
      </c>
      <c r="V292" s="50">
        <v>0.5</v>
      </c>
      <c r="W292" s="50">
        <v>0</v>
      </c>
      <c r="X292" s="50">
        <v>0.99999899999999997</v>
      </c>
      <c r="Y292" s="50">
        <v>1</v>
      </c>
      <c r="AA292" s="3">
        <v>626</v>
      </c>
      <c r="AC292" s="6">
        <f>SUMIF(Edges!A:A,Vertices[[#This Row],[Vertex]],Edges!N:N)+SUMIF(Edges!B:B,Vertices[[#This Row],[Vertex]],Edges!N:N)</f>
        <v>3</v>
      </c>
      <c r="AD292" s="83" t="str">
        <f>REPLACE(INDEX(GroupVertices[Group], MATCH(Vertices[[#This Row],[Vertex]],GroupVertices[Vertex],0)),1,1,"")</f>
        <v>14</v>
      </c>
      <c r="AE292" s="2"/>
      <c r="AI292" s="3"/>
    </row>
    <row r="293" spans="1:35" x14ac:dyDescent="0.25">
      <c r="A293" s="1" t="s">
        <v>957</v>
      </c>
      <c r="D293">
        <v>1.625</v>
      </c>
      <c r="G293" s="51"/>
      <c r="M293">
        <v>4686.0263671875</v>
      </c>
      <c r="N293">
        <v>1173.9019775390625</v>
      </c>
      <c r="R293" s="49">
        <v>2</v>
      </c>
      <c r="U293" s="50">
        <v>0</v>
      </c>
      <c r="V293" s="50">
        <v>0.5</v>
      </c>
      <c r="W293" s="50">
        <v>0</v>
      </c>
      <c r="X293" s="50">
        <v>0.99999899999999997</v>
      </c>
      <c r="Y293" s="50">
        <v>1</v>
      </c>
      <c r="AA293" s="3">
        <v>662</v>
      </c>
      <c r="AC293" s="6">
        <f>SUMIF(Edges!A:A,Vertices[[#This Row],[Vertex]],Edges!N:N)+SUMIF(Edges!B:B,Vertices[[#This Row],[Vertex]],Edges!N:N)</f>
        <v>3</v>
      </c>
      <c r="AD293" s="83" t="str">
        <f>REPLACE(INDEX(GroupVertices[Group], MATCH(Vertices[[#This Row],[Vertex]],GroupVertices[Vertex],0)),1,1,"")</f>
        <v>18</v>
      </c>
      <c r="AE293" s="2"/>
      <c r="AI293" s="3"/>
    </row>
    <row r="294" spans="1:35" x14ac:dyDescent="0.25">
      <c r="A294" s="1" t="s">
        <v>889</v>
      </c>
      <c r="D294">
        <v>1.625</v>
      </c>
      <c r="G294" s="51"/>
      <c r="M294">
        <v>4179.646484375</v>
      </c>
      <c r="N294">
        <v>1646.8941650390625</v>
      </c>
      <c r="R294" s="49">
        <v>2</v>
      </c>
      <c r="U294" s="50">
        <v>0</v>
      </c>
      <c r="V294" s="50">
        <v>0.5</v>
      </c>
      <c r="W294" s="50">
        <v>0</v>
      </c>
      <c r="X294" s="50">
        <v>0.99999899999999997</v>
      </c>
      <c r="Y294" s="50">
        <v>1</v>
      </c>
      <c r="AA294" s="3">
        <v>710</v>
      </c>
      <c r="AC294" s="6">
        <f>SUMIF(Edges!A:A,Vertices[[#This Row],[Vertex]],Edges!N:N)+SUMIF(Edges!B:B,Vertices[[#This Row],[Vertex]],Edges!N:N)</f>
        <v>3</v>
      </c>
      <c r="AD294" s="83" t="str">
        <f>REPLACE(INDEX(GroupVertices[Group], MATCH(Vertices[[#This Row],[Vertex]],GroupVertices[Vertex],0)),1,1,"")</f>
        <v>14</v>
      </c>
      <c r="AE294" s="2"/>
      <c r="AI294" s="3"/>
    </row>
    <row r="295" spans="1:35" x14ac:dyDescent="0.25">
      <c r="A295" s="1" t="s">
        <v>1000</v>
      </c>
      <c r="D295">
        <v>1.5</v>
      </c>
      <c r="G295" s="51"/>
      <c r="M295">
        <v>9717.677734375</v>
      </c>
      <c r="N295">
        <v>555.091552734375</v>
      </c>
      <c r="R295" s="49">
        <v>1</v>
      </c>
      <c r="U295" s="50">
        <v>0</v>
      </c>
      <c r="V295" s="50">
        <v>1</v>
      </c>
      <c r="W295" s="50">
        <v>0</v>
      </c>
      <c r="X295" s="50">
        <v>0.99999899999999997</v>
      </c>
      <c r="Y295" s="50">
        <v>0</v>
      </c>
      <c r="AA295" s="3">
        <v>564</v>
      </c>
      <c r="AC295" s="6">
        <f>SUMIF(Edges!A:A,Vertices[[#This Row],[Vertex]],Edges!N:N)+SUMIF(Edges!B:B,Vertices[[#This Row],[Vertex]],Edges!N:N)</f>
        <v>3</v>
      </c>
      <c r="AD295" s="83" t="str">
        <f>REPLACE(INDEX(GroupVertices[Group], MATCH(Vertices[[#This Row],[Vertex]],GroupVertices[Vertex],0)),1,1,"")</f>
        <v>42</v>
      </c>
      <c r="AE295" s="2"/>
      <c r="AI295" s="3"/>
    </row>
    <row r="296" spans="1:35" x14ac:dyDescent="0.25">
      <c r="A296" s="1" t="s">
        <v>1001</v>
      </c>
      <c r="D296">
        <v>1.5</v>
      </c>
      <c r="G296" s="51"/>
      <c r="M296">
        <v>9717.677734375</v>
      </c>
      <c r="N296">
        <v>753.60107421875</v>
      </c>
      <c r="R296" s="49">
        <v>1</v>
      </c>
      <c r="U296" s="50">
        <v>0</v>
      </c>
      <c r="V296" s="50">
        <v>1</v>
      </c>
      <c r="W296" s="50">
        <v>0</v>
      </c>
      <c r="X296" s="50">
        <v>0.99999899999999997</v>
      </c>
      <c r="Y296" s="50">
        <v>0</v>
      </c>
      <c r="AA296" s="3">
        <v>565</v>
      </c>
      <c r="AC296" s="6">
        <f>SUMIF(Edges!A:A,Vertices[[#This Row],[Vertex]],Edges!N:N)+SUMIF(Edges!B:B,Vertices[[#This Row],[Vertex]],Edges!N:N)</f>
        <v>3</v>
      </c>
      <c r="AD296" s="83" t="str">
        <f>REPLACE(INDEX(GroupVertices[Group], MATCH(Vertices[[#This Row],[Vertex]],GroupVertices[Vertex],0)),1,1,"")</f>
        <v>42</v>
      </c>
      <c r="AE296" s="2"/>
      <c r="AI296" s="3"/>
    </row>
    <row r="297" spans="1:35" x14ac:dyDescent="0.25">
      <c r="A297" s="1" t="s">
        <v>1033</v>
      </c>
      <c r="D297">
        <v>1.5</v>
      </c>
      <c r="G297" s="51"/>
      <c r="M297">
        <v>8865.6728515625</v>
      </c>
      <c r="N297">
        <v>1113.859130859375</v>
      </c>
      <c r="R297" s="49">
        <v>1</v>
      </c>
      <c r="U297" s="50">
        <v>0</v>
      </c>
      <c r="V297" s="50">
        <v>1</v>
      </c>
      <c r="W297" s="50">
        <v>0</v>
      </c>
      <c r="X297" s="50">
        <v>0.99999899999999997</v>
      </c>
      <c r="Y297" s="50">
        <v>0</v>
      </c>
      <c r="AA297" s="3">
        <v>655</v>
      </c>
      <c r="AC297" s="6">
        <f>SUMIF(Edges!A:A,Vertices[[#This Row],[Vertex]],Edges!N:N)+SUMIF(Edges!B:B,Vertices[[#This Row],[Vertex]],Edges!N:N)</f>
        <v>3</v>
      </c>
      <c r="AD297" s="83" t="str">
        <f>REPLACE(INDEX(GroupVertices[Group], MATCH(Vertices[[#This Row],[Vertex]],GroupVertices[Vertex],0)),1,1,"")</f>
        <v>45</v>
      </c>
      <c r="AE297" s="2"/>
      <c r="AI297" s="3"/>
    </row>
    <row r="298" spans="1:35" x14ac:dyDescent="0.25">
      <c r="A298" s="1" t="s">
        <v>1034</v>
      </c>
      <c r="D298">
        <v>1.5</v>
      </c>
      <c r="G298" s="51"/>
      <c r="M298">
        <v>8865.6728515625</v>
      </c>
      <c r="N298">
        <v>1282.9599609375</v>
      </c>
      <c r="R298" s="49">
        <v>1</v>
      </c>
      <c r="U298" s="50">
        <v>0</v>
      </c>
      <c r="V298" s="50">
        <v>1</v>
      </c>
      <c r="W298" s="50">
        <v>0</v>
      </c>
      <c r="X298" s="50">
        <v>0.99999899999999997</v>
      </c>
      <c r="Y298" s="50">
        <v>0</v>
      </c>
      <c r="AA298" s="3">
        <v>656</v>
      </c>
      <c r="AC298" s="6">
        <f>SUMIF(Edges!A:A,Vertices[[#This Row],[Vertex]],Edges!N:N)+SUMIF(Edges!B:B,Vertices[[#This Row],[Vertex]],Edges!N:N)</f>
        <v>3</v>
      </c>
      <c r="AD298" s="83" t="str">
        <f>REPLACE(INDEX(GroupVertices[Group], MATCH(Vertices[[#This Row],[Vertex]],GroupVertices[Vertex],0)),1,1,"")</f>
        <v>45</v>
      </c>
      <c r="AE298" s="2"/>
      <c r="AI298" s="3"/>
    </row>
    <row r="299" spans="1:35" x14ac:dyDescent="0.25">
      <c r="A299" s="1" t="s">
        <v>1041</v>
      </c>
      <c r="D299">
        <v>1.5</v>
      </c>
      <c r="G299" s="51"/>
      <c r="M299">
        <v>8431.6328125</v>
      </c>
      <c r="N299">
        <v>246.29890441894531</v>
      </c>
      <c r="R299" s="49">
        <v>1</v>
      </c>
      <c r="U299" s="50">
        <v>0</v>
      </c>
      <c r="V299" s="50">
        <v>1</v>
      </c>
      <c r="W299" s="50">
        <v>0</v>
      </c>
      <c r="X299" s="50">
        <v>0.99999899999999997</v>
      </c>
      <c r="Y299" s="50">
        <v>0</v>
      </c>
      <c r="AA299" s="3">
        <v>669</v>
      </c>
      <c r="AC299" s="6">
        <f>SUMIF(Edges!A:A,Vertices[[#This Row],[Vertex]],Edges!N:N)+SUMIF(Edges!B:B,Vertices[[#This Row],[Vertex]],Edges!N:N)</f>
        <v>3</v>
      </c>
      <c r="AD299" s="83" t="str">
        <f>REPLACE(INDEX(GroupVertices[Group], MATCH(Vertices[[#This Row],[Vertex]],GroupVertices[Vertex],0)),1,1,"")</f>
        <v>43</v>
      </c>
      <c r="AE299" s="2"/>
      <c r="AI299" s="3"/>
    </row>
    <row r="300" spans="1:35" x14ac:dyDescent="0.25">
      <c r="A300" s="1" t="s">
        <v>1042</v>
      </c>
      <c r="D300">
        <v>1.5</v>
      </c>
      <c r="G300" s="51"/>
      <c r="M300">
        <v>8431.6328125</v>
      </c>
      <c r="N300">
        <v>385.99081420898438</v>
      </c>
      <c r="R300" s="49">
        <v>1</v>
      </c>
      <c r="U300" s="50">
        <v>0</v>
      </c>
      <c r="V300" s="50">
        <v>1</v>
      </c>
      <c r="W300" s="50">
        <v>0</v>
      </c>
      <c r="X300" s="50">
        <v>0.99999899999999997</v>
      </c>
      <c r="Y300" s="50">
        <v>0</v>
      </c>
      <c r="AA300" s="3">
        <v>677</v>
      </c>
      <c r="AC300" s="6">
        <f>SUMIF(Edges!A:A,Vertices[[#This Row],[Vertex]],Edges!N:N)+SUMIF(Edges!B:B,Vertices[[#This Row],[Vertex]],Edges!N:N)</f>
        <v>3</v>
      </c>
      <c r="AD300" s="83" t="str">
        <f>REPLACE(INDEX(GroupVertices[Group], MATCH(Vertices[[#This Row],[Vertex]],GroupVertices[Vertex],0)),1,1,"")</f>
        <v>43</v>
      </c>
      <c r="AE300" s="2"/>
      <c r="AI300" s="3"/>
    </row>
    <row r="301" spans="1:35" x14ac:dyDescent="0.25">
      <c r="A301" s="1" t="s">
        <v>199</v>
      </c>
      <c r="D301">
        <v>1.625</v>
      </c>
      <c r="G301" s="51"/>
      <c r="M301">
        <v>2636.392333984375</v>
      </c>
      <c r="N301">
        <v>870.01129150390625</v>
      </c>
      <c r="R301" s="49">
        <v>2</v>
      </c>
      <c r="U301" s="50">
        <v>0</v>
      </c>
      <c r="V301" s="50">
        <v>0.5</v>
      </c>
      <c r="W301" s="50">
        <v>0</v>
      </c>
      <c r="X301" s="50">
        <v>0.99999899999999997</v>
      </c>
      <c r="Y301" s="50">
        <v>1</v>
      </c>
      <c r="AA301" s="3">
        <v>11</v>
      </c>
      <c r="AC301" s="6">
        <f>SUMIF(Edges!A:A,Vertices[[#This Row],[Vertex]],Edges!N:N)+SUMIF(Edges!B:B,Vertices[[#This Row],[Vertex]],Edges!N:N)</f>
        <v>2</v>
      </c>
      <c r="AD301" s="83" t="str">
        <f>REPLACE(INDEX(GroupVertices[Group], MATCH(Vertices[[#This Row],[Vertex]],GroupVertices[Vertex],0)),1,1,"")</f>
        <v>22</v>
      </c>
      <c r="AE301" s="2"/>
      <c r="AI301" s="3"/>
    </row>
    <row r="302" spans="1:35" x14ac:dyDescent="0.25">
      <c r="A302" s="1" t="s">
        <v>235</v>
      </c>
      <c r="D302">
        <v>1.625</v>
      </c>
      <c r="G302" s="51"/>
      <c r="M302">
        <v>3665.228271484375</v>
      </c>
      <c r="N302">
        <v>870.01129150390625</v>
      </c>
      <c r="R302" s="49">
        <v>2</v>
      </c>
      <c r="U302" s="50">
        <v>0</v>
      </c>
      <c r="V302" s="50">
        <v>0.5</v>
      </c>
      <c r="W302" s="50">
        <v>0</v>
      </c>
      <c r="X302" s="50">
        <v>0.99999899999999997</v>
      </c>
      <c r="Y302" s="50">
        <v>1</v>
      </c>
      <c r="AA302" s="3">
        <v>20</v>
      </c>
      <c r="AC302" s="6">
        <f>SUMIF(Edges!A:A,Vertices[[#This Row],[Vertex]],Edges!N:N)+SUMIF(Edges!B:B,Vertices[[#This Row],[Vertex]],Edges!N:N)</f>
        <v>2</v>
      </c>
      <c r="AD302" s="83" t="str">
        <f>REPLACE(INDEX(GroupVertices[Group], MATCH(Vertices[[#This Row],[Vertex]],GroupVertices[Vertex],0)),1,1,"")</f>
        <v>24</v>
      </c>
      <c r="AE302" s="2"/>
      <c r="AI302" s="3"/>
    </row>
    <row r="303" spans="1:35" x14ac:dyDescent="0.25">
      <c r="A303" s="1" t="s">
        <v>350</v>
      </c>
      <c r="D303">
        <v>1.625</v>
      </c>
      <c r="G303" s="51"/>
      <c r="M303">
        <v>3150.810302734375</v>
      </c>
      <c r="N303">
        <v>870.01129150390625</v>
      </c>
      <c r="R303" s="49">
        <v>2</v>
      </c>
      <c r="U303" s="50">
        <v>0</v>
      </c>
      <c r="V303" s="50">
        <v>0.5</v>
      </c>
      <c r="W303" s="50">
        <v>0</v>
      </c>
      <c r="X303" s="50">
        <v>0.99999899999999997</v>
      </c>
      <c r="Y303" s="50">
        <v>1</v>
      </c>
      <c r="AA303" s="3">
        <v>45</v>
      </c>
      <c r="AC303" s="6">
        <f>SUMIF(Edges!A:A,Vertices[[#This Row],[Vertex]],Edges!N:N)+SUMIF(Edges!B:B,Vertices[[#This Row],[Vertex]],Edges!N:N)</f>
        <v>2</v>
      </c>
      <c r="AD303" s="83" t="str">
        <f>REPLACE(INDEX(GroupVertices[Group], MATCH(Vertices[[#This Row],[Vertex]],GroupVertices[Vertex],0)),1,1,"")</f>
        <v>25</v>
      </c>
      <c r="AE303" s="2"/>
      <c r="AI303" s="3"/>
    </row>
    <row r="304" spans="1:35" x14ac:dyDescent="0.25">
      <c r="A304" s="1" t="s">
        <v>200</v>
      </c>
      <c r="D304">
        <v>1.625</v>
      </c>
      <c r="G304" s="51"/>
      <c r="M304">
        <v>2636.392333984375</v>
      </c>
      <c r="N304">
        <v>1173.9019775390625</v>
      </c>
      <c r="R304" s="49">
        <v>2</v>
      </c>
      <c r="U304" s="50">
        <v>0</v>
      </c>
      <c r="V304" s="50">
        <v>0.5</v>
      </c>
      <c r="W304" s="50">
        <v>0</v>
      </c>
      <c r="X304" s="50">
        <v>0.99999899999999997</v>
      </c>
      <c r="Y304" s="50">
        <v>1</v>
      </c>
      <c r="AA304" s="3">
        <v>190</v>
      </c>
      <c r="AC304" s="6">
        <f>SUMIF(Edges!A:A,Vertices[[#This Row],[Vertex]],Edges!N:N)+SUMIF(Edges!B:B,Vertices[[#This Row],[Vertex]],Edges!N:N)</f>
        <v>2</v>
      </c>
      <c r="AD304" s="83" t="str">
        <f>REPLACE(INDEX(GroupVertices[Group], MATCH(Vertices[[#This Row],[Vertex]],GroupVertices[Vertex],0)),1,1,"")</f>
        <v>22</v>
      </c>
      <c r="AE304" s="2"/>
      <c r="AI304" s="3"/>
    </row>
    <row r="305" spans="1:35" x14ac:dyDescent="0.25">
      <c r="A305" s="1" t="s">
        <v>351</v>
      </c>
      <c r="D305">
        <v>1.625</v>
      </c>
      <c r="G305" s="51"/>
      <c r="M305">
        <v>3150.810302734375</v>
      </c>
      <c r="N305">
        <v>1173.9019775390625</v>
      </c>
      <c r="R305" s="49">
        <v>2</v>
      </c>
      <c r="U305" s="50">
        <v>0</v>
      </c>
      <c r="V305" s="50">
        <v>0.5</v>
      </c>
      <c r="W305" s="50">
        <v>0</v>
      </c>
      <c r="X305" s="50">
        <v>0.99999899999999997</v>
      </c>
      <c r="Y305" s="50">
        <v>1</v>
      </c>
      <c r="AA305" s="3">
        <v>242</v>
      </c>
      <c r="AC305" s="6">
        <f>SUMIF(Edges!A:A,Vertices[[#This Row],[Vertex]],Edges!N:N)+SUMIF(Edges!B:B,Vertices[[#This Row],[Vertex]],Edges!N:N)</f>
        <v>2</v>
      </c>
      <c r="AD305" s="83" t="str">
        <f>REPLACE(INDEX(GroupVertices[Group], MATCH(Vertices[[#This Row],[Vertex]],GroupVertices[Vertex],0)),1,1,"")</f>
        <v>25</v>
      </c>
      <c r="AE305" s="2"/>
      <c r="AI305" s="3"/>
    </row>
    <row r="306" spans="1:35" x14ac:dyDescent="0.25">
      <c r="A306" s="1" t="s">
        <v>808</v>
      </c>
      <c r="D306">
        <v>1.625</v>
      </c>
      <c r="G306" s="51"/>
      <c r="M306">
        <v>4179.646484375</v>
      </c>
      <c r="N306">
        <v>870.01129150390625</v>
      </c>
      <c r="R306" s="49">
        <v>2</v>
      </c>
      <c r="U306" s="50">
        <v>0</v>
      </c>
      <c r="V306" s="50">
        <v>0.5</v>
      </c>
      <c r="W306" s="50">
        <v>0</v>
      </c>
      <c r="X306" s="50">
        <v>0.99999899999999997</v>
      </c>
      <c r="Y306" s="50">
        <v>1</v>
      </c>
      <c r="AA306" s="3">
        <v>303</v>
      </c>
      <c r="AC306" s="6">
        <f>SUMIF(Edges!A:A,Vertices[[#This Row],[Vertex]],Edges!N:N)+SUMIF(Edges!B:B,Vertices[[#This Row],[Vertex]],Edges!N:N)</f>
        <v>2</v>
      </c>
      <c r="AD306" s="83" t="str">
        <f>REPLACE(INDEX(GroupVertices[Group], MATCH(Vertices[[#This Row],[Vertex]],GroupVertices[Vertex],0)),1,1,"")</f>
        <v>11</v>
      </c>
      <c r="AE306" s="2"/>
      <c r="AI306" s="3"/>
    </row>
    <row r="307" spans="1:35" x14ac:dyDescent="0.25">
      <c r="A307" s="1" t="s">
        <v>820</v>
      </c>
      <c r="D307">
        <v>1.625</v>
      </c>
      <c r="G307" s="51"/>
      <c r="M307">
        <v>3665.228271484375</v>
      </c>
      <c r="N307">
        <v>249.97500610351563</v>
      </c>
      <c r="R307" s="49">
        <v>2</v>
      </c>
      <c r="U307" s="50">
        <v>0</v>
      </c>
      <c r="V307" s="50">
        <v>0.5</v>
      </c>
      <c r="W307" s="50">
        <v>0</v>
      </c>
      <c r="X307" s="50">
        <v>0.99999899999999997</v>
      </c>
      <c r="Y307" s="50">
        <v>1</v>
      </c>
      <c r="AA307" s="3">
        <v>317</v>
      </c>
      <c r="AC307" s="6">
        <f>SUMIF(Edges!A:A,Vertices[[#This Row],[Vertex]],Edges!N:N)+SUMIF(Edges!B:B,Vertices[[#This Row],[Vertex]],Edges!N:N)</f>
        <v>2</v>
      </c>
      <c r="AD307" s="83" t="str">
        <f>REPLACE(INDEX(GroupVertices[Group], MATCH(Vertices[[#This Row],[Vertex]],GroupVertices[Vertex],0)),1,1,"")</f>
        <v>13</v>
      </c>
      <c r="AE307" s="2"/>
      <c r="AI307" s="3"/>
    </row>
    <row r="308" spans="1:35" x14ac:dyDescent="0.25">
      <c r="A308" s="1" t="s">
        <v>236</v>
      </c>
      <c r="D308">
        <v>1.625</v>
      </c>
      <c r="G308" s="51"/>
      <c r="M308">
        <v>3665.228271484375</v>
      </c>
      <c r="N308">
        <v>1173.9019775390625</v>
      </c>
      <c r="R308" s="49">
        <v>2</v>
      </c>
      <c r="U308" s="50">
        <v>0</v>
      </c>
      <c r="V308" s="50">
        <v>0.5</v>
      </c>
      <c r="W308" s="50">
        <v>0</v>
      </c>
      <c r="X308" s="50">
        <v>0.99999899999999997</v>
      </c>
      <c r="Y308" s="50">
        <v>1</v>
      </c>
      <c r="AA308" s="3">
        <v>335</v>
      </c>
      <c r="AC308" s="6">
        <f>SUMIF(Edges!A:A,Vertices[[#This Row],[Vertex]],Edges!N:N)+SUMIF(Edges!B:B,Vertices[[#This Row],[Vertex]],Edges!N:N)</f>
        <v>2</v>
      </c>
      <c r="AD308" s="83" t="str">
        <f>REPLACE(INDEX(GroupVertices[Group], MATCH(Vertices[[#This Row],[Vertex]],GroupVertices[Vertex],0)),1,1,"")</f>
        <v>24</v>
      </c>
      <c r="AE308" s="2"/>
      <c r="AI308" s="3"/>
    </row>
    <row r="309" spans="1:35" x14ac:dyDescent="0.25">
      <c r="A309" s="1" t="s">
        <v>821</v>
      </c>
      <c r="D309">
        <v>1.625</v>
      </c>
      <c r="G309" s="51"/>
      <c r="M309">
        <v>3665.228271484375</v>
      </c>
      <c r="N309">
        <v>544.063232421875</v>
      </c>
      <c r="R309" s="49">
        <v>2</v>
      </c>
      <c r="U309" s="50">
        <v>0</v>
      </c>
      <c r="V309" s="50">
        <v>0.5</v>
      </c>
      <c r="W309" s="50">
        <v>0</v>
      </c>
      <c r="X309" s="50">
        <v>0.99999899999999997</v>
      </c>
      <c r="Y309" s="50">
        <v>1</v>
      </c>
      <c r="AA309" s="3">
        <v>363</v>
      </c>
      <c r="AC309" s="6">
        <f>SUMIF(Edges!A:A,Vertices[[#This Row],[Vertex]],Edges!N:N)+SUMIF(Edges!B:B,Vertices[[#This Row],[Vertex]],Edges!N:N)</f>
        <v>2</v>
      </c>
      <c r="AD309" s="83" t="str">
        <f>REPLACE(INDEX(GroupVertices[Group], MATCH(Vertices[[#This Row],[Vertex]],GroupVertices[Vertex],0)),1,1,"")</f>
        <v>13</v>
      </c>
      <c r="AE309" s="2"/>
      <c r="AI309" s="3"/>
    </row>
    <row r="310" spans="1:35" x14ac:dyDescent="0.25">
      <c r="A310" s="1" t="s">
        <v>809</v>
      </c>
      <c r="D310">
        <v>1.625</v>
      </c>
      <c r="G310" s="51"/>
      <c r="M310">
        <v>4179.646484375</v>
      </c>
      <c r="N310">
        <v>1173.9019775390625</v>
      </c>
      <c r="R310" s="49">
        <v>2</v>
      </c>
      <c r="U310" s="50">
        <v>0</v>
      </c>
      <c r="V310" s="50">
        <v>0.5</v>
      </c>
      <c r="W310" s="50">
        <v>0</v>
      </c>
      <c r="X310" s="50">
        <v>0.99999899999999997</v>
      </c>
      <c r="Y310" s="50">
        <v>1</v>
      </c>
      <c r="AA310" s="3">
        <v>383</v>
      </c>
      <c r="AC310" s="6">
        <f>SUMIF(Edges!A:A,Vertices[[#This Row],[Vertex]],Edges!N:N)+SUMIF(Edges!B:B,Vertices[[#This Row],[Vertex]],Edges!N:N)</f>
        <v>2</v>
      </c>
      <c r="AD310" s="83" t="str">
        <f>REPLACE(INDEX(GroupVertices[Group], MATCH(Vertices[[#This Row],[Vertex]],GroupVertices[Vertex],0)),1,1,"")</f>
        <v>11</v>
      </c>
      <c r="AE310" s="2"/>
      <c r="AI310" s="3"/>
    </row>
    <row r="311" spans="1:35" x14ac:dyDescent="0.25">
      <c r="A311" s="1" t="s">
        <v>810</v>
      </c>
      <c r="D311">
        <v>1.625</v>
      </c>
      <c r="G311" s="51"/>
      <c r="M311">
        <v>4179.646484375</v>
      </c>
      <c r="N311">
        <v>1021.9566040039063</v>
      </c>
      <c r="R311" s="49">
        <v>2</v>
      </c>
      <c r="U311" s="50">
        <v>0</v>
      </c>
      <c r="V311" s="50">
        <v>0.5</v>
      </c>
      <c r="W311" s="50">
        <v>0</v>
      </c>
      <c r="X311" s="50">
        <v>0.99999899999999997</v>
      </c>
      <c r="Y311" s="50">
        <v>1</v>
      </c>
      <c r="AA311" s="3">
        <v>384</v>
      </c>
      <c r="AC311" s="6">
        <f>SUMIF(Edges!A:A,Vertices[[#This Row],[Vertex]],Edges!N:N)+SUMIF(Edges!B:B,Vertices[[#This Row],[Vertex]],Edges!N:N)</f>
        <v>2</v>
      </c>
      <c r="AD311" s="83" t="str">
        <f>REPLACE(INDEX(GroupVertices[Group], MATCH(Vertices[[#This Row],[Vertex]],GroupVertices[Vertex],0)),1,1,"")</f>
        <v>11</v>
      </c>
      <c r="AE311" s="2"/>
      <c r="AI311" s="3"/>
    </row>
    <row r="312" spans="1:35" x14ac:dyDescent="0.25">
      <c r="A312" s="1" t="s">
        <v>237</v>
      </c>
      <c r="D312">
        <v>1.625</v>
      </c>
      <c r="G312" s="51"/>
      <c r="M312">
        <v>3665.228271484375</v>
      </c>
      <c r="N312">
        <v>1021.9566040039063</v>
      </c>
      <c r="R312" s="49">
        <v>2</v>
      </c>
      <c r="U312" s="50">
        <v>0</v>
      </c>
      <c r="V312" s="50">
        <v>0.5</v>
      </c>
      <c r="W312" s="50">
        <v>0</v>
      </c>
      <c r="X312" s="50">
        <v>0.99999899999999997</v>
      </c>
      <c r="Y312" s="50">
        <v>1</v>
      </c>
      <c r="AA312" s="3">
        <v>539</v>
      </c>
      <c r="AC312" s="6">
        <f>SUMIF(Edges!A:A,Vertices[[#This Row],[Vertex]],Edges!N:N)+SUMIF(Edges!B:B,Vertices[[#This Row],[Vertex]],Edges!N:N)</f>
        <v>2</v>
      </c>
      <c r="AD312" s="83" t="str">
        <f>REPLACE(INDEX(GroupVertices[Group], MATCH(Vertices[[#This Row],[Vertex]],GroupVertices[Vertex],0)),1,1,"")</f>
        <v>24</v>
      </c>
      <c r="AE312" s="2"/>
      <c r="AI312" s="3"/>
    </row>
    <row r="313" spans="1:35" x14ac:dyDescent="0.25">
      <c r="A313" s="1" t="s">
        <v>997</v>
      </c>
      <c r="D313">
        <v>1.625</v>
      </c>
      <c r="G313" s="51"/>
      <c r="M313">
        <v>3150.810302734375</v>
      </c>
      <c r="N313">
        <v>1499.8499755859375</v>
      </c>
      <c r="R313" s="49">
        <v>2</v>
      </c>
      <c r="U313" s="50">
        <v>0</v>
      </c>
      <c r="V313" s="50">
        <v>0.5</v>
      </c>
      <c r="W313" s="50">
        <v>0</v>
      </c>
      <c r="X313" s="50">
        <v>0.99999899999999997</v>
      </c>
      <c r="Y313" s="50">
        <v>1</v>
      </c>
      <c r="AA313" s="3">
        <v>556</v>
      </c>
      <c r="AC313" s="6">
        <f>SUMIF(Edges!A:A,Vertices[[#This Row],[Vertex]],Edges!N:N)+SUMIF(Edges!B:B,Vertices[[#This Row],[Vertex]],Edges!N:N)</f>
        <v>2</v>
      </c>
      <c r="AD313" s="83" t="str">
        <f>REPLACE(INDEX(GroupVertices[Group], MATCH(Vertices[[#This Row],[Vertex]],GroupVertices[Vertex],0)),1,1,"")</f>
        <v>20</v>
      </c>
      <c r="AE313" s="2"/>
      <c r="AI313" s="3"/>
    </row>
    <row r="314" spans="1:35" x14ac:dyDescent="0.25">
      <c r="A314" s="1" t="s">
        <v>201</v>
      </c>
      <c r="D314">
        <v>1.625</v>
      </c>
      <c r="G314" s="51"/>
      <c r="M314">
        <v>2636.392333984375</v>
      </c>
      <c r="N314">
        <v>1021.9566040039063</v>
      </c>
      <c r="R314" s="49">
        <v>2</v>
      </c>
      <c r="U314" s="50">
        <v>0</v>
      </c>
      <c r="V314" s="50">
        <v>0.5</v>
      </c>
      <c r="W314" s="50">
        <v>0</v>
      </c>
      <c r="X314" s="50">
        <v>0.99999899999999997</v>
      </c>
      <c r="Y314" s="50">
        <v>1</v>
      </c>
      <c r="AA314" s="3">
        <v>674</v>
      </c>
      <c r="AC314" s="6">
        <f>SUMIF(Edges!A:A,Vertices[[#This Row],[Vertex]],Edges!N:N)+SUMIF(Edges!B:B,Vertices[[#This Row],[Vertex]],Edges!N:N)</f>
        <v>2</v>
      </c>
      <c r="AD314" s="83" t="str">
        <f>REPLACE(INDEX(GroupVertices[Group], MATCH(Vertices[[#This Row],[Vertex]],GroupVertices[Vertex],0)),1,1,"")</f>
        <v>22</v>
      </c>
      <c r="AE314" s="2"/>
      <c r="AI314" s="3"/>
    </row>
    <row r="315" spans="1:35" x14ac:dyDescent="0.25">
      <c r="A315" s="1" t="s">
        <v>998</v>
      </c>
      <c r="D315">
        <v>1.625</v>
      </c>
      <c r="G315" s="51"/>
      <c r="M315">
        <v>3150.810302734375</v>
      </c>
      <c r="N315">
        <v>1793.938232421875</v>
      </c>
      <c r="R315" s="49">
        <v>2</v>
      </c>
      <c r="U315" s="50">
        <v>0</v>
      </c>
      <c r="V315" s="50">
        <v>0.5</v>
      </c>
      <c r="W315" s="50">
        <v>0</v>
      </c>
      <c r="X315" s="50">
        <v>0.99999899999999997</v>
      </c>
      <c r="Y315" s="50">
        <v>1</v>
      </c>
      <c r="AA315" s="3">
        <v>707</v>
      </c>
      <c r="AC315" s="6">
        <f>SUMIF(Edges!A:A,Vertices[[#This Row],[Vertex]],Edges!N:N)+SUMIF(Edges!B:B,Vertices[[#This Row],[Vertex]],Edges!N:N)</f>
        <v>2</v>
      </c>
      <c r="AD315" s="83" t="str">
        <f>REPLACE(INDEX(GroupVertices[Group], MATCH(Vertices[[#This Row],[Vertex]],GroupVertices[Vertex],0)),1,1,"")</f>
        <v>20</v>
      </c>
      <c r="AE315" s="2"/>
      <c r="AI315" s="3"/>
    </row>
    <row r="316" spans="1:35" x14ac:dyDescent="0.25">
      <c r="A316" s="1" t="s">
        <v>822</v>
      </c>
      <c r="D316">
        <v>1.625</v>
      </c>
      <c r="G316" s="51"/>
      <c r="M316">
        <v>3665.228271484375</v>
      </c>
      <c r="N316">
        <v>397.01910400390625</v>
      </c>
      <c r="R316" s="49">
        <v>2</v>
      </c>
      <c r="U316" s="50">
        <v>0</v>
      </c>
      <c r="V316" s="50">
        <v>0.5</v>
      </c>
      <c r="W316" s="50">
        <v>0</v>
      </c>
      <c r="X316" s="50">
        <v>0.99999899999999997</v>
      </c>
      <c r="Y316" s="50">
        <v>1</v>
      </c>
      <c r="AA316" s="3">
        <v>787</v>
      </c>
      <c r="AC316" s="6">
        <f>SUMIF(Edges!A:A,Vertices[[#This Row],[Vertex]],Edges!N:N)+SUMIF(Edges!B:B,Vertices[[#This Row],[Vertex]],Edges!N:N)</f>
        <v>2</v>
      </c>
      <c r="AD316" s="83" t="str">
        <f>REPLACE(INDEX(GroupVertices[Group], MATCH(Vertices[[#This Row],[Vertex]],GroupVertices[Vertex],0)),1,1,"")</f>
        <v>13</v>
      </c>
      <c r="AE316" s="2"/>
      <c r="AI316" s="3"/>
    </row>
    <row r="317" spans="1:35" x14ac:dyDescent="0.25">
      <c r="A317" s="1" t="s">
        <v>1173</v>
      </c>
      <c r="D317">
        <v>1.625</v>
      </c>
      <c r="G317" s="51"/>
      <c r="M317">
        <v>3150.810302734375</v>
      </c>
      <c r="N317">
        <v>1646.8941650390625</v>
      </c>
      <c r="R317" s="49">
        <v>2</v>
      </c>
      <c r="U317" s="50">
        <v>0</v>
      </c>
      <c r="V317" s="50">
        <v>0.5</v>
      </c>
      <c r="W317" s="50">
        <v>0</v>
      </c>
      <c r="X317" s="50">
        <v>0.99999899999999997</v>
      </c>
      <c r="Y317" s="50">
        <v>1</v>
      </c>
      <c r="AA317" s="3">
        <v>800</v>
      </c>
      <c r="AC317" s="6">
        <f>SUMIF(Edges!A:A,Vertices[[#This Row],[Vertex]],Edges!N:N)+SUMIF(Edges!B:B,Vertices[[#This Row],[Vertex]],Edges!N:N)</f>
        <v>2</v>
      </c>
      <c r="AD317" s="83" t="str">
        <f>REPLACE(INDEX(GroupVertices[Group], MATCH(Vertices[[#This Row],[Vertex]],GroupVertices[Vertex],0)),1,1,"")</f>
        <v>20</v>
      </c>
      <c r="AE317" s="2"/>
      <c r="AI317" s="3"/>
    </row>
    <row r="318" spans="1:35" x14ac:dyDescent="0.25">
      <c r="A318" s="1" t="s">
        <v>352</v>
      </c>
      <c r="D318">
        <v>1.625</v>
      </c>
      <c r="G318" s="51"/>
      <c r="M318">
        <v>3150.810302734375</v>
      </c>
      <c r="N318">
        <v>1021.9566040039063</v>
      </c>
      <c r="R318" s="49">
        <v>2</v>
      </c>
      <c r="U318" s="50">
        <v>0</v>
      </c>
      <c r="V318" s="50">
        <v>0.5</v>
      </c>
      <c r="W318" s="50">
        <v>0</v>
      </c>
      <c r="X318" s="50">
        <v>0.99999899999999997</v>
      </c>
      <c r="Y318" s="50">
        <v>1</v>
      </c>
      <c r="AA318" s="3">
        <v>884</v>
      </c>
      <c r="AC318" s="6">
        <f>SUMIF(Edges!A:A,Vertices[[#This Row],[Vertex]],Edges!N:N)+SUMIF(Edges!B:B,Vertices[[#This Row],[Vertex]],Edges!N:N)</f>
        <v>2</v>
      </c>
      <c r="AD318" s="83" t="str">
        <f>REPLACE(INDEX(GroupVertices[Group], MATCH(Vertices[[#This Row],[Vertex]],GroupVertices[Vertex],0)),1,1,"")</f>
        <v>25</v>
      </c>
      <c r="AE318" s="2"/>
      <c r="AI318" s="3"/>
    </row>
    <row r="319" spans="1:35" x14ac:dyDescent="0.25">
      <c r="A319" s="1" t="s">
        <v>353</v>
      </c>
      <c r="D319">
        <v>1.5</v>
      </c>
      <c r="G319" s="51"/>
      <c r="M319">
        <v>9259.5244140625</v>
      </c>
      <c r="N319">
        <v>1624.8375244140625</v>
      </c>
      <c r="R319" s="49">
        <v>1</v>
      </c>
      <c r="U319" s="50">
        <v>0</v>
      </c>
      <c r="V319" s="50">
        <v>1</v>
      </c>
      <c r="W319" s="50">
        <v>0</v>
      </c>
      <c r="X319" s="50">
        <v>0.99999899999999997</v>
      </c>
      <c r="Y319" s="50">
        <v>0</v>
      </c>
      <c r="AA319" s="3">
        <v>46</v>
      </c>
      <c r="AC319" s="6">
        <f>SUMIF(Edges!A:A,Vertices[[#This Row],[Vertex]],Edges!N:N)+SUMIF(Edges!B:B,Vertices[[#This Row],[Vertex]],Edges!N:N)</f>
        <v>2</v>
      </c>
      <c r="AD319" s="83" t="str">
        <f>REPLACE(INDEX(GroupVertices[Group], MATCH(Vertices[[#This Row],[Vertex]],GroupVertices[Vertex],0)),1,1,"")</f>
        <v>31</v>
      </c>
      <c r="AE319" s="2"/>
      <c r="AI319" s="3"/>
    </row>
    <row r="320" spans="1:35" x14ac:dyDescent="0.25">
      <c r="A320" s="1" t="s">
        <v>355</v>
      </c>
      <c r="D320">
        <v>1.5</v>
      </c>
      <c r="G320" s="51"/>
      <c r="M320">
        <v>8407.51953125</v>
      </c>
      <c r="N320">
        <v>1624.8375244140625</v>
      </c>
      <c r="R320" s="49">
        <v>1</v>
      </c>
      <c r="U320" s="50">
        <v>0</v>
      </c>
      <c r="V320" s="50">
        <v>1</v>
      </c>
      <c r="W320" s="50">
        <v>0</v>
      </c>
      <c r="X320" s="50">
        <v>0.99999899999999997</v>
      </c>
      <c r="Y320" s="50">
        <v>0</v>
      </c>
      <c r="AA320" s="3">
        <v>47</v>
      </c>
      <c r="AC320" s="6">
        <f>SUMIF(Edges!A:A,Vertices[[#This Row],[Vertex]],Edges!N:N)+SUMIF(Edges!B:B,Vertices[[#This Row],[Vertex]],Edges!N:N)</f>
        <v>2</v>
      </c>
      <c r="AD320" s="83" t="str">
        <f>REPLACE(INDEX(GroupVertices[Group], MATCH(Vertices[[#This Row],[Vertex]],GroupVertices[Vertex],0)),1,1,"")</f>
        <v>27</v>
      </c>
      <c r="AE320" s="2"/>
      <c r="AI320" s="3"/>
    </row>
    <row r="321" spans="1:35" x14ac:dyDescent="0.25">
      <c r="A321" s="1" t="s">
        <v>629</v>
      </c>
      <c r="D321">
        <v>1.5</v>
      </c>
      <c r="G321" s="51"/>
      <c r="M321">
        <v>6140.86474609375</v>
      </c>
      <c r="N321">
        <v>1191.057373046875</v>
      </c>
      <c r="R321" s="49">
        <v>1</v>
      </c>
      <c r="U321" s="50">
        <v>0</v>
      </c>
      <c r="V321" s="50">
        <v>1</v>
      </c>
      <c r="W321" s="50">
        <v>0</v>
      </c>
      <c r="X321" s="50">
        <v>0.99999899999999997</v>
      </c>
      <c r="Y321" s="50">
        <v>0</v>
      </c>
      <c r="AA321" s="3">
        <v>148</v>
      </c>
      <c r="AC321" s="6">
        <f>SUMIF(Edges!A:A,Vertices[[#This Row],[Vertex]],Edges!N:N)+SUMIF(Edges!B:B,Vertices[[#This Row],[Vertex]],Edges!N:N)</f>
        <v>2</v>
      </c>
      <c r="AD321" s="83" t="str">
        <f>REPLACE(INDEX(GroupVertices[Group], MATCH(Vertices[[#This Row],[Vertex]],GroupVertices[Vertex],0)),1,1,"")</f>
        <v>52</v>
      </c>
      <c r="AE321" s="2"/>
      <c r="AI321" s="3"/>
    </row>
    <row r="322" spans="1:35" x14ac:dyDescent="0.25">
      <c r="A322" s="1" t="s">
        <v>722</v>
      </c>
      <c r="D322">
        <v>1.5</v>
      </c>
      <c r="G322" s="51"/>
      <c r="M322">
        <v>5192.40673828125</v>
      </c>
      <c r="N322">
        <v>1073.422119140625</v>
      </c>
      <c r="R322" s="49">
        <v>1</v>
      </c>
      <c r="U322" s="50">
        <v>0</v>
      </c>
      <c r="V322" s="50">
        <v>1</v>
      </c>
      <c r="W322" s="50">
        <v>0</v>
      </c>
      <c r="X322" s="50">
        <v>0.99999899999999997</v>
      </c>
      <c r="Y322" s="50">
        <v>0</v>
      </c>
      <c r="AA322" s="3">
        <v>220</v>
      </c>
      <c r="AC322" s="6">
        <f>SUMIF(Edges!A:A,Vertices[[#This Row],[Vertex]],Edges!N:N)+SUMIF(Edges!B:B,Vertices[[#This Row],[Vertex]],Edges!N:N)</f>
        <v>2</v>
      </c>
      <c r="AD322" s="83" t="str">
        <f>REPLACE(INDEX(GroupVertices[Group], MATCH(Vertices[[#This Row],[Vertex]],GroupVertices[Vertex],0)),1,1,"")</f>
        <v>54</v>
      </c>
      <c r="AE322" s="2"/>
      <c r="AI322" s="3"/>
    </row>
    <row r="323" spans="1:35" x14ac:dyDescent="0.25">
      <c r="A323" s="1" t="s">
        <v>750</v>
      </c>
      <c r="D323">
        <v>1.5</v>
      </c>
      <c r="G323" s="51"/>
      <c r="M323">
        <v>9275.599609375</v>
      </c>
      <c r="N323">
        <v>1113.859130859375</v>
      </c>
      <c r="R323" s="49">
        <v>1</v>
      </c>
      <c r="U323" s="50">
        <v>0</v>
      </c>
      <c r="V323" s="50">
        <v>1</v>
      </c>
      <c r="W323" s="50">
        <v>0</v>
      </c>
      <c r="X323" s="50">
        <v>0.99999899999999997</v>
      </c>
      <c r="Y323" s="50">
        <v>0</v>
      </c>
      <c r="AA323" s="3">
        <v>248</v>
      </c>
      <c r="AC323" s="6">
        <f>SUMIF(Edges!A:A,Vertices[[#This Row],[Vertex]],Edges!N:N)+SUMIF(Edges!B:B,Vertices[[#This Row],[Vertex]],Edges!N:N)</f>
        <v>2</v>
      </c>
      <c r="AD323" s="83" t="str">
        <f>REPLACE(INDEX(GroupVertices[Group], MATCH(Vertices[[#This Row],[Vertex]],GroupVertices[Vertex],0)),1,1,"")</f>
        <v>47</v>
      </c>
      <c r="AE323" s="2"/>
      <c r="AI323" s="3"/>
    </row>
    <row r="324" spans="1:35" x14ac:dyDescent="0.25">
      <c r="A324" s="1" t="s">
        <v>786</v>
      </c>
      <c r="D324">
        <v>1.5</v>
      </c>
      <c r="G324" s="51"/>
      <c r="M324">
        <v>6140.86474609375</v>
      </c>
      <c r="N324">
        <v>1657.9224853515625</v>
      </c>
      <c r="R324" s="49">
        <v>1</v>
      </c>
      <c r="U324" s="50">
        <v>0</v>
      </c>
      <c r="V324" s="50">
        <v>1</v>
      </c>
      <c r="W324" s="50">
        <v>0</v>
      </c>
      <c r="X324" s="50">
        <v>0.99999899999999997</v>
      </c>
      <c r="Y324" s="50">
        <v>0</v>
      </c>
      <c r="AA324" s="3">
        <v>273</v>
      </c>
      <c r="AC324" s="6">
        <f>SUMIF(Edges!A:A,Vertices[[#This Row],[Vertex]],Edges!N:N)+SUMIF(Edges!B:B,Vertices[[#This Row],[Vertex]],Edges!N:N)</f>
        <v>2</v>
      </c>
      <c r="AD324" s="83" t="str">
        <f>REPLACE(INDEX(GroupVertices[Group], MATCH(Vertices[[#This Row],[Vertex]],GroupVertices[Vertex],0)),1,1,"")</f>
        <v>50</v>
      </c>
      <c r="AE324" s="2"/>
      <c r="AI324" s="3"/>
    </row>
    <row r="325" spans="1:35" x14ac:dyDescent="0.25">
      <c r="A325" s="1" t="s">
        <v>751</v>
      </c>
      <c r="D325">
        <v>1.5</v>
      </c>
      <c r="G325" s="51"/>
      <c r="M325">
        <v>9275.599609375</v>
      </c>
      <c r="N325">
        <v>1282.9599609375</v>
      </c>
      <c r="R325" s="49">
        <v>1</v>
      </c>
      <c r="U325" s="50">
        <v>0</v>
      </c>
      <c r="V325" s="50">
        <v>1</v>
      </c>
      <c r="W325" s="50">
        <v>0</v>
      </c>
      <c r="X325" s="50">
        <v>0.99999899999999997</v>
      </c>
      <c r="Y325" s="50">
        <v>0</v>
      </c>
      <c r="AA325" s="3">
        <v>333</v>
      </c>
      <c r="AC325" s="6">
        <f>SUMIF(Edges!A:A,Vertices[[#This Row],[Vertex]],Edges!N:N)+SUMIF(Edges!B:B,Vertices[[#This Row],[Vertex]],Edges!N:N)</f>
        <v>2</v>
      </c>
      <c r="AD325" s="83" t="str">
        <f>REPLACE(INDEX(GroupVertices[Group], MATCH(Vertices[[#This Row],[Vertex]],GroupVertices[Vertex],0)),1,1,"")</f>
        <v>47</v>
      </c>
      <c r="AE325" s="2"/>
      <c r="AI325" s="3"/>
    </row>
    <row r="326" spans="1:35" x14ac:dyDescent="0.25">
      <c r="A326" s="1" t="s">
        <v>877</v>
      </c>
      <c r="D326">
        <v>1.5</v>
      </c>
      <c r="G326" s="51"/>
      <c r="M326">
        <v>7049.13427734375</v>
      </c>
      <c r="N326">
        <v>720.51617431640625</v>
      </c>
      <c r="R326" s="49">
        <v>1</v>
      </c>
      <c r="U326" s="50">
        <v>0</v>
      </c>
      <c r="V326" s="50">
        <v>1</v>
      </c>
      <c r="W326" s="50">
        <v>0</v>
      </c>
      <c r="X326" s="50">
        <v>0.99999899999999997</v>
      </c>
      <c r="Y326" s="50">
        <v>0</v>
      </c>
      <c r="AA326" s="3">
        <v>388</v>
      </c>
      <c r="AC326" s="6">
        <f>SUMIF(Edges!A:A,Vertices[[#This Row],[Vertex]],Edges!N:N)+SUMIF(Edges!B:B,Vertices[[#This Row],[Vertex]],Edges!N:N)</f>
        <v>2</v>
      </c>
      <c r="AD326" s="83" t="str">
        <f>REPLACE(INDEX(GroupVertices[Group], MATCH(Vertices[[#This Row],[Vertex]],GroupVertices[Vertex],0)),1,1,"")</f>
        <v>59</v>
      </c>
      <c r="AE326" s="2"/>
      <c r="AI326" s="3"/>
    </row>
    <row r="327" spans="1:35" x14ac:dyDescent="0.25">
      <c r="A327" s="1" t="s">
        <v>905</v>
      </c>
      <c r="D327">
        <v>1.5</v>
      </c>
      <c r="G327" s="51"/>
      <c r="M327">
        <v>8833.521484375</v>
      </c>
      <c r="N327">
        <v>1624.8375244140625</v>
      </c>
      <c r="R327" s="49">
        <v>1</v>
      </c>
      <c r="U327" s="50">
        <v>0</v>
      </c>
      <c r="V327" s="50">
        <v>1</v>
      </c>
      <c r="W327" s="50">
        <v>0</v>
      </c>
      <c r="X327" s="50">
        <v>0.99999899999999997</v>
      </c>
      <c r="Y327" s="50">
        <v>0</v>
      </c>
      <c r="AA327" s="3">
        <v>414</v>
      </c>
      <c r="AC327" s="6">
        <f>SUMIF(Edges!A:A,Vertices[[#This Row],[Vertex]],Edges!N:N)+SUMIF(Edges!B:B,Vertices[[#This Row],[Vertex]],Edges!N:N)</f>
        <v>2</v>
      </c>
      <c r="AD327" s="83" t="str">
        <f>REPLACE(INDEX(GroupVertices[Group], MATCH(Vertices[[#This Row],[Vertex]],GroupVertices[Vertex],0)),1,1,"")</f>
        <v>29</v>
      </c>
      <c r="AE327" s="2"/>
      <c r="AI327" s="3"/>
    </row>
    <row r="328" spans="1:35" x14ac:dyDescent="0.25">
      <c r="A328" s="1" t="s">
        <v>354</v>
      </c>
      <c r="D328">
        <v>1.5</v>
      </c>
      <c r="G328" s="51"/>
      <c r="M328">
        <v>9259.5244140625</v>
      </c>
      <c r="N328">
        <v>1786.5860595703125</v>
      </c>
      <c r="R328" s="49">
        <v>1</v>
      </c>
      <c r="U328" s="50">
        <v>0</v>
      </c>
      <c r="V328" s="50">
        <v>1</v>
      </c>
      <c r="W328" s="50">
        <v>0</v>
      </c>
      <c r="X328" s="50">
        <v>0.99999899999999997</v>
      </c>
      <c r="Y328" s="50">
        <v>0</v>
      </c>
      <c r="AA328" s="3">
        <v>455</v>
      </c>
      <c r="AC328" s="6">
        <f>SUMIF(Edges!A:A,Vertices[[#This Row],[Vertex]],Edges!N:N)+SUMIF(Edges!B:B,Vertices[[#This Row],[Vertex]],Edges!N:N)</f>
        <v>2</v>
      </c>
      <c r="AD328" s="83" t="str">
        <f>REPLACE(INDEX(GroupVertices[Group], MATCH(Vertices[[#This Row],[Vertex]],GroupVertices[Vertex],0)),1,1,"")</f>
        <v>31</v>
      </c>
      <c r="AE328" s="2"/>
      <c r="AI328" s="3"/>
    </row>
    <row r="329" spans="1:35" x14ac:dyDescent="0.25">
      <c r="A329" s="1" t="s">
        <v>940</v>
      </c>
      <c r="D329">
        <v>1.5</v>
      </c>
      <c r="G329" s="51"/>
      <c r="M329">
        <v>9685.5263671875</v>
      </c>
      <c r="N329">
        <v>1624.8375244140625</v>
      </c>
      <c r="R329" s="49">
        <v>1</v>
      </c>
      <c r="U329" s="50">
        <v>0</v>
      </c>
      <c r="V329" s="50">
        <v>1</v>
      </c>
      <c r="W329" s="50">
        <v>0</v>
      </c>
      <c r="X329" s="50">
        <v>0.99999899999999997</v>
      </c>
      <c r="Y329" s="50">
        <v>0</v>
      </c>
      <c r="AA329" s="3">
        <v>457</v>
      </c>
      <c r="AC329" s="6">
        <f>SUMIF(Edges!A:A,Vertices[[#This Row],[Vertex]],Edges!N:N)+SUMIF(Edges!B:B,Vertices[[#This Row],[Vertex]],Edges!N:N)</f>
        <v>2</v>
      </c>
      <c r="AD329" s="83" t="str">
        <f>REPLACE(INDEX(GroupVertices[Group], MATCH(Vertices[[#This Row],[Vertex]],GroupVertices[Vertex],0)),1,1,"")</f>
        <v>30</v>
      </c>
      <c r="AE329" s="2"/>
      <c r="AI329" s="3"/>
    </row>
    <row r="330" spans="1:35" x14ac:dyDescent="0.25">
      <c r="A330" s="1" t="s">
        <v>963</v>
      </c>
      <c r="D330">
        <v>1.5</v>
      </c>
      <c r="G330" s="51"/>
      <c r="M330">
        <v>7507.28759765625</v>
      </c>
      <c r="N330">
        <v>720.51617431640625</v>
      </c>
      <c r="R330" s="49">
        <v>1</v>
      </c>
      <c r="U330" s="50">
        <v>0</v>
      </c>
      <c r="V330" s="50">
        <v>1</v>
      </c>
      <c r="W330" s="50">
        <v>0</v>
      </c>
      <c r="X330" s="50">
        <v>0.99999899999999997</v>
      </c>
      <c r="Y330" s="50">
        <v>0</v>
      </c>
      <c r="AA330" s="3">
        <v>492</v>
      </c>
      <c r="AC330" s="6">
        <f>SUMIF(Edges!A:A,Vertices[[#This Row],[Vertex]],Edges!N:N)+SUMIF(Edges!B:B,Vertices[[#This Row],[Vertex]],Edges!N:N)</f>
        <v>2</v>
      </c>
      <c r="AD330" s="83" t="str">
        <f>REPLACE(INDEX(GroupVertices[Group], MATCH(Vertices[[#This Row],[Vertex]],GroupVertices[Vertex],0)),1,1,"")</f>
        <v>33</v>
      </c>
      <c r="AE330" s="2"/>
      <c r="AI330" s="3"/>
    </row>
    <row r="331" spans="1:35" x14ac:dyDescent="0.25">
      <c r="A331" s="1" t="s">
        <v>964</v>
      </c>
      <c r="D331">
        <v>1.5</v>
      </c>
      <c r="G331" s="51"/>
      <c r="M331">
        <v>7507.28759765625</v>
      </c>
      <c r="N331">
        <v>867.560302734375</v>
      </c>
      <c r="R331" s="49">
        <v>1</v>
      </c>
      <c r="U331" s="50">
        <v>0</v>
      </c>
      <c r="V331" s="50">
        <v>1</v>
      </c>
      <c r="W331" s="50">
        <v>0</v>
      </c>
      <c r="X331" s="50">
        <v>0.99999899999999997</v>
      </c>
      <c r="Y331" s="50">
        <v>0</v>
      </c>
      <c r="AA331" s="3">
        <v>500</v>
      </c>
      <c r="AC331" s="6">
        <f>SUMIF(Edges!A:A,Vertices[[#This Row],[Vertex]],Edges!N:N)+SUMIF(Edges!B:B,Vertices[[#This Row],[Vertex]],Edges!N:N)</f>
        <v>2</v>
      </c>
      <c r="AD331" s="83" t="str">
        <f>REPLACE(INDEX(GroupVertices[Group], MATCH(Vertices[[#This Row],[Vertex]],GroupVertices[Vertex],0)),1,1,"")</f>
        <v>33</v>
      </c>
      <c r="AE331" s="2"/>
      <c r="AI331" s="3"/>
    </row>
    <row r="332" spans="1:35" x14ac:dyDescent="0.25">
      <c r="A332" s="1" t="s">
        <v>723</v>
      </c>
      <c r="D332">
        <v>1.5</v>
      </c>
      <c r="G332" s="51"/>
      <c r="M332">
        <v>5192.40673828125</v>
      </c>
      <c r="N332">
        <v>1191.057373046875</v>
      </c>
      <c r="R332" s="49">
        <v>1</v>
      </c>
      <c r="U332" s="50">
        <v>0</v>
      </c>
      <c r="V332" s="50">
        <v>1</v>
      </c>
      <c r="W332" s="50">
        <v>0</v>
      </c>
      <c r="X332" s="50">
        <v>0.99999899999999997</v>
      </c>
      <c r="Y332" s="50">
        <v>0</v>
      </c>
      <c r="AA332" s="3">
        <v>571</v>
      </c>
      <c r="AC332" s="6">
        <f>SUMIF(Edges!A:A,Vertices[[#This Row],[Vertex]],Edges!N:N)+SUMIF(Edges!B:B,Vertices[[#This Row],[Vertex]],Edges!N:N)</f>
        <v>2</v>
      </c>
      <c r="AD332" s="83" t="str">
        <f>REPLACE(INDEX(GroupVertices[Group], MATCH(Vertices[[#This Row],[Vertex]],GroupVertices[Vertex],0)),1,1,"")</f>
        <v>54</v>
      </c>
      <c r="AE332" s="2"/>
      <c r="AI332" s="3"/>
    </row>
    <row r="333" spans="1:35" x14ac:dyDescent="0.25">
      <c r="A333" s="1" t="s">
        <v>1043</v>
      </c>
      <c r="D333">
        <v>1.5</v>
      </c>
      <c r="G333" s="51"/>
      <c r="M333">
        <v>7965.44140625</v>
      </c>
      <c r="N333">
        <v>1191.057373046875</v>
      </c>
      <c r="R333" s="49">
        <v>1</v>
      </c>
      <c r="U333" s="50">
        <v>0</v>
      </c>
      <c r="V333" s="50">
        <v>1</v>
      </c>
      <c r="W333" s="50">
        <v>0</v>
      </c>
      <c r="X333" s="50">
        <v>0.99999899999999997</v>
      </c>
      <c r="Y333" s="50">
        <v>0</v>
      </c>
      <c r="AA333" s="3">
        <v>676</v>
      </c>
      <c r="AC333" s="6">
        <f>SUMIF(Edges!A:A,Vertices[[#This Row],[Vertex]],Edges!N:N)+SUMIF(Edges!B:B,Vertices[[#This Row],[Vertex]],Edges!N:N)</f>
        <v>2</v>
      </c>
      <c r="AD333" s="83" t="str">
        <f>REPLACE(INDEX(GroupVertices[Group], MATCH(Vertices[[#This Row],[Vertex]],GroupVertices[Vertex],0)),1,1,"")</f>
        <v>36</v>
      </c>
      <c r="AE333" s="2"/>
      <c r="AI333" s="3"/>
    </row>
    <row r="334" spans="1:35" x14ac:dyDescent="0.25">
      <c r="A334" s="1" t="s">
        <v>1044</v>
      </c>
      <c r="D334">
        <v>1.5</v>
      </c>
      <c r="G334" s="51"/>
      <c r="M334">
        <v>7965.44140625</v>
      </c>
      <c r="N334">
        <v>1338.1014404296875</v>
      </c>
      <c r="R334" s="49">
        <v>1</v>
      </c>
      <c r="U334" s="50">
        <v>0</v>
      </c>
      <c r="V334" s="50">
        <v>1</v>
      </c>
      <c r="W334" s="50">
        <v>0</v>
      </c>
      <c r="X334" s="50">
        <v>0.99999899999999997</v>
      </c>
      <c r="Y334" s="50">
        <v>0</v>
      </c>
      <c r="AA334" s="3">
        <v>679</v>
      </c>
      <c r="AC334" s="6">
        <f>SUMIF(Edges!A:A,Vertices[[#This Row],[Vertex]],Edges!N:N)+SUMIF(Edges!B:B,Vertices[[#This Row],[Vertex]],Edges!N:N)</f>
        <v>2</v>
      </c>
      <c r="AD334" s="83" t="str">
        <f>REPLACE(INDEX(GroupVertices[Group], MATCH(Vertices[[#This Row],[Vertex]],GroupVertices[Vertex],0)),1,1,"")</f>
        <v>36</v>
      </c>
      <c r="AE334" s="2"/>
      <c r="AI334" s="3"/>
    </row>
    <row r="335" spans="1:35" x14ac:dyDescent="0.25">
      <c r="A335" s="1" t="s">
        <v>630</v>
      </c>
      <c r="D335">
        <v>1.5</v>
      </c>
      <c r="G335" s="51"/>
      <c r="M335">
        <v>6140.86474609375</v>
      </c>
      <c r="N335">
        <v>1338.1014404296875</v>
      </c>
      <c r="R335" s="49">
        <v>1</v>
      </c>
      <c r="U335" s="50">
        <v>0</v>
      </c>
      <c r="V335" s="50">
        <v>1</v>
      </c>
      <c r="W335" s="50">
        <v>0</v>
      </c>
      <c r="X335" s="50">
        <v>0.99999899999999997</v>
      </c>
      <c r="Y335" s="50">
        <v>0</v>
      </c>
      <c r="AA335" s="3">
        <v>733</v>
      </c>
      <c r="AC335" s="6">
        <f>SUMIF(Edges!A:A,Vertices[[#This Row],[Vertex]],Edges!N:N)+SUMIF(Edges!B:B,Vertices[[#This Row],[Vertex]],Edges!N:N)</f>
        <v>2</v>
      </c>
      <c r="AD335" s="83" t="str">
        <f>REPLACE(INDEX(GroupVertices[Group], MATCH(Vertices[[#This Row],[Vertex]],GroupVertices[Vertex],0)),1,1,"")</f>
        <v>52</v>
      </c>
      <c r="AE335" s="2"/>
      <c r="AI335" s="3"/>
    </row>
    <row r="336" spans="1:35" x14ac:dyDescent="0.25">
      <c r="A336" s="1" t="s">
        <v>878</v>
      </c>
      <c r="D336">
        <v>1.5</v>
      </c>
      <c r="G336" s="51"/>
      <c r="M336">
        <v>7049.13427734375</v>
      </c>
      <c r="N336">
        <v>867.560302734375</v>
      </c>
      <c r="R336" s="49">
        <v>1</v>
      </c>
      <c r="U336" s="50">
        <v>0</v>
      </c>
      <c r="V336" s="50">
        <v>1</v>
      </c>
      <c r="W336" s="50">
        <v>0</v>
      </c>
      <c r="X336" s="50">
        <v>0.99999899999999997</v>
      </c>
      <c r="Y336" s="50">
        <v>0</v>
      </c>
      <c r="AA336" s="3">
        <v>774</v>
      </c>
      <c r="AC336" s="6">
        <f>SUMIF(Edges!A:A,Vertices[[#This Row],[Vertex]],Edges!N:N)+SUMIF(Edges!B:B,Vertices[[#This Row],[Vertex]],Edges!N:N)</f>
        <v>2</v>
      </c>
      <c r="AD336" s="83" t="str">
        <f>REPLACE(INDEX(GroupVertices[Group], MATCH(Vertices[[#This Row],[Vertex]],GroupVertices[Vertex],0)),1,1,"")</f>
        <v>59</v>
      </c>
      <c r="AE336" s="2"/>
      <c r="AI336" s="3"/>
    </row>
    <row r="337" spans="1:35" x14ac:dyDescent="0.25">
      <c r="A337" s="1" t="s">
        <v>356</v>
      </c>
      <c r="D337">
        <v>1.5</v>
      </c>
      <c r="G337" s="51"/>
      <c r="M337">
        <v>8407.51953125</v>
      </c>
      <c r="N337">
        <v>1786.5860595703125</v>
      </c>
      <c r="R337" s="49">
        <v>1</v>
      </c>
      <c r="U337" s="50">
        <v>0</v>
      </c>
      <c r="V337" s="50">
        <v>1</v>
      </c>
      <c r="W337" s="50">
        <v>0</v>
      </c>
      <c r="X337" s="50">
        <v>0.99999899999999997</v>
      </c>
      <c r="Y337" s="50">
        <v>0</v>
      </c>
      <c r="AA337" s="3">
        <v>797</v>
      </c>
      <c r="AC337" s="6">
        <f>SUMIF(Edges!A:A,Vertices[[#This Row],[Vertex]],Edges!N:N)+SUMIF(Edges!B:B,Vertices[[#This Row],[Vertex]],Edges!N:N)</f>
        <v>2</v>
      </c>
      <c r="AD337" s="83" t="str">
        <f>REPLACE(INDEX(GroupVertices[Group], MATCH(Vertices[[#This Row],[Vertex]],GroupVertices[Vertex],0)),1,1,"")</f>
        <v>27</v>
      </c>
      <c r="AE337" s="2"/>
      <c r="AI337" s="3"/>
    </row>
    <row r="338" spans="1:35" x14ac:dyDescent="0.25">
      <c r="A338" s="1" t="s">
        <v>787</v>
      </c>
      <c r="D338">
        <v>1.5</v>
      </c>
      <c r="G338" s="51"/>
      <c r="M338">
        <v>6140.86474609375</v>
      </c>
      <c r="N338">
        <v>1797.6143798828125</v>
      </c>
      <c r="R338" s="49">
        <v>1</v>
      </c>
      <c r="U338" s="50">
        <v>0</v>
      </c>
      <c r="V338" s="50">
        <v>1</v>
      </c>
      <c r="W338" s="50">
        <v>0</v>
      </c>
      <c r="X338" s="50">
        <v>0.99999899999999997</v>
      </c>
      <c r="Y338" s="50">
        <v>0</v>
      </c>
      <c r="AA338" s="3">
        <v>801</v>
      </c>
      <c r="AC338" s="6">
        <f>SUMIF(Edges!A:A,Vertices[[#This Row],[Vertex]],Edges!N:N)+SUMIF(Edges!B:B,Vertices[[#This Row],[Vertex]],Edges!N:N)</f>
        <v>2</v>
      </c>
      <c r="AD338" s="83" t="str">
        <f>REPLACE(INDEX(GroupVertices[Group], MATCH(Vertices[[#This Row],[Vertex]],GroupVertices[Vertex],0)),1,1,"")</f>
        <v>50</v>
      </c>
      <c r="AE338" s="2"/>
      <c r="AI338" s="3"/>
    </row>
    <row r="339" spans="1:35" x14ac:dyDescent="0.25">
      <c r="A339" s="1" t="s">
        <v>906</v>
      </c>
      <c r="D339">
        <v>1.5</v>
      </c>
      <c r="G339" s="51"/>
      <c r="M339">
        <v>8833.521484375</v>
      </c>
      <c r="N339">
        <v>1786.5860595703125</v>
      </c>
      <c r="R339" s="49">
        <v>1</v>
      </c>
      <c r="U339" s="50">
        <v>0</v>
      </c>
      <c r="V339" s="50">
        <v>1</v>
      </c>
      <c r="W339" s="50">
        <v>0</v>
      </c>
      <c r="X339" s="50">
        <v>0.99999899999999997</v>
      </c>
      <c r="Y339" s="50">
        <v>0</v>
      </c>
      <c r="AA339" s="3">
        <v>802</v>
      </c>
      <c r="AC339" s="6">
        <f>SUMIF(Edges!A:A,Vertices[[#This Row],[Vertex]],Edges!N:N)+SUMIF(Edges!B:B,Vertices[[#This Row],[Vertex]],Edges!N:N)</f>
        <v>2</v>
      </c>
      <c r="AD339" s="83" t="str">
        <f>REPLACE(INDEX(GroupVertices[Group], MATCH(Vertices[[#This Row],[Vertex]],GroupVertices[Vertex],0)),1,1,"")</f>
        <v>29</v>
      </c>
      <c r="AE339" s="2"/>
      <c r="AI339" s="3"/>
    </row>
    <row r="340" spans="1:35" x14ac:dyDescent="0.25">
      <c r="A340" s="1" t="s">
        <v>1071</v>
      </c>
      <c r="D340">
        <v>1.5</v>
      </c>
      <c r="G340" s="51"/>
      <c r="M340">
        <v>8913.8994140625</v>
      </c>
      <c r="N340">
        <v>238.94668579101563</v>
      </c>
      <c r="R340" s="49">
        <v>1</v>
      </c>
      <c r="U340" s="50">
        <v>0</v>
      </c>
      <c r="V340" s="50">
        <v>1</v>
      </c>
      <c r="W340" s="50">
        <v>0</v>
      </c>
      <c r="X340" s="50">
        <v>0.99999899999999997</v>
      </c>
      <c r="Y340" s="50">
        <v>0</v>
      </c>
      <c r="AA340" s="3">
        <v>847</v>
      </c>
      <c r="AC340" s="6">
        <f>SUMIF(Edges!A:A,Vertices[[#This Row],[Vertex]],Edges!N:N)+SUMIF(Edges!B:B,Vertices[[#This Row],[Vertex]],Edges!N:N)</f>
        <v>2</v>
      </c>
      <c r="AD340" s="83" t="str">
        <f>REPLACE(INDEX(GroupVertices[Group], MATCH(Vertices[[#This Row],[Vertex]],GroupVertices[Vertex],0)),1,1,"")</f>
        <v>38</v>
      </c>
      <c r="AE340" s="2"/>
      <c r="AI340" s="3"/>
    </row>
    <row r="341" spans="1:35" x14ac:dyDescent="0.25">
      <c r="A341" s="1" t="s">
        <v>941</v>
      </c>
      <c r="D341">
        <v>1.5</v>
      </c>
      <c r="G341" s="51"/>
      <c r="M341">
        <v>9685.5263671875</v>
      </c>
      <c r="N341">
        <v>1786.5860595703125</v>
      </c>
      <c r="R341" s="49">
        <v>1</v>
      </c>
      <c r="U341" s="50">
        <v>0</v>
      </c>
      <c r="V341" s="50">
        <v>1</v>
      </c>
      <c r="W341" s="50">
        <v>0</v>
      </c>
      <c r="X341" s="50">
        <v>0.99999899999999997</v>
      </c>
      <c r="Y341" s="50">
        <v>0</v>
      </c>
      <c r="AA341" s="3">
        <v>857</v>
      </c>
      <c r="AC341" s="6">
        <f>SUMIF(Edges!A:A,Vertices[[#This Row],[Vertex]],Edges!N:N)+SUMIF(Edges!B:B,Vertices[[#This Row],[Vertex]],Edges!N:N)</f>
        <v>2</v>
      </c>
      <c r="AD341" s="83" t="str">
        <f>REPLACE(INDEX(GroupVertices[Group], MATCH(Vertices[[#This Row],[Vertex]],GroupVertices[Vertex],0)),1,1,"")</f>
        <v>30</v>
      </c>
      <c r="AE341" s="2"/>
      <c r="AI341" s="3"/>
    </row>
    <row r="342" spans="1:35" x14ac:dyDescent="0.25">
      <c r="A342" s="1" t="s">
        <v>1072</v>
      </c>
      <c r="D342">
        <v>1.5</v>
      </c>
      <c r="G342" s="51"/>
      <c r="M342">
        <v>8913.8994140625</v>
      </c>
      <c r="N342">
        <v>363.9342041015625</v>
      </c>
      <c r="R342" s="49">
        <v>1</v>
      </c>
      <c r="U342" s="50">
        <v>0</v>
      </c>
      <c r="V342" s="50">
        <v>1</v>
      </c>
      <c r="W342" s="50">
        <v>0</v>
      </c>
      <c r="X342" s="50">
        <v>0.99999899999999997</v>
      </c>
      <c r="Y342" s="50">
        <v>0</v>
      </c>
      <c r="AA342" s="3">
        <v>869</v>
      </c>
      <c r="AC342" s="6">
        <f>SUMIF(Edges!A:A,Vertices[[#This Row],[Vertex]],Edges!N:N)+SUMIF(Edges!B:B,Vertices[[#This Row],[Vertex]],Edges!N:N)</f>
        <v>2</v>
      </c>
      <c r="AD342" s="83" t="str">
        <f>REPLACE(INDEX(GroupVertices[Group], MATCH(Vertices[[#This Row],[Vertex]],GroupVertices[Vertex],0)),1,1,"")</f>
        <v>38</v>
      </c>
      <c r="AE342" s="2"/>
      <c r="AI342" s="3"/>
    </row>
    <row r="343" spans="1:35" x14ac:dyDescent="0.25">
      <c r="A343" s="1" t="s">
        <v>344</v>
      </c>
      <c r="D343">
        <v>1.5</v>
      </c>
      <c r="G343" s="51"/>
      <c r="M343">
        <v>7507.28759765625</v>
      </c>
      <c r="N343">
        <v>249.97500610351563</v>
      </c>
      <c r="R343" s="49">
        <v>1</v>
      </c>
      <c r="U343" s="50">
        <v>0</v>
      </c>
      <c r="V343" s="50">
        <v>1</v>
      </c>
      <c r="W343" s="50">
        <v>0</v>
      </c>
      <c r="X343" s="50">
        <v>0.99999899999999997</v>
      </c>
      <c r="Y343" s="50">
        <v>0</v>
      </c>
      <c r="AA343" s="3">
        <v>42</v>
      </c>
      <c r="AC343" s="6">
        <f>SUMIF(Edges!A:A,Vertices[[#This Row],[Vertex]],Edges!N:N)+SUMIF(Edges!B:B,Vertices[[#This Row],[Vertex]],Edges!N:N)</f>
        <v>1</v>
      </c>
      <c r="AD343" s="83" t="str">
        <f>REPLACE(INDEX(GroupVertices[Group], MATCH(Vertices[[#This Row],[Vertex]],GroupVertices[Vertex],0)),1,1,"")</f>
        <v>32</v>
      </c>
      <c r="AE343" s="2"/>
      <c r="AI343" s="3"/>
    </row>
    <row r="344" spans="1:35" x14ac:dyDescent="0.25">
      <c r="A344" s="1" t="s">
        <v>363</v>
      </c>
      <c r="D344">
        <v>1.5</v>
      </c>
      <c r="G344" s="51"/>
      <c r="M344">
        <v>7507.28759765625</v>
      </c>
      <c r="N344">
        <v>1191.057373046875</v>
      </c>
      <c r="R344" s="49">
        <v>1</v>
      </c>
      <c r="U344" s="50">
        <v>0</v>
      </c>
      <c r="V344" s="50">
        <v>1</v>
      </c>
      <c r="W344" s="50">
        <v>0</v>
      </c>
      <c r="X344" s="50">
        <v>0.99999899999999997</v>
      </c>
      <c r="Y344" s="50">
        <v>0</v>
      </c>
      <c r="AA344" s="3">
        <v>51</v>
      </c>
      <c r="AC344" s="6">
        <f>SUMIF(Edges!A:A,Vertices[[#This Row],[Vertex]],Edges!N:N)+SUMIF(Edges!B:B,Vertices[[#This Row],[Vertex]],Edges!N:N)</f>
        <v>1</v>
      </c>
      <c r="AD344" s="83" t="str">
        <f>REPLACE(INDEX(GroupVertices[Group], MATCH(Vertices[[#This Row],[Vertex]],GroupVertices[Vertex],0)),1,1,"")</f>
        <v>62</v>
      </c>
      <c r="AE344" s="2"/>
      <c r="AI344" s="3"/>
    </row>
    <row r="345" spans="1:35" x14ac:dyDescent="0.25">
      <c r="A345" s="1" t="s">
        <v>547</v>
      </c>
      <c r="D345">
        <v>1.5</v>
      </c>
      <c r="G345" s="51"/>
      <c r="M345">
        <v>6590.98046875</v>
      </c>
      <c r="N345">
        <v>249.97500610351563</v>
      </c>
      <c r="R345" s="49">
        <v>1</v>
      </c>
      <c r="U345" s="50">
        <v>0</v>
      </c>
      <c r="V345" s="50">
        <v>1</v>
      </c>
      <c r="W345" s="50">
        <v>0</v>
      </c>
      <c r="X345" s="50">
        <v>0.99999899999999997</v>
      </c>
      <c r="Y345" s="50">
        <v>0</v>
      </c>
      <c r="AA345" s="3">
        <v>120</v>
      </c>
      <c r="AC345" s="6">
        <f>SUMIF(Edges!A:A,Vertices[[#This Row],[Vertex]],Edges!N:N)+SUMIF(Edges!B:B,Vertices[[#This Row],[Vertex]],Edges!N:N)</f>
        <v>1</v>
      </c>
      <c r="AD345" s="83" t="str">
        <f>REPLACE(INDEX(GroupVertices[Group], MATCH(Vertices[[#This Row],[Vertex]],GroupVertices[Vertex],0)),1,1,"")</f>
        <v>68</v>
      </c>
      <c r="AE345" s="2"/>
      <c r="AI345" s="3"/>
    </row>
    <row r="346" spans="1:35" x14ac:dyDescent="0.25">
      <c r="A346" s="1" t="s">
        <v>627</v>
      </c>
      <c r="D346">
        <v>1.5</v>
      </c>
      <c r="G346" s="51"/>
      <c r="M346">
        <v>5192.40673828125</v>
      </c>
      <c r="N346">
        <v>235.27058410644531</v>
      </c>
      <c r="R346" s="49">
        <v>1</v>
      </c>
      <c r="U346" s="50">
        <v>0</v>
      </c>
      <c r="V346" s="50">
        <v>1</v>
      </c>
      <c r="W346" s="50">
        <v>0</v>
      </c>
      <c r="X346" s="50">
        <v>0.99999899999999997</v>
      </c>
      <c r="Y346" s="50">
        <v>0</v>
      </c>
      <c r="AA346" s="3">
        <v>147</v>
      </c>
      <c r="AC346" s="6">
        <f>SUMIF(Edges!A:A,Vertices[[#This Row],[Vertex]],Edges!N:N)+SUMIF(Edges!B:B,Vertices[[#This Row],[Vertex]],Edges!N:N)</f>
        <v>1</v>
      </c>
      <c r="AD346" s="83" t="str">
        <f>REPLACE(INDEX(GroupVertices[Group], MATCH(Vertices[[#This Row],[Vertex]],GroupVertices[Vertex],0)),1,1,"")</f>
        <v>55</v>
      </c>
      <c r="AE346" s="2"/>
      <c r="AI346" s="3"/>
    </row>
    <row r="347" spans="1:35" x14ac:dyDescent="0.25">
      <c r="A347" s="1" t="s">
        <v>705</v>
      </c>
      <c r="D347">
        <v>1.5</v>
      </c>
      <c r="G347" s="51"/>
      <c r="M347">
        <v>5192.40673828125</v>
      </c>
      <c r="N347">
        <v>650.67022705078125</v>
      </c>
      <c r="R347" s="49">
        <v>1</v>
      </c>
      <c r="U347" s="50">
        <v>0</v>
      </c>
      <c r="V347" s="50">
        <v>1</v>
      </c>
      <c r="W347" s="50">
        <v>0</v>
      </c>
      <c r="X347" s="50">
        <v>0.99999899999999997</v>
      </c>
      <c r="Y347" s="50">
        <v>0</v>
      </c>
      <c r="AA347" s="3">
        <v>209</v>
      </c>
      <c r="AC347" s="6">
        <f>SUMIF(Edges!A:A,Vertices[[#This Row],[Vertex]],Edges!N:N)+SUMIF(Edges!B:B,Vertices[[#This Row],[Vertex]],Edges!N:N)</f>
        <v>1</v>
      </c>
      <c r="AD347" s="83" t="str">
        <f>REPLACE(INDEX(GroupVertices[Group], MATCH(Vertices[[#This Row],[Vertex]],GroupVertices[Vertex],0)),1,1,"")</f>
        <v>53</v>
      </c>
      <c r="AE347" s="2"/>
      <c r="AI347" s="3"/>
    </row>
    <row r="348" spans="1:35" x14ac:dyDescent="0.25">
      <c r="A348" s="1" t="s">
        <v>727</v>
      </c>
      <c r="D348">
        <v>1.5</v>
      </c>
      <c r="G348" s="51"/>
      <c r="M348">
        <v>5682.71142578125</v>
      </c>
      <c r="N348">
        <v>1191.057373046875</v>
      </c>
      <c r="R348" s="49">
        <v>1</v>
      </c>
      <c r="U348" s="50">
        <v>0</v>
      </c>
      <c r="V348" s="50">
        <v>1</v>
      </c>
      <c r="W348" s="50">
        <v>0</v>
      </c>
      <c r="X348" s="50">
        <v>0.99999899999999997</v>
      </c>
      <c r="Y348" s="50">
        <v>0</v>
      </c>
      <c r="AA348" s="3">
        <v>229</v>
      </c>
      <c r="AC348" s="6">
        <f>SUMIF(Edges!A:A,Vertices[[#This Row],[Vertex]],Edges!N:N)+SUMIF(Edges!B:B,Vertices[[#This Row],[Vertex]],Edges!N:N)</f>
        <v>1</v>
      </c>
      <c r="AD348" s="83" t="str">
        <f>REPLACE(INDEX(GroupVertices[Group], MATCH(Vertices[[#This Row],[Vertex]],GroupVertices[Vertex],0)),1,1,"")</f>
        <v>56</v>
      </c>
      <c r="AE348" s="2"/>
      <c r="AI348" s="3"/>
    </row>
    <row r="349" spans="1:35" x14ac:dyDescent="0.25">
      <c r="A349" s="1" t="s">
        <v>628</v>
      </c>
      <c r="D349">
        <v>1.5</v>
      </c>
      <c r="G349" s="51"/>
      <c r="M349">
        <v>5192.40673828125</v>
      </c>
      <c r="N349">
        <v>352.9058837890625</v>
      </c>
      <c r="R349" s="49">
        <v>1</v>
      </c>
      <c r="U349" s="50">
        <v>0</v>
      </c>
      <c r="V349" s="50">
        <v>1</v>
      </c>
      <c r="W349" s="50">
        <v>0</v>
      </c>
      <c r="X349" s="50">
        <v>0.99999899999999997</v>
      </c>
      <c r="Y349" s="50">
        <v>0</v>
      </c>
      <c r="AA349" s="3">
        <v>231</v>
      </c>
      <c r="AC349" s="6">
        <f>SUMIF(Edges!A:A,Vertices[[#This Row],[Vertex]],Edges!N:N)+SUMIF(Edges!B:B,Vertices[[#This Row],[Vertex]],Edges!N:N)</f>
        <v>1</v>
      </c>
      <c r="AD349" s="83" t="str">
        <f>REPLACE(INDEX(GroupVertices[Group], MATCH(Vertices[[#This Row],[Vertex]],GroupVertices[Vertex],0)),1,1,"")</f>
        <v>55</v>
      </c>
      <c r="AE349" s="2"/>
      <c r="AI349" s="3"/>
    </row>
    <row r="350" spans="1:35" x14ac:dyDescent="0.25">
      <c r="A350" s="1" t="s">
        <v>737</v>
      </c>
      <c r="D350">
        <v>1.5</v>
      </c>
      <c r="G350" s="51"/>
      <c r="M350">
        <v>6140.86474609375</v>
      </c>
      <c r="N350">
        <v>720.51617431640625</v>
      </c>
      <c r="R350" s="49">
        <v>1</v>
      </c>
      <c r="U350" s="50">
        <v>0</v>
      </c>
      <c r="V350" s="50">
        <v>1</v>
      </c>
      <c r="W350" s="50">
        <v>0</v>
      </c>
      <c r="X350" s="50">
        <v>0.99999899999999997</v>
      </c>
      <c r="Y350" s="50">
        <v>0</v>
      </c>
      <c r="AA350" s="3">
        <v>235</v>
      </c>
      <c r="AC350" s="6">
        <f>SUMIF(Edges!A:A,Vertices[[#This Row],[Vertex]],Edges!N:N)+SUMIF(Edges!B:B,Vertices[[#This Row],[Vertex]],Edges!N:N)</f>
        <v>1</v>
      </c>
      <c r="AD350" s="83" t="str">
        <f>REPLACE(INDEX(GroupVertices[Group], MATCH(Vertices[[#This Row],[Vertex]],GroupVertices[Vertex],0)),1,1,"")</f>
        <v>51</v>
      </c>
      <c r="AE350" s="2"/>
      <c r="AI350" s="3"/>
    </row>
    <row r="351" spans="1:35" x14ac:dyDescent="0.25">
      <c r="A351" s="1" t="s">
        <v>738</v>
      </c>
      <c r="D351">
        <v>1.5</v>
      </c>
      <c r="G351" s="51"/>
      <c r="M351">
        <v>6140.86474609375</v>
      </c>
      <c r="N351">
        <v>867.560302734375</v>
      </c>
      <c r="R351" s="49">
        <v>1</v>
      </c>
      <c r="U351" s="50">
        <v>0</v>
      </c>
      <c r="V351" s="50">
        <v>1</v>
      </c>
      <c r="W351" s="50">
        <v>0</v>
      </c>
      <c r="X351" s="50">
        <v>0.99999899999999997</v>
      </c>
      <c r="Y351" s="50">
        <v>0</v>
      </c>
      <c r="AA351" s="3">
        <v>236</v>
      </c>
      <c r="AC351" s="6">
        <f>SUMIF(Edges!A:A,Vertices[[#This Row],[Vertex]],Edges!N:N)+SUMIF(Edges!B:B,Vertices[[#This Row],[Vertex]],Edges!N:N)</f>
        <v>1</v>
      </c>
      <c r="AD351" s="83" t="str">
        <f>REPLACE(INDEX(GroupVertices[Group], MATCH(Vertices[[#This Row],[Vertex]],GroupVertices[Vertex],0)),1,1,"")</f>
        <v>51</v>
      </c>
      <c r="AE351" s="2"/>
      <c r="AI351" s="3"/>
    </row>
    <row r="352" spans="1:35" x14ac:dyDescent="0.25">
      <c r="A352" s="1" t="s">
        <v>766</v>
      </c>
      <c r="D352">
        <v>1.5</v>
      </c>
      <c r="G352" s="51"/>
      <c r="M352">
        <v>9693.564453125</v>
      </c>
      <c r="N352">
        <v>1113.859130859375</v>
      </c>
      <c r="R352" s="49">
        <v>1</v>
      </c>
      <c r="U352" s="50">
        <v>0</v>
      </c>
      <c r="V352" s="50">
        <v>1</v>
      </c>
      <c r="W352" s="50">
        <v>0</v>
      </c>
      <c r="X352" s="50">
        <v>0.99999899999999997</v>
      </c>
      <c r="Y352" s="50">
        <v>0</v>
      </c>
      <c r="AA352" s="3">
        <v>259</v>
      </c>
      <c r="AC352" s="6">
        <f>SUMIF(Edges!A:A,Vertices[[#This Row],[Vertex]],Edges!N:N)+SUMIF(Edges!B:B,Vertices[[#This Row],[Vertex]],Edges!N:N)</f>
        <v>1</v>
      </c>
      <c r="AD352" s="83" t="str">
        <f>REPLACE(INDEX(GroupVertices[Group], MATCH(Vertices[[#This Row],[Vertex]],GroupVertices[Vertex],0)),1,1,"")</f>
        <v>46</v>
      </c>
      <c r="AE352" s="2"/>
      <c r="AI352" s="3"/>
    </row>
    <row r="353" spans="1:35" x14ac:dyDescent="0.25">
      <c r="A353" s="1" t="s">
        <v>345</v>
      </c>
      <c r="D353">
        <v>1.5</v>
      </c>
      <c r="G353" s="51"/>
      <c r="M353">
        <v>7507.28759765625</v>
      </c>
      <c r="N353">
        <v>397.01910400390625</v>
      </c>
      <c r="R353" s="49">
        <v>1</v>
      </c>
      <c r="U353" s="50">
        <v>0</v>
      </c>
      <c r="V353" s="50">
        <v>1</v>
      </c>
      <c r="W353" s="50">
        <v>0</v>
      </c>
      <c r="X353" s="50">
        <v>0.99999899999999997</v>
      </c>
      <c r="Y353" s="50">
        <v>0</v>
      </c>
      <c r="AA353" s="3">
        <v>261</v>
      </c>
      <c r="AC353" s="6">
        <f>SUMIF(Edges!A:A,Vertices[[#This Row],[Vertex]],Edges!N:N)+SUMIF(Edges!B:B,Vertices[[#This Row],[Vertex]],Edges!N:N)</f>
        <v>1</v>
      </c>
      <c r="AD353" s="83" t="str">
        <f>REPLACE(INDEX(GroupVertices[Group], MATCH(Vertices[[#This Row],[Vertex]],GroupVertices[Vertex],0)),1,1,"")</f>
        <v>32</v>
      </c>
      <c r="AE353" s="2"/>
      <c r="AI353" s="3"/>
    </row>
    <row r="354" spans="1:35" x14ac:dyDescent="0.25">
      <c r="A354" s="1" t="s">
        <v>791</v>
      </c>
      <c r="D354">
        <v>1.5</v>
      </c>
      <c r="G354" s="51"/>
      <c r="M354">
        <v>5682.71142578125</v>
      </c>
      <c r="N354">
        <v>720.51617431640625</v>
      </c>
      <c r="R354" s="49">
        <v>1</v>
      </c>
      <c r="U354" s="50">
        <v>0</v>
      </c>
      <c r="V354" s="50">
        <v>1</v>
      </c>
      <c r="W354" s="50">
        <v>0</v>
      </c>
      <c r="X354" s="50">
        <v>0.99999899999999997</v>
      </c>
      <c r="Y354" s="50">
        <v>0</v>
      </c>
      <c r="AA354" s="3">
        <v>281</v>
      </c>
      <c r="AC354" s="6">
        <f>SUMIF(Edges!A:A,Vertices[[#This Row],[Vertex]],Edges!N:N)+SUMIF(Edges!B:B,Vertices[[#This Row],[Vertex]],Edges!N:N)</f>
        <v>1</v>
      </c>
      <c r="AD354" s="83" t="str">
        <f>REPLACE(INDEX(GroupVertices[Group], MATCH(Vertices[[#This Row],[Vertex]],GroupVertices[Vertex],0)),1,1,"")</f>
        <v>49</v>
      </c>
      <c r="AE354" s="2"/>
      <c r="AI354" s="3"/>
    </row>
    <row r="355" spans="1:35" x14ac:dyDescent="0.25">
      <c r="A355" s="1" t="s">
        <v>767</v>
      </c>
      <c r="D355">
        <v>1.5</v>
      </c>
      <c r="G355" s="51"/>
      <c r="M355">
        <v>9693.564453125</v>
      </c>
      <c r="N355">
        <v>1282.9599609375</v>
      </c>
      <c r="R355" s="49">
        <v>1</v>
      </c>
      <c r="U355" s="50">
        <v>0</v>
      </c>
      <c r="V355" s="50">
        <v>1</v>
      </c>
      <c r="W355" s="50">
        <v>0</v>
      </c>
      <c r="X355" s="50">
        <v>0.99999899999999997</v>
      </c>
      <c r="Y355" s="50">
        <v>0</v>
      </c>
      <c r="AA355" s="3">
        <v>283</v>
      </c>
      <c r="AC355" s="6">
        <f>SUMIF(Edges!A:A,Vertices[[#This Row],[Vertex]],Edges!N:N)+SUMIF(Edges!B:B,Vertices[[#This Row],[Vertex]],Edges!N:N)</f>
        <v>1</v>
      </c>
      <c r="AD355" s="83" t="str">
        <f>REPLACE(INDEX(GroupVertices[Group], MATCH(Vertices[[#This Row],[Vertex]],GroupVertices[Vertex],0)),1,1,"")</f>
        <v>46</v>
      </c>
      <c r="AE355" s="2"/>
      <c r="AI355" s="3"/>
    </row>
    <row r="356" spans="1:35" x14ac:dyDescent="0.25">
      <c r="A356" s="1" t="s">
        <v>798</v>
      </c>
      <c r="D356">
        <v>1.5</v>
      </c>
      <c r="G356" s="51"/>
      <c r="M356">
        <v>5682.71142578125</v>
      </c>
      <c r="N356">
        <v>1657.9224853515625</v>
      </c>
      <c r="R356" s="49">
        <v>1</v>
      </c>
      <c r="U356" s="50">
        <v>0</v>
      </c>
      <c r="V356" s="50">
        <v>1</v>
      </c>
      <c r="W356" s="50">
        <v>0</v>
      </c>
      <c r="X356" s="50">
        <v>0.99999899999999997</v>
      </c>
      <c r="Y356" s="50">
        <v>0</v>
      </c>
      <c r="AA356" s="3">
        <v>291</v>
      </c>
      <c r="AC356" s="6">
        <f>SUMIF(Edges!A:A,Vertices[[#This Row],[Vertex]],Edges!N:N)+SUMIF(Edges!B:B,Vertices[[#This Row],[Vertex]],Edges!N:N)</f>
        <v>1</v>
      </c>
      <c r="AD356" s="83" t="str">
        <f>REPLACE(INDEX(GroupVertices[Group], MATCH(Vertices[[#This Row],[Vertex]],GroupVertices[Vertex],0)),1,1,"")</f>
        <v>57</v>
      </c>
      <c r="AE356" s="2"/>
      <c r="AI356" s="3"/>
    </row>
    <row r="357" spans="1:35" x14ac:dyDescent="0.25">
      <c r="A357" s="1" t="s">
        <v>706</v>
      </c>
      <c r="D357">
        <v>1.5</v>
      </c>
      <c r="G357" s="51"/>
      <c r="M357">
        <v>5192.40673828125</v>
      </c>
      <c r="N357">
        <v>775.65771484375</v>
      </c>
      <c r="R357" s="49">
        <v>1</v>
      </c>
      <c r="U357" s="50">
        <v>0</v>
      </c>
      <c r="V357" s="50">
        <v>1</v>
      </c>
      <c r="W357" s="50">
        <v>0</v>
      </c>
      <c r="X357" s="50">
        <v>0.99999899999999997</v>
      </c>
      <c r="Y357" s="50">
        <v>0</v>
      </c>
      <c r="AA357" s="3">
        <v>301</v>
      </c>
      <c r="AC357" s="6">
        <f>SUMIF(Edges!A:A,Vertices[[#This Row],[Vertex]],Edges!N:N)+SUMIF(Edges!B:B,Vertices[[#This Row],[Vertex]],Edges!N:N)</f>
        <v>1</v>
      </c>
      <c r="AD357" s="83" t="str">
        <f>REPLACE(INDEX(GroupVertices[Group], MATCH(Vertices[[#This Row],[Vertex]],GroupVertices[Vertex],0)),1,1,"")</f>
        <v>53</v>
      </c>
      <c r="AE357" s="2"/>
      <c r="AI357" s="3"/>
    </row>
    <row r="358" spans="1:35" x14ac:dyDescent="0.25">
      <c r="A358" s="1" t="s">
        <v>813</v>
      </c>
      <c r="D358">
        <v>1.5</v>
      </c>
      <c r="G358" s="51"/>
      <c r="M358">
        <v>6590.98046875</v>
      </c>
      <c r="N358">
        <v>1191.057373046875</v>
      </c>
      <c r="R358" s="49">
        <v>1</v>
      </c>
      <c r="U358" s="50">
        <v>0</v>
      </c>
      <c r="V358" s="50">
        <v>1</v>
      </c>
      <c r="W358" s="50">
        <v>0</v>
      </c>
      <c r="X358" s="50">
        <v>0.99999899999999997</v>
      </c>
      <c r="Y358" s="50">
        <v>0</v>
      </c>
      <c r="AA358" s="3">
        <v>306</v>
      </c>
      <c r="AC358" s="6">
        <f>SUMIF(Edges!A:A,Vertices[[#This Row],[Vertex]],Edges!N:N)+SUMIF(Edges!B:B,Vertices[[#This Row],[Vertex]],Edges!N:N)</f>
        <v>1</v>
      </c>
      <c r="AD358" s="83" t="str">
        <f>REPLACE(INDEX(GroupVertices[Group], MATCH(Vertices[[#This Row],[Vertex]],GroupVertices[Vertex],0)),1,1,"")</f>
        <v>64</v>
      </c>
      <c r="AE358" s="2"/>
      <c r="AI358" s="3"/>
    </row>
    <row r="359" spans="1:35" x14ac:dyDescent="0.25">
      <c r="A359" s="1" t="s">
        <v>816</v>
      </c>
      <c r="D359">
        <v>1.5</v>
      </c>
      <c r="G359" s="51"/>
      <c r="M359">
        <v>6590.98046875</v>
      </c>
      <c r="N359">
        <v>720.51617431640625</v>
      </c>
      <c r="R359" s="49">
        <v>1</v>
      </c>
      <c r="U359" s="50">
        <v>0</v>
      </c>
      <c r="V359" s="50">
        <v>1</v>
      </c>
      <c r="W359" s="50">
        <v>0</v>
      </c>
      <c r="X359" s="50">
        <v>0.99999899999999997</v>
      </c>
      <c r="Y359" s="50">
        <v>0</v>
      </c>
      <c r="AA359" s="3">
        <v>310</v>
      </c>
      <c r="AC359" s="6">
        <f>SUMIF(Edges!A:A,Vertices[[#This Row],[Vertex]],Edges!N:N)+SUMIF(Edges!B:B,Vertices[[#This Row],[Vertex]],Edges!N:N)</f>
        <v>1</v>
      </c>
      <c r="AD359" s="83" t="str">
        <f>REPLACE(INDEX(GroupVertices[Group], MATCH(Vertices[[#This Row],[Vertex]],GroupVertices[Vertex],0)),1,1,"")</f>
        <v>66</v>
      </c>
      <c r="AE359" s="2"/>
      <c r="AI359" s="3"/>
    </row>
    <row r="360" spans="1:35" x14ac:dyDescent="0.25">
      <c r="A360" s="1" t="s">
        <v>875</v>
      </c>
      <c r="D360">
        <v>1.5</v>
      </c>
      <c r="G360" s="51"/>
      <c r="M360">
        <v>7507.28759765625</v>
      </c>
      <c r="N360">
        <v>1657.9224853515625</v>
      </c>
      <c r="R360" s="49">
        <v>1</v>
      </c>
      <c r="U360" s="50">
        <v>0</v>
      </c>
      <c r="V360" s="50">
        <v>1</v>
      </c>
      <c r="W360" s="50">
        <v>0</v>
      </c>
      <c r="X360" s="50">
        <v>0.99999899999999997</v>
      </c>
      <c r="Y360" s="50">
        <v>0</v>
      </c>
      <c r="AA360" s="3">
        <v>387</v>
      </c>
      <c r="AC360" s="6">
        <f>SUMIF(Edges!A:A,Vertices[[#This Row],[Vertex]],Edges!N:N)+SUMIF(Edges!B:B,Vertices[[#This Row],[Vertex]],Edges!N:N)</f>
        <v>1</v>
      </c>
      <c r="AD360" s="83" t="str">
        <f>REPLACE(INDEX(GroupVertices[Group], MATCH(Vertices[[#This Row],[Vertex]],GroupVertices[Vertex],0)),1,1,"")</f>
        <v>63</v>
      </c>
      <c r="AE360" s="2"/>
      <c r="AI360" s="3"/>
    </row>
    <row r="361" spans="1:35" x14ac:dyDescent="0.25">
      <c r="A361" s="1" t="s">
        <v>883</v>
      </c>
      <c r="D361">
        <v>1.5</v>
      </c>
      <c r="G361" s="51"/>
      <c r="M361">
        <v>6140.86474609375</v>
      </c>
      <c r="N361">
        <v>249.97500610351563</v>
      </c>
      <c r="R361" s="49">
        <v>1</v>
      </c>
      <c r="U361" s="50">
        <v>0</v>
      </c>
      <c r="V361" s="50">
        <v>1</v>
      </c>
      <c r="W361" s="50">
        <v>0</v>
      </c>
      <c r="X361" s="50">
        <v>0.99999899999999997</v>
      </c>
      <c r="Y361" s="50">
        <v>0</v>
      </c>
      <c r="AA361" s="3">
        <v>397</v>
      </c>
      <c r="AC361" s="6">
        <f>SUMIF(Edges!A:A,Vertices[[#This Row],[Vertex]],Edges!N:N)+SUMIF(Edges!B:B,Vertices[[#This Row],[Vertex]],Edges!N:N)</f>
        <v>1</v>
      </c>
      <c r="AD361" s="83" t="str">
        <f>REPLACE(INDEX(GroupVertices[Group], MATCH(Vertices[[#This Row],[Vertex]],GroupVertices[Vertex],0)),1,1,"")</f>
        <v>58</v>
      </c>
      <c r="AE361" s="2"/>
      <c r="AI361" s="3"/>
    </row>
    <row r="362" spans="1:35" x14ac:dyDescent="0.25">
      <c r="A362" s="1" t="s">
        <v>799</v>
      </c>
      <c r="D362">
        <v>1.5</v>
      </c>
      <c r="G362" s="51"/>
      <c r="M362">
        <v>5682.71142578125</v>
      </c>
      <c r="N362">
        <v>1797.6143798828125</v>
      </c>
      <c r="R362" s="49">
        <v>1</v>
      </c>
      <c r="U362" s="50">
        <v>0</v>
      </c>
      <c r="V362" s="50">
        <v>1</v>
      </c>
      <c r="W362" s="50">
        <v>0</v>
      </c>
      <c r="X362" s="50">
        <v>0.99999899999999997</v>
      </c>
      <c r="Y362" s="50">
        <v>0</v>
      </c>
      <c r="AA362" s="3">
        <v>459</v>
      </c>
      <c r="AC362" s="6">
        <f>SUMIF(Edges!A:A,Vertices[[#This Row],[Vertex]],Edges!N:N)+SUMIF(Edges!B:B,Vertices[[#This Row],[Vertex]],Edges!N:N)</f>
        <v>1</v>
      </c>
      <c r="AD362" s="83" t="str">
        <f>REPLACE(INDEX(GroupVertices[Group], MATCH(Vertices[[#This Row],[Vertex]],GroupVertices[Vertex],0)),1,1,"")</f>
        <v>57</v>
      </c>
      <c r="AE362" s="2"/>
      <c r="AI362" s="3"/>
    </row>
    <row r="363" spans="1:35" x14ac:dyDescent="0.25">
      <c r="A363" s="1" t="s">
        <v>884</v>
      </c>
      <c r="D363">
        <v>1.5</v>
      </c>
      <c r="G363" s="51"/>
      <c r="M363">
        <v>6140.86474609375</v>
      </c>
      <c r="N363">
        <v>397.01910400390625</v>
      </c>
      <c r="R363" s="49">
        <v>1</v>
      </c>
      <c r="U363" s="50">
        <v>0</v>
      </c>
      <c r="V363" s="50">
        <v>1</v>
      </c>
      <c r="W363" s="50">
        <v>0</v>
      </c>
      <c r="X363" s="50">
        <v>0.99999899999999997</v>
      </c>
      <c r="Y363" s="50">
        <v>0</v>
      </c>
      <c r="AA363" s="3">
        <v>464</v>
      </c>
      <c r="AC363" s="6">
        <f>SUMIF(Edges!A:A,Vertices[[#This Row],[Vertex]],Edges!N:N)+SUMIF(Edges!B:B,Vertices[[#This Row],[Vertex]],Edges!N:N)</f>
        <v>1</v>
      </c>
      <c r="AD363" s="83" t="str">
        <f>REPLACE(INDEX(GroupVertices[Group], MATCH(Vertices[[#This Row],[Vertex]],GroupVertices[Vertex],0)),1,1,"")</f>
        <v>58</v>
      </c>
      <c r="AE363" s="2"/>
      <c r="AI363" s="3"/>
    </row>
    <row r="364" spans="1:35" x14ac:dyDescent="0.25">
      <c r="A364" s="1" t="s">
        <v>792</v>
      </c>
      <c r="D364">
        <v>1.5</v>
      </c>
      <c r="G364" s="51"/>
      <c r="M364">
        <v>5682.71142578125</v>
      </c>
      <c r="N364">
        <v>867.560302734375</v>
      </c>
      <c r="R364" s="49">
        <v>1</v>
      </c>
      <c r="U364" s="50">
        <v>0</v>
      </c>
      <c r="V364" s="50">
        <v>1</v>
      </c>
      <c r="W364" s="50">
        <v>0</v>
      </c>
      <c r="X364" s="50">
        <v>0.99999899999999997</v>
      </c>
      <c r="Y364" s="50">
        <v>0</v>
      </c>
      <c r="AA364" s="3">
        <v>479</v>
      </c>
      <c r="AC364" s="6">
        <f>SUMIF(Edges!A:A,Vertices[[#This Row],[Vertex]],Edges!N:N)+SUMIF(Edges!B:B,Vertices[[#This Row],[Vertex]],Edges!N:N)</f>
        <v>1</v>
      </c>
      <c r="AD364" s="83" t="str">
        <f>REPLACE(INDEX(GroupVertices[Group], MATCH(Vertices[[#This Row],[Vertex]],GroupVertices[Vertex],0)),1,1,"")</f>
        <v>49</v>
      </c>
      <c r="AE364" s="2"/>
      <c r="AI364" s="3"/>
    </row>
    <row r="365" spans="1:35" x14ac:dyDescent="0.25">
      <c r="A365" s="1" t="s">
        <v>817</v>
      </c>
      <c r="D365">
        <v>1.5</v>
      </c>
      <c r="G365" s="51"/>
      <c r="M365">
        <v>6590.98046875</v>
      </c>
      <c r="N365">
        <v>867.560302734375</v>
      </c>
      <c r="R365" s="49">
        <v>1</v>
      </c>
      <c r="U365" s="50">
        <v>0</v>
      </c>
      <c r="V365" s="50">
        <v>1</v>
      </c>
      <c r="W365" s="50">
        <v>0</v>
      </c>
      <c r="X365" s="50">
        <v>0.99999899999999997</v>
      </c>
      <c r="Y365" s="50">
        <v>0</v>
      </c>
      <c r="AA365" s="3">
        <v>482</v>
      </c>
      <c r="AC365" s="6">
        <f>SUMIF(Edges!A:A,Vertices[[#This Row],[Vertex]],Edges!N:N)+SUMIF(Edges!B:B,Vertices[[#This Row],[Vertex]],Edges!N:N)</f>
        <v>1</v>
      </c>
      <c r="AD365" s="83" t="str">
        <f>REPLACE(INDEX(GroupVertices[Group], MATCH(Vertices[[#This Row],[Vertex]],GroupVertices[Vertex],0)),1,1,"")</f>
        <v>66</v>
      </c>
      <c r="AE365" s="2"/>
      <c r="AI365" s="3"/>
    </row>
    <row r="366" spans="1:35" x14ac:dyDescent="0.25">
      <c r="A366" s="1" t="s">
        <v>1004</v>
      </c>
      <c r="D366">
        <v>1.5</v>
      </c>
      <c r="G366" s="51"/>
      <c r="M366">
        <v>9532.80859375</v>
      </c>
      <c r="N366">
        <v>227.91838073730469</v>
      </c>
      <c r="R366" s="49">
        <v>1</v>
      </c>
      <c r="U366" s="50">
        <v>0</v>
      </c>
      <c r="V366" s="50">
        <v>1</v>
      </c>
      <c r="W366" s="50">
        <v>0</v>
      </c>
      <c r="X366" s="50">
        <v>0.99999899999999997</v>
      </c>
      <c r="Y366" s="50">
        <v>0</v>
      </c>
      <c r="AA366" s="3">
        <v>580</v>
      </c>
      <c r="AC366" s="6">
        <f>SUMIF(Edges!A:A,Vertices[[#This Row],[Vertex]],Edges!N:N)+SUMIF(Edges!B:B,Vertices[[#This Row],[Vertex]],Edges!N:N)</f>
        <v>1</v>
      </c>
      <c r="AD366" s="83" t="str">
        <f>REPLACE(INDEX(GroupVertices[Group], MATCH(Vertices[[#This Row],[Vertex]],GroupVertices[Vertex],0)),1,1,"")</f>
        <v>41</v>
      </c>
      <c r="AE366" s="2"/>
      <c r="AI366" s="3"/>
    </row>
    <row r="367" spans="1:35" x14ac:dyDescent="0.25">
      <c r="A367" s="1" t="s">
        <v>1008</v>
      </c>
      <c r="D367">
        <v>1.5</v>
      </c>
      <c r="G367" s="51"/>
      <c r="M367">
        <v>9347.939453125</v>
      </c>
      <c r="N367">
        <v>555.091552734375</v>
      </c>
      <c r="R367" s="49">
        <v>1</v>
      </c>
      <c r="U367" s="50">
        <v>0</v>
      </c>
      <c r="V367" s="50">
        <v>1</v>
      </c>
      <c r="W367" s="50">
        <v>0</v>
      </c>
      <c r="X367" s="50">
        <v>0.99999899999999997</v>
      </c>
      <c r="Y367" s="50">
        <v>0</v>
      </c>
      <c r="AA367" s="3">
        <v>588</v>
      </c>
      <c r="AC367" s="6">
        <f>SUMIF(Edges!A:A,Vertices[[#This Row],[Vertex]],Edges!N:N)+SUMIF(Edges!B:B,Vertices[[#This Row],[Vertex]],Edges!N:N)</f>
        <v>1</v>
      </c>
      <c r="AD367" s="83" t="str">
        <f>REPLACE(INDEX(GroupVertices[Group], MATCH(Vertices[[#This Row],[Vertex]],GroupVertices[Vertex],0)),1,1,"")</f>
        <v>40</v>
      </c>
      <c r="AE367" s="2"/>
      <c r="AI367" s="3"/>
    </row>
    <row r="368" spans="1:35" x14ac:dyDescent="0.25">
      <c r="A368" s="1" t="s">
        <v>1005</v>
      </c>
      <c r="D368">
        <v>1.5</v>
      </c>
      <c r="G368" s="51"/>
      <c r="M368">
        <v>9350.619140625</v>
      </c>
      <c r="N368">
        <v>227.91838073730469</v>
      </c>
      <c r="R368" s="49">
        <v>1</v>
      </c>
      <c r="U368" s="50">
        <v>0</v>
      </c>
      <c r="V368" s="50">
        <v>1</v>
      </c>
      <c r="W368" s="50">
        <v>0</v>
      </c>
      <c r="X368" s="50">
        <v>0.99999899999999997</v>
      </c>
      <c r="Y368" s="50">
        <v>0</v>
      </c>
      <c r="AA368" s="3">
        <v>597</v>
      </c>
      <c r="AC368" s="6">
        <f>SUMIF(Edges!A:A,Vertices[[#This Row],[Vertex]],Edges!N:N)+SUMIF(Edges!B:B,Vertices[[#This Row],[Vertex]],Edges!N:N)</f>
        <v>1</v>
      </c>
      <c r="AD368" s="83" t="str">
        <f>REPLACE(INDEX(GroupVertices[Group], MATCH(Vertices[[#This Row],[Vertex]],GroupVertices[Vertex],0)),1,1,"")</f>
        <v>41</v>
      </c>
      <c r="AE368" s="2"/>
      <c r="AI368" s="3"/>
    </row>
    <row r="369" spans="1:35" x14ac:dyDescent="0.25">
      <c r="A369" s="1" t="s">
        <v>876</v>
      </c>
      <c r="D369">
        <v>1.5</v>
      </c>
      <c r="G369" s="51"/>
      <c r="M369">
        <v>7507.28759765625</v>
      </c>
      <c r="N369">
        <v>1797.6143798828125</v>
      </c>
      <c r="R369" s="49">
        <v>1</v>
      </c>
      <c r="U369" s="50">
        <v>0</v>
      </c>
      <c r="V369" s="50">
        <v>1</v>
      </c>
      <c r="W369" s="50">
        <v>0</v>
      </c>
      <c r="X369" s="50">
        <v>0.99999899999999997</v>
      </c>
      <c r="Y369" s="50">
        <v>0</v>
      </c>
      <c r="AA369" s="3">
        <v>607</v>
      </c>
      <c r="AC369" s="6">
        <f>SUMIF(Edges!A:A,Vertices[[#This Row],[Vertex]],Edges!N:N)+SUMIF(Edges!B:B,Vertices[[#This Row],[Vertex]],Edges!N:N)</f>
        <v>1</v>
      </c>
      <c r="AD369" s="83" t="str">
        <f>REPLACE(INDEX(GroupVertices[Group], MATCH(Vertices[[#This Row],[Vertex]],GroupVertices[Vertex],0)),1,1,"")</f>
        <v>63</v>
      </c>
      <c r="AE369" s="2"/>
      <c r="AI369" s="3"/>
    </row>
    <row r="370" spans="1:35" x14ac:dyDescent="0.25">
      <c r="A370" s="1" t="s">
        <v>364</v>
      </c>
      <c r="D370">
        <v>1.5</v>
      </c>
      <c r="G370" s="51"/>
      <c r="M370">
        <v>7507.28759765625</v>
      </c>
      <c r="N370">
        <v>1338.1014404296875</v>
      </c>
      <c r="R370" s="49">
        <v>1</v>
      </c>
      <c r="U370" s="50">
        <v>0</v>
      </c>
      <c r="V370" s="50">
        <v>1</v>
      </c>
      <c r="W370" s="50">
        <v>0</v>
      </c>
      <c r="X370" s="50">
        <v>0.99999899999999997</v>
      </c>
      <c r="Y370" s="50">
        <v>0</v>
      </c>
      <c r="AA370" s="3">
        <v>654</v>
      </c>
      <c r="AC370" s="6">
        <f>SUMIF(Edges!A:A,Vertices[[#This Row],[Vertex]],Edges!N:N)+SUMIF(Edges!B:B,Vertices[[#This Row],[Vertex]],Edges!N:N)</f>
        <v>1</v>
      </c>
      <c r="AD370" s="83" t="str">
        <f>REPLACE(INDEX(GroupVertices[Group], MATCH(Vertices[[#This Row],[Vertex]],GroupVertices[Vertex],0)),1,1,"")</f>
        <v>62</v>
      </c>
      <c r="AE370" s="2"/>
      <c r="AI370" s="3"/>
    </row>
    <row r="371" spans="1:35" x14ac:dyDescent="0.25">
      <c r="A371" s="1" t="s">
        <v>1035</v>
      </c>
      <c r="D371">
        <v>1.5</v>
      </c>
      <c r="G371" s="51"/>
      <c r="M371">
        <v>8431.6328125</v>
      </c>
      <c r="N371">
        <v>702.13568115234375</v>
      </c>
      <c r="R371" s="49">
        <v>1</v>
      </c>
      <c r="U371" s="50">
        <v>0</v>
      </c>
      <c r="V371" s="50">
        <v>1</v>
      </c>
      <c r="W371" s="50">
        <v>0</v>
      </c>
      <c r="X371" s="50">
        <v>0.99999899999999997</v>
      </c>
      <c r="Y371" s="50">
        <v>0</v>
      </c>
      <c r="AA371" s="3">
        <v>663</v>
      </c>
      <c r="AC371" s="6">
        <f>SUMIF(Edges!A:A,Vertices[[#This Row],[Vertex]],Edges!N:N)+SUMIF(Edges!B:B,Vertices[[#This Row],[Vertex]],Edges!N:N)</f>
        <v>1</v>
      </c>
      <c r="AD371" s="83" t="str">
        <f>REPLACE(INDEX(GroupVertices[Group], MATCH(Vertices[[#This Row],[Vertex]],GroupVertices[Vertex],0)),1,1,"")</f>
        <v>44</v>
      </c>
      <c r="AE371" s="2"/>
      <c r="AI371" s="3"/>
    </row>
    <row r="372" spans="1:35" x14ac:dyDescent="0.25">
      <c r="A372" s="1" t="s">
        <v>1036</v>
      </c>
      <c r="D372">
        <v>1.5</v>
      </c>
      <c r="G372" s="51"/>
      <c r="M372">
        <v>8431.6328125</v>
      </c>
      <c r="N372">
        <v>841.82757568359375</v>
      </c>
      <c r="R372" s="49">
        <v>1</v>
      </c>
      <c r="U372" s="50">
        <v>0</v>
      </c>
      <c r="V372" s="50">
        <v>1</v>
      </c>
      <c r="W372" s="50">
        <v>0</v>
      </c>
      <c r="X372" s="50">
        <v>0.99999899999999997</v>
      </c>
      <c r="Y372" s="50">
        <v>0</v>
      </c>
      <c r="AA372" s="3">
        <v>667</v>
      </c>
      <c r="AC372" s="6">
        <f>SUMIF(Edges!A:A,Vertices[[#This Row],[Vertex]],Edges!N:N)+SUMIF(Edges!B:B,Vertices[[#This Row],[Vertex]],Edges!N:N)</f>
        <v>1</v>
      </c>
      <c r="AD372" s="83" t="str">
        <f>REPLACE(INDEX(GroupVertices[Group], MATCH(Vertices[[#This Row],[Vertex]],GroupVertices[Vertex],0)),1,1,"")</f>
        <v>44</v>
      </c>
      <c r="AE372" s="2"/>
      <c r="AI372" s="3"/>
    </row>
    <row r="373" spans="1:35" x14ac:dyDescent="0.25">
      <c r="A373" s="1" t="s">
        <v>548</v>
      </c>
      <c r="D373">
        <v>1.5</v>
      </c>
      <c r="G373" s="51"/>
      <c r="M373">
        <v>6590.98046875</v>
      </c>
      <c r="N373">
        <v>397.01910400390625</v>
      </c>
      <c r="R373" s="49">
        <v>1</v>
      </c>
      <c r="U373" s="50">
        <v>0</v>
      </c>
      <c r="V373" s="50">
        <v>1</v>
      </c>
      <c r="W373" s="50">
        <v>0</v>
      </c>
      <c r="X373" s="50">
        <v>0.99999899999999997</v>
      </c>
      <c r="Y373" s="50">
        <v>0</v>
      </c>
      <c r="AA373" s="3">
        <v>689</v>
      </c>
      <c r="AC373" s="6">
        <f>SUMIF(Edges!A:A,Vertices[[#This Row],[Vertex]],Edges!N:N)+SUMIF(Edges!B:B,Vertices[[#This Row],[Vertex]],Edges!N:N)</f>
        <v>1</v>
      </c>
      <c r="AD373" s="83" t="str">
        <f>REPLACE(INDEX(GroupVertices[Group], MATCH(Vertices[[#This Row],[Vertex]],GroupVertices[Vertex],0)),1,1,"")</f>
        <v>68</v>
      </c>
      <c r="AE373" s="2"/>
      <c r="AI373" s="3"/>
    </row>
    <row r="374" spans="1:35" x14ac:dyDescent="0.25">
      <c r="A374" s="1" t="s">
        <v>1055</v>
      </c>
      <c r="D374">
        <v>1.5</v>
      </c>
      <c r="G374" s="51"/>
      <c r="M374">
        <v>7965.44140625</v>
      </c>
      <c r="N374">
        <v>720.51617431640625</v>
      </c>
      <c r="R374" s="49">
        <v>1</v>
      </c>
      <c r="U374" s="50">
        <v>0</v>
      </c>
      <c r="V374" s="50">
        <v>1</v>
      </c>
      <c r="W374" s="50">
        <v>0</v>
      </c>
      <c r="X374" s="50">
        <v>0.99999899999999997</v>
      </c>
      <c r="Y374" s="50">
        <v>0</v>
      </c>
      <c r="AA374" s="3">
        <v>714</v>
      </c>
      <c r="AC374" s="6">
        <f>SUMIF(Edges!A:A,Vertices[[#This Row],[Vertex]],Edges!N:N)+SUMIF(Edges!B:B,Vertices[[#This Row],[Vertex]],Edges!N:N)</f>
        <v>1</v>
      </c>
      <c r="AD374" s="83" t="str">
        <f>REPLACE(INDEX(GroupVertices[Group], MATCH(Vertices[[#This Row],[Vertex]],GroupVertices[Vertex],0)),1,1,"")</f>
        <v>35</v>
      </c>
      <c r="AE374" s="2"/>
      <c r="AI374" s="3"/>
    </row>
    <row r="375" spans="1:35" x14ac:dyDescent="0.25">
      <c r="A375" s="1" t="s">
        <v>814</v>
      </c>
      <c r="D375">
        <v>1.5</v>
      </c>
      <c r="G375" s="51"/>
      <c r="M375">
        <v>6590.98046875</v>
      </c>
      <c r="N375">
        <v>1338.1014404296875</v>
      </c>
      <c r="R375" s="49">
        <v>1</v>
      </c>
      <c r="U375" s="50">
        <v>0</v>
      </c>
      <c r="V375" s="50">
        <v>1</v>
      </c>
      <c r="W375" s="50">
        <v>0</v>
      </c>
      <c r="X375" s="50">
        <v>0.99999899999999997</v>
      </c>
      <c r="Y375" s="50">
        <v>0</v>
      </c>
      <c r="AA375" s="3">
        <v>718</v>
      </c>
      <c r="AC375" s="6">
        <f>SUMIF(Edges!A:A,Vertices[[#This Row],[Vertex]],Edges!N:N)+SUMIF(Edges!B:B,Vertices[[#This Row],[Vertex]],Edges!N:N)</f>
        <v>1</v>
      </c>
      <c r="AD375" s="83" t="str">
        <f>REPLACE(INDEX(GroupVertices[Group], MATCH(Vertices[[#This Row],[Vertex]],GroupVertices[Vertex],0)),1,1,"")</f>
        <v>64</v>
      </c>
      <c r="AE375" s="2"/>
      <c r="AI375" s="3"/>
    </row>
    <row r="376" spans="1:35" x14ac:dyDescent="0.25">
      <c r="A376" s="1" t="s">
        <v>1175</v>
      </c>
      <c r="D376">
        <v>1.5</v>
      </c>
      <c r="G376" s="51"/>
      <c r="M376">
        <v>7965.44140625</v>
      </c>
      <c r="N376">
        <v>1657.9224853515625</v>
      </c>
      <c r="R376" s="49">
        <v>1</v>
      </c>
      <c r="U376" s="50">
        <v>0</v>
      </c>
      <c r="V376" s="50">
        <v>1</v>
      </c>
      <c r="W376" s="50">
        <v>0</v>
      </c>
      <c r="X376" s="50">
        <v>0.99999899999999997</v>
      </c>
      <c r="Y376" s="50">
        <v>0</v>
      </c>
      <c r="AA376" s="3">
        <v>730</v>
      </c>
      <c r="AC376" s="6">
        <f>SUMIF(Edges!A:A,Vertices[[#This Row],[Vertex]],Edges!N:N)+SUMIF(Edges!B:B,Vertices[[#This Row],[Vertex]],Edges!N:N)</f>
        <v>1</v>
      </c>
      <c r="AD376" s="83" t="e">
        <f>REPLACE(INDEX(GroupVertices[Group], MATCH(Vertices[[#This Row],[Vertex]],GroupVertices[Vertex],0)),1,1,"")</f>
        <v>#N/A</v>
      </c>
      <c r="AE376" s="2"/>
      <c r="AI376" s="3"/>
    </row>
    <row r="377" spans="1:35" x14ac:dyDescent="0.25">
      <c r="A377" s="1" t="s">
        <v>1061</v>
      </c>
      <c r="D377">
        <v>1.5</v>
      </c>
      <c r="G377" s="51"/>
      <c r="M377">
        <v>8913.8994140625</v>
      </c>
      <c r="N377">
        <v>665.3746337890625</v>
      </c>
      <c r="R377" s="49">
        <v>1</v>
      </c>
      <c r="U377" s="50">
        <v>0</v>
      </c>
      <c r="V377" s="50">
        <v>1</v>
      </c>
      <c r="W377" s="50">
        <v>0</v>
      </c>
      <c r="X377" s="50">
        <v>0.99999899999999997</v>
      </c>
      <c r="Y377" s="50">
        <v>0</v>
      </c>
      <c r="AA377" s="3">
        <v>764</v>
      </c>
      <c r="AC377" s="6">
        <f>SUMIF(Edges!A:A,Vertices[[#This Row],[Vertex]],Edges!N:N)+SUMIF(Edges!B:B,Vertices[[#This Row],[Vertex]],Edges!N:N)</f>
        <v>1</v>
      </c>
      <c r="AD377" s="83" t="str">
        <f>REPLACE(INDEX(GroupVertices[Group], MATCH(Vertices[[#This Row],[Vertex]],GroupVertices[Vertex],0)),1,1,"")</f>
        <v>39</v>
      </c>
      <c r="AE377" s="2"/>
      <c r="AI377" s="3"/>
    </row>
    <row r="378" spans="1:35" x14ac:dyDescent="0.25">
      <c r="A378" s="1" t="s">
        <v>1056</v>
      </c>
      <c r="D378">
        <v>1.5</v>
      </c>
      <c r="G378" s="51"/>
      <c r="M378">
        <v>7965.44140625</v>
      </c>
      <c r="N378">
        <v>867.560302734375</v>
      </c>
      <c r="R378" s="49">
        <v>1</v>
      </c>
      <c r="U378" s="50">
        <v>0</v>
      </c>
      <c r="V378" s="50">
        <v>1</v>
      </c>
      <c r="W378" s="50">
        <v>0</v>
      </c>
      <c r="X378" s="50">
        <v>0.99999899999999997</v>
      </c>
      <c r="Y378" s="50">
        <v>0</v>
      </c>
      <c r="AA378" s="3">
        <v>773</v>
      </c>
      <c r="AC378" s="6">
        <f>SUMIF(Edges!A:A,Vertices[[#This Row],[Vertex]],Edges!N:N)+SUMIF(Edges!B:B,Vertices[[#This Row],[Vertex]],Edges!N:N)</f>
        <v>1</v>
      </c>
      <c r="AD378" s="83" t="str">
        <f>REPLACE(INDEX(GroupVertices[Group], MATCH(Vertices[[#This Row],[Vertex]],GroupVertices[Vertex],0)),1,1,"")</f>
        <v>35</v>
      </c>
      <c r="AE378" s="2"/>
      <c r="AI378" s="3"/>
    </row>
    <row r="379" spans="1:35" x14ac:dyDescent="0.25">
      <c r="A379" s="1" t="s">
        <v>1059</v>
      </c>
      <c r="D379">
        <v>1.5</v>
      </c>
      <c r="G379" s="51"/>
      <c r="M379">
        <v>7965.44140625</v>
      </c>
      <c r="N379">
        <v>1797.6143798828125</v>
      </c>
      <c r="R379" s="49">
        <v>1</v>
      </c>
      <c r="U379" s="50">
        <v>0</v>
      </c>
      <c r="V379" s="50">
        <v>1</v>
      </c>
      <c r="W379" s="50">
        <v>0</v>
      </c>
      <c r="X379" s="50">
        <v>0.99999899999999997</v>
      </c>
      <c r="Y379" s="50">
        <v>0</v>
      </c>
      <c r="AA379" s="3">
        <v>792</v>
      </c>
      <c r="AC379" s="6">
        <f>SUMIF(Edges!A:A,Vertices[[#This Row],[Vertex]],Edges!N:N)+SUMIF(Edges!B:B,Vertices[[#This Row],[Vertex]],Edges!N:N)</f>
        <v>1</v>
      </c>
      <c r="AD379" s="83" t="str">
        <f>REPLACE(INDEX(GroupVertices[Group], MATCH(Vertices[[#This Row],[Vertex]],GroupVertices[Vertex],0)),1,1,"")</f>
        <v>34</v>
      </c>
      <c r="AE379" s="2"/>
      <c r="AI379" s="3"/>
    </row>
    <row r="380" spans="1:35" x14ac:dyDescent="0.25">
      <c r="A380" s="1" t="s">
        <v>1009</v>
      </c>
      <c r="D380">
        <v>1.5</v>
      </c>
      <c r="G380" s="51"/>
      <c r="M380">
        <v>9347.939453125</v>
      </c>
      <c r="N380">
        <v>753.60107421875</v>
      </c>
      <c r="R380" s="49">
        <v>1</v>
      </c>
      <c r="U380" s="50">
        <v>0</v>
      </c>
      <c r="V380" s="50">
        <v>1</v>
      </c>
      <c r="W380" s="50">
        <v>0</v>
      </c>
      <c r="X380" s="50">
        <v>0.99999899999999997</v>
      </c>
      <c r="Y380" s="50">
        <v>0</v>
      </c>
      <c r="AA380" s="3">
        <v>798</v>
      </c>
      <c r="AC380" s="6">
        <f>SUMIF(Edges!A:A,Vertices[[#This Row],[Vertex]],Edges!N:N)+SUMIF(Edges!B:B,Vertices[[#This Row],[Vertex]],Edges!N:N)</f>
        <v>1</v>
      </c>
      <c r="AD380" s="83" t="str">
        <f>REPLACE(INDEX(GroupVertices[Group], MATCH(Vertices[[#This Row],[Vertex]],GroupVertices[Vertex],0)),1,1,"")</f>
        <v>40</v>
      </c>
      <c r="AE380" s="2"/>
      <c r="AI380" s="3"/>
    </row>
    <row r="381" spans="1:35" x14ac:dyDescent="0.25">
      <c r="A381" s="1" t="s">
        <v>1062</v>
      </c>
      <c r="D381">
        <v>1.5</v>
      </c>
      <c r="G381" s="51"/>
      <c r="M381">
        <v>8913.8994140625</v>
      </c>
      <c r="N381">
        <v>790.36212158203125</v>
      </c>
      <c r="R381" s="49">
        <v>1</v>
      </c>
      <c r="U381" s="50">
        <v>0</v>
      </c>
      <c r="V381" s="50">
        <v>1</v>
      </c>
      <c r="W381" s="50">
        <v>0</v>
      </c>
      <c r="X381" s="50">
        <v>0.99999899999999997</v>
      </c>
      <c r="Y381" s="50">
        <v>0</v>
      </c>
      <c r="AA381" s="3">
        <v>817</v>
      </c>
      <c r="AC381" s="6">
        <f>SUMIF(Edges!A:A,Vertices[[#This Row],[Vertex]],Edges!N:N)+SUMIF(Edges!B:B,Vertices[[#This Row],[Vertex]],Edges!N:N)</f>
        <v>1</v>
      </c>
      <c r="AD381" s="83" t="str">
        <f>REPLACE(INDEX(GroupVertices[Group], MATCH(Vertices[[#This Row],[Vertex]],GroupVertices[Vertex],0)),1,1,"")</f>
        <v>39</v>
      </c>
      <c r="AE381" s="2"/>
      <c r="AI381" s="3"/>
    </row>
    <row r="382" spans="1:35" x14ac:dyDescent="0.25">
      <c r="A382" s="1" t="s">
        <v>728</v>
      </c>
      <c r="D382">
        <v>1.5</v>
      </c>
      <c r="G382" s="51"/>
      <c r="M382">
        <v>5682.71142578125</v>
      </c>
      <c r="N382">
        <v>1338.1014404296875</v>
      </c>
      <c r="R382" s="49">
        <v>1</v>
      </c>
      <c r="U382" s="50">
        <v>0</v>
      </c>
      <c r="V382" s="50">
        <v>1</v>
      </c>
      <c r="W382" s="50">
        <v>0</v>
      </c>
      <c r="X382" s="50">
        <v>0.99999899999999997</v>
      </c>
      <c r="Y382" s="50">
        <v>0</v>
      </c>
      <c r="AA382" s="3">
        <v>830</v>
      </c>
      <c r="AC382" s="6">
        <f>SUMIF(Edges!A:A,Vertices[[#This Row],[Vertex]],Edges!N:N)+SUMIF(Edges!B:B,Vertices[[#This Row],[Vertex]],Edges!N:N)</f>
        <v>1</v>
      </c>
      <c r="AD382" s="83" t="str">
        <f>REPLACE(INDEX(GroupVertices[Group], MATCH(Vertices[[#This Row],[Vertex]],GroupVertices[Vertex],0)),1,1,"")</f>
        <v>56</v>
      </c>
      <c r="AE382" s="2"/>
      <c r="AI382" s="3"/>
    </row>
    <row r="383" spans="1:35" x14ac:dyDescent="0.25">
      <c r="A383" s="1" t="s">
        <v>1073</v>
      </c>
      <c r="D383">
        <v>1.5</v>
      </c>
      <c r="G383" s="51"/>
      <c r="M383">
        <v>8431.6328125</v>
      </c>
      <c r="N383">
        <v>1157.972412109375</v>
      </c>
      <c r="R383" s="49">
        <v>1</v>
      </c>
      <c r="U383" s="50">
        <v>0</v>
      </c>
      <c r="V383" s="50">
        <v>1</v>
      </c>
      <c r="W383" s="50">
        <v>0</v>
      </c>
      <c r="X383" s="50">
        <v>0.99999899999999997</v>
      </c>
      <c r="Y383" s="50">
        <v>0</v>
      </c>
      <c r="AA383" s="3">
        <v>867</v>
      </c>
      <c r="AC383" s="6">
        <f>SUMIF(Edges!A:A,Vertices[[#This Row],[Vertex]],Edges!N:N)+SUMIF(Edges!B:B,Vertices[[#This Row],[Vertex]],Edges!N:N)</f>
        <v>1</v>
      </c>
      <c r="AD383" s="83" t="str">
        <f>REPLACE(INDEX(GroupVertices[Group], MATCH(Vertices[[#This Row],[Vertex]],GroupVertices[Vertex],0)),1,1,"")</f>
        <v>37</v>
      </c>
      <c r="AE383" s="2"/>
      <c r="AI383" s="3"/>
    </row>
    <row r="384" spans="1:35" x14ac:dyDescent="0.25">
      <c r="A384" s="1" t="s">
        <v>1074</v>
      </c>
      <c r="D384">
        <v>1.5</v>
      </c>
      <c r="G384" s="51"/>
      <c r="M384">
        <v>8431.6328125</v>
      </c>
      <c r="N384">
        <v>1297.664306640625</v>
      </c>
      <c r="R384" s="49">
        <v>1</v>
      </c>
      <c r="U384" s="50">
        <v>0</v>
      </c>
      <c r="V384" s="50">
        <v>1</v>
      </c>
      <c r="W384" s="50">
        <v>0</v>
      </c>
      <c r="X384" s="50">
        <v>0.99999899999999997</v>
      </c>
      <c r="Y384" s="50">
        <v>0</v>
      </c>
      <c r="AA384" s="3">
        <v>873</v>
      </c>
      <c r="AC384" s="6">
        <f>SUMIF(Edges!A:A,Vertices[[#This Row],[Vertex]],Edges!N:N)+SUMIF(Edges!B:B,Vertices[[#This Row],[Vertex]],Edges!N:N)</f>
        <v>1</v>
      </c>
      <c r="AD384" s="83" t="str">
        <f>REPLACE(INDEX(GroupVertices[Group], MATCH(Vertices[[#This Row],[Vertex]],GroupVertices[Vertex],0)),1,1,"")</f>
        <v>37</v>
      </c>
      <c r="AE384" s="2"/>
      <c r="AI384" s="3"/>
    </row>
    <row r="385" spans="1:35" x14ac:dyDescent="0.25">
      <c r="A385" s="1" t="s">
        <v>227</v>
      </c>
      <c r="D385">
        <v>2.125</v>
      </c>
      <c r="G385" s="51"/>
      <c r="M385">
        <v>6459.7578125</v>
      </c>
      <c r="N385">
        <v>5488.53564453125</v>
      </c>
      <c r="R385" s="49">
        <v>6</v>
      </c>
      <c r="U385" s="50">
        <v>0</v>
      </c>
      <c r="V385" s="50">
        <v>3.1100000000000002E-4</v>
      </c>
      <c r="W385" s="50">
        <v>1.1400000000000001E-4</v>
      </c>
      <c r="X385" s="50">
        <v>0.99577199999999999</v>
      </c>
      <c r="Y385" s="50">
        <v>1</v>
      </c>
      <c r="AA385" s="3">
        <v>307</v>
      </c>
      <c r="AC385" s="6">
        <f>SUMIF(Edges!A:A,Vertices[[#This Row],[Vertex]],Edges!N:N)+SUMIF(Edges!B:B,Vertices[[#This Row],[Vertex]],Edges!N:N)</f>
        <v>18</v>
      </c>
      <c r="AD385" s="83" t="str">
        <f>REPLACE(INDEX(GroupVertices[Group], MATCH(Vertices[[#This Row],[Vertex]],GroupVertices[Vertex],0)),1,1,"")</f>
        <v>1</v>
      </c>
      <c r="AE385" s="2"/>
      <c r="AI385" s="3"/>
    </row>
    <row r="386" spans="1:35" x14ac:dyDescent="0.25">
      <c r="A386" s="1" t="s">
        <v>223</v>
      </c>
      <c r="D386">
        <v>2.125</v>
      </c>
      <c r="G386" s="51"/>
      <c r="M386">
        <v>6567.3759765625</v>
      </c>
      <c r="N386">
        <v>5434.72705078125</v>
      </c>
      <c r="R386" s="49">
        <v>6</v>
      </c>
      <c r="U386" s="50">
        <v>0</v>
      </c>
      <c r="V386" s="50">
        <v>3.1100000000000002E-4</v>
      </c>
      <c r="W386" s="50">
        <v>1.1400000000000001E-4</v>
      </c>
      <c r="X386" s="50">
        <v>0.99577199999999999</v>
      </c>
      <c r="Y386" s="50">
        <v>1</v>
      </c>
      <c r="AA386" s="3">
        <v>17</v>
      </c>
      <c r="AC386" s="6">
        <f>SUMIF(Edges!A:A,Vertices[[#This Row],[Vertex]],Edges!N:N)+SUMIF(Edges!B:B,Vertices[[#This Row],[Vertex]],Edges!N:N)</f>
        <v>10</v>
      </c>
      <c r="AD386" s="83" t="str">
        <f>REPLACE(INDEX(GroupVertices[Group], MATCH(Vertices[[#This Row],[Vertex]],GroupVertices[Vertex],0)),1,1,"")</f>
        <v>1</v>
      </c>
      <c r="AE386" s="2"/>
      <c r="AI386" s="3"/>
    </row>
    <row r="387" spans="1:35" x14ac:dyDescent="0.25">
      <c r="A387" s="1" t="s">
        <v>220</v>
      </c>
      <c r="D387">
        <v>1.625</v>
      </c>
      <c r="G387" s="51"/>
      <c r="M387">
        <v>1784.3834228515625</v>
      </c>
      <c r="N387">
        <v>617.62567138671875</v>
      </c>
      <c r="R387" s="49">
        <v>2</v>
      </c>
      <c r="U387" s="50">
        <v>0</v>
      </c>
      <c r="V387" s="50">
        <v>0.25</v>
      </c>
      <c r="W387" s="50">
        <v>0</v>
      </c>
      <c r="X387" s="50">
        <v>0.983711</v>
      </c>
      <c r="Y387" s="50">
        <v>1</v>
      </c>
      <c r="AA387" s="3">
        <v>292</v>
      </c>
      <c r="AC387" s="6">
        <f>SUMIF(Edges!A:A,Vertices[[#This Row],[Vertex]],Edges!N:N)+SUMIF(Edges!B:B,Vertices[[#This Row],[Vertex]],Edges!N:N)</f>
        <v>4</v>
      </c>
      <c r="AD387" s="83" t="str">
        <f>REPLACE(INDEX(GroupVertices[Group], MATCH(Vertices[[#This Row],[Vertex]],GroupVertices[Vertex],0)),1,1,"")</f>
        <v>7</v>
      </c>
      <c r="AE387" s="2"/>
      <c r="AI387" s="3"/>
    </row>
    <row r="388" spans="1:35" x14ac:dyDescent="0.25">
      <c r="A388" s="1" t="s">
        <v>856</v>
      </c>
      <c r="D388">
        <v>1.625</v>
      </c>
      <c r="G388" s="51"/>
      <c r="M388">
        <v>2188.579833984375</v>
      </c>
      <c r="N388">
        <v>1545.210693359375</v>
      </c>
      <c r="R388" s="49">
        <v>2</v>
      </c>
      <c r="U388" s="50">
        <v>0</v>
      </c>
      <c r="V388" s="50">
        <v>0.25</v>
      </c>
      <c r="W388" s="50">
        <v>0</v>
      </c>
      <c r="X388" s="50">
        <v>0.983711</v>
      </c>
      <c r="Y388" s="50">
        <v>1</v>
      </c>
      <c r="AA388" s="3">
        <v>650</v>
      </c>
      <c r="AC388" s="6">
        <f>SUMIF(Edges!A:A,Vertices[[#This Row],[Vertex]],Edges!N:N)+SUMIF(Edges!B:B,Vertices[[#This Row],[Vertex]],Edges!N:N)</f>
        <v>4</v>
      </c>
      <c r="AD388" s="83" t="str">
        <f>REPLACE(INDEX(GroupVertices[Group], MATCH(Vertices[[#This Row],[Vertex]],GroupVertices[Vertex],0)),1,1,"")</f>
        <v>5</v>
      </c>
      <c r="AE388" s="2"/>
      <c r="AI388" s="3"/>
    </row>
    <row r="389" spans="1:35" x14ac:dyDescent="0.25">
      <c r="A389" s="1" t="s">
        <v>855</v>
      </c>
      <c r="D389">
        <v>1.625</v>
      </c>
      <c r="G389" s="51"/>
      <c r="M389">
        <v>1784.3831787109375</v>
      </c>
      <c r="N389">
        <v>1867.4854736328125</v>
      </c>
      <c r="R389" s="49">
        <v>2</v>
      </c>
      <c r="U389" s="50">
        <v>0</v>
      </c>
      <c r="V389" s="50">
        <v>0.25</v>
      </c>
      <c r="W389" s="50">
        <v>0</v>
      </c>
      <c r="X389" s="50">
        <v>0.983711</v>
      </c>
      <c r="Y389" s="50">
        <v>1</v>
      </c>
      <c r="AA389" s="3">
        <v>356</v>
      </c>
      <c r="AC389" s="6">
        <f>SUMIF(Edges!A:A,Vertices[[#This Row],[Vertex]],Edges!N:N)+SUMIF(Edges!B:B,Vertices[[#This Row],[Vertex]],Edges!N:N)</f>
        <v>3</v>
      </c>
      <c r="AD389" s="83" t="str">
        <f>REPLACE(INDEX(GroupVertices[Group], MATCH(Vertices[[#This Row],[Vertex]],GroupVertices[Vertex],0)),1,1,"")</f>
        <v>5</v>
      </c>
      <c r="AE389" s="2"/>
      <c r="AI389" s="3"/>
    </row>
    <row r="390" spans="1:35" x14ac:dyDescent="0.25">
      <c r="A390" s="1" t="s">
        <v>221</v>
      </c>
      <c r="D390">
        <v>1.625</v>
      </c>
      <c r="G390" s="51"/>
      <c r="M390">
        <v>2163.998291015625</v>
      </c>
      <c r="N390">
        <v>266.08218383789063</v>
      </c>
      <c r="R390" s="49">
        <v>2</v>
      </c>
      <c r="U390" s="50">
        <v>0</v>
      </c>
      <c r="V390" s="50">
        <v>0.25</v>
      </c>
      <c r="W390" s="50">
        <v>0</v>
      </c>
      <c r="X390" s="50">
        <v>0.983711</v>
      </c>
      <c r="Y390" s="50">
        <v>1</v>
      </c>
      <c r="AA390" s="3">
        <v>557</v>
      </c>
      <c r="AC390" s="6">
        <f>SUMIF(Edges!A:A,Vertices[[#This Row],[Vertex]],Edges!N:N)+SUMIF(Edges!B:B,Vertices[[#This Row],[Vertex]],Edges!N:N)</f>
        <v>3</v>
      </c>
      <c r="AD390" s="83" t="str">
        <f>REPLACE(INDEX(GroupVertices[Group], MATCH(Vertices[[#This Row],[Vertex]],GroupVertices[Vertex],0)),1,1,"")</f>
        <v>7</v>
      </c>
      <c r="AE390" s="2"/>
      <c r="AI390" s="3"/>
    </row>
    <row r="391" spans="1:35" x14ac:dyDescent="0.25">
      <c r="A391" s="1" t="s">
        <v>682</v>
      </c>
      <c r="D391">
        <v>1.625</v>
      </c>
      <c r="G391" s="51"/>
      <c r="M391">
        <v>1135.7591552734375</v>
      </c>
      <c r="N391">
        <v>176.49063110351563</v>
      </c>
      <c r="R391" s="49">
        <v>2</v>
      </c>
      <c r="U391" s="50">
        <v>0</v>
      </c>
      <c r="V391" s="50">
        <v>0.25</v>
      </c>
      <c r="W391" s="50">
        <v>0</v>
      </c>
      <c r="X391" s="50">
        <v>0.983711</v>
      </c>
      <c r="Y391" s="50">
        <v>1</v>
      </c>
      <c r="AA391" s="3">
        <v>189</v>
      </c>
      <c r="AC391" s="6">
        <f>SUMIF(Edges!A:A,Vertices[[#This Row],[Vertex]],Edges!N:N)+SUMIF(Edges!B:B,Vertices[[#This Row],[Vertex]],Edges!N:N)</f>
        <v>2</v>
      </c>
      <c r="AD391" s="83" t="str">
        <f>REPLACE(INDEX(GroupVertices[Group], MATCH(Vertices[[#This Row],[Vertex]],GroupVertices[Vertex],0)),1,1,"")</f>
        <v>10</v>
      </c>
      <c r="AE391" s="2"/>
      <c r="AI391" s="3"/>
    </row>
    <row r="392" spans="1:35" x14ac:dyDescent="0.25">
      <c r="A392" s="1" t="s">
        <v>683</v>
      </c>
      <c r="D392">
        <v>1.625</v>
      </c>
      <c r="G392" s="51"/>
      <c r="M392">
        <v>1109.211669921875</v>
      </c>
      <c r="N392">
        <v>617.62298583984375</v>
      </c>
      <c r="R392" s="49">
        <v>2</v>
      </c>
      <c r="U392" s="50">
        <v>0</v>
      </c>
      <c r="V392" s="50">
        <v>0.25</v>
      </c>
      <c r="W392" s="50">
        <v>0</v>
      </c>
      <c r="X392" s="50">
        <v>0.983711</v>
      </c>
      <c r="Y392" s="50">
        <v>1</v>
      </c>
      <c r="AA392" s="3">
        <v>275</v>
      </c>
      <c r="AC392" s="6">
        <f>SUMIF(Edges!A:A,Vertices[[#This Row],[Vertex]],Edges!N:N)+SUMIF(Edges!B:B,Vertices[[#This Row],[Vertex]],Edges!N:N)</f>
        <v>2</v>
      </c>
      <c r="AD392" s="83" t="str">
        <f>REPLACE(INDEX(GroupVertices[Group], MATCH(Vertices[[#This Row],[Vertex]],GroupVertices[Vertex],0)),1,1,"")</f>
        <v>10</v>
      </c>
      <c r="AE392" s="2"/>
      <c r="AI392" s="3"/>
    </row>
    <row r="393" spans="1:35" x14ac:dyDescent="0.25">
      <c r="A393" s="1" t="s">
        <v>795</v>
      </c>
      <c r="D393">
        <v>2.125</v>
      </c>
      <c r="G393" s="51"/>
      <c r="M393">
        <v>3934.192626953125</v>
      </c>
      <c r="N393">
        <v>6315.79248046875</v>
      </c>
      <c r="R393" s="49">
        <v>6</v>
      </c>
      <c r="U393" s="50">
        <v>0</v>
      </c>
      <c r="V393" s="50">
        <v>2.6699999999999998E-4</v>
      </c>
      <c r="W393" s="50">
        <v>3.97E-4</v>
      </c>
      <c r="X393" s="50">
        <v>0.98318300000000003</v>
      </c>
      <c r="Y393" s="50">
        <v>1</v>
      </c>
      <c r="AA393" s="3">
        <v>673</v>
      </c>
      <c r="AC393" s="6">
        <f>SUMIF(Edges!A:A,Vertices[[#This Row],[Vertex]],Edges!N:N)+SUMIF(Edges!B:B,Vertices[[#This Row],[Vertex]],Edges!N:N)</f>
        <v>39</v>
      </c>
      <c r="AD393" s="83" t="str">
        <f>REPLACE(INDEX(GroupVertices[Group], MATCH(Vertices[[#This Row],[Vertex]],GroupVertices[Vertex],0)),1,1,"")</f>
        <v>1</v>
      </c>
      <c r="AE393" s="2"/>
      <c r="AI393" s="3"/>
    </row>
    <row r="394" spans="1:35" x14ac:dyDescent="0.25">
      <c r="A394" s="1" t="s">
        <v>793</v>
      </c>
      <c r="D394">
        <v>2.125</v>
      </c>
      <c r="G394" s="51"/>
      <c r="M394">
        <v>3208.524169921875</v>
      </c>
      <c r="N394">
        <v>6381.4052734375</v>
      </c>
      <c r="R394" s="49">
        <v>6</v>
      </c>
      <c r="U394" s="50">
        <v>0</v>
      </c>
      <c r="V394" s="50">
        <v>2.6699999999999998E-4</v>
      </c>
      <c r="W394" s="50">
        <v>3.97E-4</v>
      </c>
      <c r="X394" s="50">
        <v>0.98318300000000003</v>
      </c>
      <c r="Y394" s="50">
        <v>1</v>
      </c>
      <c r="AA394" s="3">
        <v>293</v>
      </c>
      <c r="AC394" s="6">
        <f>SUMIF(Edges!A:A,Vertices[[#This Row],[Vertex]],Edges!N:N)+SUMIF(Edges!B:B,Vertices[[#This Row],[Vertex]],Edges!N:N)</f>
        <v>13</v>
      </c>
      <c r="AD394" s="83" t="str">
        <f>REPLACE(INDEX(GroupVertices[Group], MATCH(Vertices[[#This Row],[Vertex]],GroupVertices[Vertex],0)),1,1,"")</f>
        <v>1</v>
      </c>
      <c r="AE394" s="2"/>
      <c r="AI394" s="3"/>
    </row>
    <row r="395" spans="1:35" x14ac:dyDescent="0.25">
      <c r="A395" s="1" t="s">
        <v>794</v>
      </c>
      <c r="D395">
        <v>2.125</v>
      </c>
      <c r="G395" s="51"/>
      <c r="M395">
        <v>3667.101806640625</v>
      </c>
      <c r="N395">
        <v>5240.93212890625</v>
      </c>
      <c r="R395" s="49">
        <v>6</v>
      </c>
      <c r="U395" s="50">
        <v>0</v>
      </c>
      <c r="V395" s="50">
        <v>2.6699999999999998E-4</v>
      </c>
      <c r="W395" s="50">
        <v>3.97E-4</v>
      </c>
      <c r="X395" s="50">
        <v>0.98318300000000003</v>
      </c>
      <c r="Y395" s="50">
        <v>1</v>
      </c>
      <c r="AA395" s="3">
        <v>422</v>
      </c>
      <c r="AC395" s="6">
        <f>SUMIF(Edges!A:A,Vertices[[#This Row],[Vertex]],Edges!N:N)+SUMIF(Edges!B:B,Vertices[[#This Row],[Vertex]],Edges!N:N)</f>
        <v>13</v>
      </c>
      <c r="AD395" s="83" t="str">
        <f>REPLACE(INDEX(GroupVertices[Group], MATCH(Vertices[[#This Row],[Vertex]],GroupVertices[Vertex],0)),1,1,"")</f>
        <v>1</v>
      </c>
      <c r="AE395" s="2"/>
      <c r="AI395" s="3"/>
    </row>
    <row r="396" spans="1:35" x14ac:dyDescent="0.25">
      <c r="A396" s="1" t="s">
        <v>562</v>
      </c>
      <c r="D396">
        <v>2.125</v>
      </c>
      <c r="G396" s="51"/>
      <c r="M396">
        <v>6470.2421875</v>
      </c>
      <c r="N396">
        <v>4506.67041015625</v>
      </c>
      <c r="R396" s="49">
        <v>6</v>
      </c>
      <c r="U396" s="50">
        <v>0</v>
      </c>
      <c r="V396" s="50">
        <v>3.77E-4</v>
      </c>
      <c r="W396" s="50">
        <v>5.1399999999999996E-3</v>
      </c>
      <c r="X396" s="50">
        <v>0.98269899999999999</v>
      </c>
      <c r="Y396" s="50">
        <v>1</v>
      </c>
      <c r="AA396" s="3">
        <v>393</v>
      </c>
      <c r="AC396" s="6">
        <f>SUMIF(Edges!A:A,Vertices[[#This Row],[Vertex]],Edges!N:N)+SUMIF(Edges!B:B,Vertices[[#This Row],[Vertex]],Edges!N:N)</f>
        <v>9</v>
      </c>
      <c r="AD396" s="83" t="str">
        <f>REPLACE(INDEX(GroupVertices[Group], MATCH(Vertices[[#This Row],[Vertex]],GroupVertices[Vertex],0)),1,1,"")</f>
        <v>1</v>
      </c>
      <c r="AE396" s="2"/>
      <c r="AI396" s="3"/>
    </row>
    <row r="397" spans="1:35" x14ac:dyDescent="0.25">
      <c r="A397" s="1" t="s">
        <v>307</v>
      </c>
      <c r="D397">
        <v>1.75</v>
      </c>
      <c r="G397" s="51"/>
      <c r="M397">
        <v>7151.8603515625</v>
      </c>
      <c r="N397">
        <v>6883.57421875</v>
      </c>
      <c r="R397" s="49">
        <v>3</v>
      </c>
      <c r="U397" s="50">
        <v>1454</v>
      </c>
      <c r="V397" s="50">
        <v>2.9999999999999997E-4</v>
      </c>
      <c r="W397" s="50">
        <v>6.9999999999999994E-5</v>
      </c>
      <c r="X397" s="50">
        <v>0.98260800000000004</v>
      </c>
      <c r="Y397" s="50">
        <v>0.33333333333333331</v>
      </c>
      <c r="AA397" s="3">
        <v>160</v>
      </c>
      <c r="AC397" s="6">
        <f>SUMIF(Edges!A:A,Vertices[[#This Row],[Vertex]],Edges!N:N)+SUMIF(Edges!B:B,Vertices[[#This Row],[Vertex]],Edges!N:N)</f>
        <v>11</v>
      </c>
      <c r="AD397" s="83" t="str">
        <f>REPLACE(INDEX(GroupVertices[Group], MATCH(Vertices[[#This Row],[Vertex]],GroupVertices[Vertex],0)),1,1,"")</f>
        <v>1</v>
      </c>
      <c r="AE397" s="2"/>
      <c r="AI397" s="3"/>
    </row>
    <row r="398" spans="1:35" x14ac:dyDescent="0.25">
      <c r="A398" s="1" t="s">
        <v>498</v>
      </c>
      <c r="D398">
        <v>2</v>
      </c>
      <c r="G398" s="51"/>
      <c r="M398">
        <v>5918.53955078125</v>
      </c>
      <c r="N398">
        <v>4447.3955078125</v>
      </c>
      <c r="R398" s="49">
        <v>5</v>
      </c>
      <c r="U398" s="50">
        <v>2369.3501620000002</v>
      </c>
      <c r="V398" s="50">
        <v>3.8000000000000002E-4</v>
      </c>
      <c r="W398" s="50">
        <v>9.4899999999999997E-4</v>
      </c>
      <c r="X398" s="50">
        <v>0.97011000000000003</v>
      </c>
      <c r="Y398" s="50">
        <v>0.4</v>
      </c>
      <c r="AA398" s="3">
        <v>542</v>
      </c>
      <c r="AC398" s="6">
        <f>SUMIF(Edges!A:A,Vertices[[#This Row],[Vertex]],Edges!N:N)+SUMIF(Edges!B:B,Vertices[[#This Row],[Vertex]],Edges!N:N)</f>
        <v>5</v>
      </c>
      <c r="AD398" s="83" t="str">
        <f>REPLACE(INDEX(GroupVertices[Group], MATCH(Vertices[[#This Row],[Vertex]],GroupVertices[Vertex],0)),1,1,"")</f>
        <v>1</v>
      </c>
      <c r="AE398" s="2"/>
      <c r="AI398" s="3"/>
    </row>
    <row r="399" spans="1:35" x14ac:dyDescent="0.25">
      <c r="A399" s="1" t="s">
        <v>453</v>
      </c>
      <c r="D399">
        <v>1.875</v>
      </c>
      <c r="G399" s="51"/>
      <c r="M399">
        <v>3848.925537109375</v>
      </c>
      <c r="N399">
        <v>6088.3828125</v>
      </c>
      <c r="R399" s="49">
        <v>4</v>
      </c>
      <c r="U399" s="50">
        <v>728</v>
      </c>
      <c r="V399" s="50">
        <v>2.9999999999999997E-4</v>
      </c>
      <c r="W399" s="50">
        <v>9.1000000000000003E-5</v>
      </c>
      <c r="X399" s="50">
        <v>0.94938500000000003</v>
      </c>
      <c r="Y399" s="50">
        <v>0.5</v>
      </c>
      <c r="AA399" s="3">
        <v>477</v>
      </c>
      <c r="AC399" s="6">
        <f>SUMIF(Edges!A:A,Vertices[[#This Row],[Vertex]],Edges!N:N)+SUMIF(Edges!B:B,Vertices[[#This Row],[Vertex]],Edges!N:N)</f>
        <v>19</v>
      </c>
      <c r="AD399" s="83" t="str">
        <f>REPLACE(INDEX(GroupVertices[Group], MATCH(Vertices[[#This Row],[Vertex]],GroupVertices[Vertex],0)),1,1,"")</f>
        <v>1</v>
      </c>
      <c r="AE399" s="2"/>
      <c r="AI399" s="3"/>
    </row>
    <row r="400" spans="1:35" x14ac:dyDescent="0.25">
      <c r="A400" s="1" t="s">
        <v>842</v>
      </c>
      <c r="D400">
        <v>2</v>
      </c>
      <c r="G400" s="51"/>
      <c r="M400">
        <v>4871.37890625</v>
      </c>
      <c r="N400">
        <v>4701.9599609375</v>
      </c>
      <c r="R400" s="49">
        <v>5</v>
      </c>
      <c r="U400" s="50">
        <v>0</v>
      </c>
      <c r="V400" s="50">
        <v>3.7399999999999998E-4</v>
      </c>
      <c r="W400" s="50">
        <v>1.438E-3</v>
      </c>
      <c r="X400" s="50">
        <v>0.94697900000000002</v>
      </c>
      <c r="Y400" s="50">
        <v>1</v>
      </c>
      <c r="AA400" s="3">
        <v>831</v>
      </c>
      <c r="AC400" s="6">
        <f>SUMIF(Edges!A:A,Vertices[[#This Row],[Vertex]],Edges!N:N)+SUMIF(Edges!B:B,Vertices[[#This Row],[Vertex]],Edges!N:N)</f>
        <v>7</v>
      </c>
      <c r="AD400" s="83" t="str">
        <f>REPLACE(INDEX(GroupVertices[Group], MATCH(Vertices[[#This Row],[Vertex]],GroupVertices[Vertex],0)),1,1,"")</f>
        <v>1</v>
      </c>
      <c r="AE400" s="2"/>
      <c r="AI400" s="3"/>
    </row>
    <row r="401" spans="1:35" x14ac:dyDescent="0.25">
      <c r="A401" s="1" t="s">
        <v>778</v>
      </c>
      <c r="D401">
        <v>1.75</v>
      </c>
      <c r="G401" s="51"/>
      <c r="M401">
        <v>687.221435546875</v>
      </c>
      <c r="N401">
        <v>6016.25927734375</v>
      </c>
      <c r="R401" s="49">
        <v>3</v>
      </c>
      <c r="U401" s="50">
        <v>1454</v>
      </c>
      <c r="V401" s="50">
        <v>3.0600000000000001E-4</v>
      </c>
      <c r="W401" s="50">
        <v>4.6E-5</v>
      </c>
      <c r="X401" s="50">
        <v>0.94550900000000004</v>
      </c>
      <c r="Y401" s="50">
        <v>0.33333333333333331</v>
      </c>
      <c r="AA401" s="3">
        <v>788</v>
      </c>
      <c r="AC401" s="6">
        <f>SUMIF(Edges!A:A,Vertices[[#This Row],[Vertex]],Edges!N:N)+SUMIF(Edges!B:B,Vertices[[#This Row],[Vertex]],Edges!N:N)</f>
        <v>5</v>
      </c>
      <c r="AD401" s="83" t="str">
        <f>REPLACE(INDEX(GroupVertices[Group], MATCH(Vertices[[#This Row],[Vertex]],GroupVertices[Vertex],0)),1,1,"")</f>
        <v>1</v>
      </c>
      <c r="AE401" s="2"/>
      <c r="AI401" s="3"/>
    </row>
    <row r="402" spans="1:35" x14ac:dyDescent="0.25">
      <c r="A402" s="1" t="s">
        <v>542</v>
      </c>
      <c r="D402">
        <v>1.75</v>
      </c>
      <c r="G402" s="51"/>
      <c r="M402">
        <v>4677.44677734375</v>
      </c>
      <c r="N402">
        <v>4743.4052734375</v>
      </c>
      <c r="R402" s="49">
        <v>3</v>
      </c>
      <c r="U402" s="50">
        <v>0</v>
      </c>
      <c r="V402" s="50">
        <v>2.3000000000000001E-4</v>
      </c>
      <c r="W402" s="50">
        <v>1.9999999999999999E-6</v>
      </c>
      <c r="X402" s="50">
        <v>0.93747199999999997</v>
      </c>
      <c r="Y402" s="50">
        <v>1</v>
      </c>
      <c r="AA402" s="3">
        <v>118</v>
      </c>
      <c r="AC402" s="6">
        <f>SUMIF(Edges!A:A,Vertices[[#This Row],[Vertex]],Edges!N:N)+SUMIF(Edges!B:B,Vertices[[#This Row],[Vertex]],Edges!N:N)</f>
        <v>4</v>
      </c>
      <c r="AD402" s="83" t="str">
        <f>REPLACE(INDEX(GroupVertices[Group], MATCH(Vertices[[#This Row],[Vertex]],GroupVertices[Vertex],0)),1,1,"")</f>
        <v>1</v>
      </c>
      <c r="AE402" s="2"/>
      <c r="AI402" s="3"/>
    </row>
    <row r="403" spans="1:35" x14ac:dyDescent="0.25">
      <c r="A403" s="1" t="s">
        <v>543</v>
      </c>
      <c r="D403">
        <v>1.75</v>
      </c>
      <c r="G403" s="51"/>
      <c r="M403">
        <v>1984.6029052734375</v>
      </c>
      <c r="N403">
        <v>2697.8798828125</v>
      </c>
      <c r="R403" s="49">
        <v>3</v>
      </c>
      <c r="U403" s="50">
        <v>0</v>
      </c>
      <c r="V403" s="50">
        <v>2.3000000000000001E-4</v>
      </c>
      <c r="W403" s="50">
        <v>1.9999999999999999E-6</v>
      </c>
      <c r="X403" s="50">
        <v>0.93747199999999997</v>
      </c>
      <c r="Y403" s="50">
        <v>1</v>
      </c>
      <c r="AA403" s="3">
        <v>358</v>
      </c>
      <c r="AC403" s="6">
        <f>SUMIF(Edges!A:A,Vertices[[#This Row],[Vertex]],Edges!N:N)+SUMIF(Edges!B:B,Vertices[[#This Row],[Vertex]],Edges!N:N)</f>
        <v>4</v>
      </c>
      <c r="AD403" s="83" t="str">
        <f>REPLACE(INDEX(GroupVertices[Group], MATCH(Vertices[[#This Row],[Vertex]],GroupVertices[Vertex],0)),1,1,"")</f>
        <v>1</v>
      </c>
      <c r="AE403" s="2"/>
      <c r="AI403" s="3"/>
    </row>
    <row r="404" spans="1:35" x14ac:dyDescent="0.25">
      <c r="A404" s="1" t="s">
        <v>462</v>
      </c>
      <c r="D404">
        <v>1.875</v>
      </c>
      <c r="G404" s="51"/>
      <c r="M404">
        <v>7004.47265625</v>
      </c>
      <c r="N404">
        <v>4668.1494140625</v>
      </c>
      <c r="R404" s="49">
        <v>4</v>
      </c>
      <c r="U404" s="50">
        <v>0</v>
      </c>
      <c r="V404" s="50">
        <v>3.0600000000000001E-4</v>
      </c>
      <c r="W404" s="50">
        <v>9.3999999999999994E-5</v>
      </c>
      <c r="X404" s="50">
        <v>0.93144899999999997</v>
      </c>
      <c r="Y404" s="50">
        <v>1</v>
      </c>
      <c r="AA404" s="3">
        <v>84</v>
      </c>
      <c r="AC404" s="6">
        <f>SUMIF(Edges!A:A,Vertices[[#This Row],[Vertex]],Edges!N:N)+SUMIF(Edges!B:B,Vertices[[#This Row],[Vertex]],Edges!N:N)</f>
        <v>4</v>
      </c>
      <c r="AD404" s="83" t="str">
        <f>REPLACE(INDEX(GroupVertices[Group], MATCH(Vertices[[#This Row],[Vertex]],GroupVertices[Vertex],0)),1,1,"")</f>
        <v>1</v>
      </c>
      <c r="AE404" s="2"/>
      <c r="AI404" s="3"/>
    </row>
    <row r="405" spans="1:35" x14ac:dyDescent="0.25">
      <c r="A405" s="1" t="s">
        <v>464</v>
      </c>
      <c r="D405">
        <v>1.875</v>
      </c>
      <c r="G405" s="51"/>
      <c r="M405">
        <v>6430.6572265625</v>
      </c>
      <c r="N405">
        <v>2937.073974609375</v>
      </c>
      <c r="R405" s="49">
        <v>4</v>
      </c>
      <c r="U405" s="50">
        <v>0</v>
      </c>
      <c r="V405" s="50">
        <v>3.0600000000000001E-4</v>
      </c>
      <c r="W405" s="50">
        <v>9.3999999999999994E-5</v>
      </c>
      <c r="X405" s="50">
        <v>0.93144899999999997</v>
      </c>
      <c r="Y405" s="50">
        <v>1</v>
      </c>
      <c r="AA405" s="3">
        <v>385</v>
      </c>
      <c r="AC405" s="6">
        <f>SUMIF(Edges!A:A,Vertices[[#This Row],[Vertex]],Edges!N:N)+SUMIF(Edges!B:B,Vertices[[#This Row],[Vertex]],Edges!N:N)</f>
        <v>4</v>
      </c>
      <c r="AD405" s="83" t="str">
        <f>REPLACE(INDEX(GroupVertices[Group], MATCH(Vertices[[#This Row],[Vertex]],GroupVertices[Vertex],0)),1,1,"")</f>
        <v>1</v>
      </c>
      <c r="AE405" s="2"/>
      <c r="AI405" s="3"/>
    </row>
    <row r="406" spans="1:35" x14ac:dyDescent="0.25">
      <c r="A406" s="1" t="s">
        <v>869</v>
      </c>
      <c r="D406">
        <v>1.875</v>
      </c>
      <c r="G406" s="51"/>
      <c r="M406">
        <v>2480.6923828125</v>
      </c>
      <c r="N406">
        <v>6270.09765625</v>
      </c>
      <c r="R406" s="49">
        <v>4</v>
      </c>
      <c r="U406" s="50">
        <v>742.338707</v>
      </c>
      <c r="V406" s="50">
        <v>3.4699999999999998E-4</v>
      </c>
      <c r="W406" s="50">
        <v>6.6799999999999997E-4</v>
      </c>
      <c r="X406" s="50">
        <v>0.92726200000000003</v>
      </c>
      <c r="Y406" s="50">
        <v>0.33333333333333331</v>
      </c>
      <c r="AA406" s="3">
        <v>874</v>
      </c>
      <c r="AC406" s="6">
        <f>SUMIF(Edges!A:A,Vertices[[#This Row],[Vertex]],Edges!N:N)+SUMIF(Edges!B:B,Vertices[[#This Row],[Vertex]],Edges!N:N)</f>
        <v>7</v>
      </c>
      <c r="AD406" s="83" t="str">
        <f>REPLACE(INDEX(GroupVertices[Group], MATCH(Vertices[[#This Row],[Vertex]],GroupVertices[Vertex],0)),1,1,"")</f>
        <v>1</v>
      </c>
      <c r="AE406" s="2"/>
      <c r="AI406" s="3"/>
    </row>
    <row r="407" spans="1:35" x14ac:dyDescent="0.25">
      <c r="A407" s="1" t="s">
        <v>571</v>
      </c>
      <c r="D407">
        <v>1.75</v>
      </c>
      <c r="G407" s="51"/>
      <c r="M407">
        <v>4391.65283203125</v>
      </c>
      <c r="N407">
        <v>3663.752685546875</v>
      </c>
      <c r="R407" s="49">
        <v>3</v>
      </c>
      <c r="U407" s="50">
        <v>1454</v>
      </c>
      <c r="V407" s="50">
        <v>3.0699999999999998E-4</v>
      </c>
      <c r="W407" s="50">
        <v>2.63E-4</v>
      </c>
      <c r="X407" s="50">
        <v>0.91480300000000003</v>
      </c>
      <c r="Y407" s="50">
        <v>0.33333333333333331</v>
      </c>
      <c r="AA407" s="3">
        <v>238</v>
      </c>
      <c r="AC407" s="6">
        <f>SUMIF(Edges!A:A,Vertices[[#This Row],[Vertex]],Edges!N:N)+SUMIF(Edges!B:B,Vertices[[#This Row],[Vertex]],Edges!N:N)</f>
        <v>10</v>
      </c>
      <c r="AD407" s="83" t="str">
        <f>REPLACE(INDEX(GroupVertices[Group], MATCH(Vertices[[#This Row],[Vertex]],GroupVertices[Vertex],0)),1,1,"")</f>
        <v>1</v>
      </c>
      <c r="AE407" s="2"/>
      <c r="AI407" s="3"/>
    </row>
    <row r="408" spans="1:35" x14ac:dyDescent="0.25">
      <c r="A408" s="1" t="s">
        <v>839</v>
      </c>
      <c r="D408">
        <v>1.875</v>
      </c>
      <c r="G408" s="51"/>
      <c r="M408">
        <v>7139.154296875</v>
      </c>
      <c r="N408">
        <v>6828.84326171875</v>
      </c>
      <c r="R408" s="49">
        <v>4</v>
      </c>
      <c r="U408" s="50">
        <v>728</v>
      </c>
      <c r="V408" s="50">
        <v>2.8400000000000002E-4</v>
      </c>
      <c r="W408" s="50">
        <v>1.07E-4</v>
      </c>
      <c r="X408" s="50">
        <v>0.91362399999999999</v>
      </c>
      <c r="Y408" s="50">
        <v>0.5</v>
      </c>
      <c r="AA408" s="3">
        <v>336</v>
      </c>
      <c r="AC408" s="6">
        <f>SUMIF(Edges!A:A,Vertices[[#This Row],[Vertex]],Edges!N:N)+SUMIF(Edges!B:B,Vertices[[#This Row],[Vertex]],Edges!N:N)</f>
        <v>4</v>
      </c>
      <c r="AD408" s="83" t="str">
        <f>REPLACE(INDEX(GroupVertices[Group], MATCH(Vertices[[#This Row],[Vertex]],GroupVertices[Vertex],0)),1,1,"")</f>
        <v>1</v>
      </c>
      <c r="AE408" s="2"/>
      <c r="AI408" s="3"/>
    </row>
    <row r="409" spans="1:35" x14ac:dyDescent="0.25">
      <c r="A409" s="1" t="s">
        <v>641</v>
      </c>
      <c r="D409">
        <v>1.625</v>
      </c>
      <c r="G409" s="51"/>
      <c r="M409">
        <v>4656.20263671875</v>
      </c>
      <c r="N409">
        <v>4255.98583984375</v>
      </c>
      <c r="R409" s="49">
        <v>2</v>
      </c>
      <c r="U409" s="50">
        <v>728</v>
      </c>
      <c r="V409" s="50">
        <v>2.23E-4</v>
      </c>
      <c r="W409" s="50">
        <v>9.9999999999999995E-7</v>
      </c>
      <c r="X409" s="50">
        <v>0.90394699999999994</v>
      </c>
      <c r="Y409" s="50">
        <v>0</v>
      </c>
      <c r="AA409" s="3">
        <v>155</v>
      </c>
      <c r="AC409" s="6">
        <f>SUMIF(Edges!A:A,Vertices[[#This Row],[Vertex]],Edges!N:N)+SUMIF(Edges!B:B,Vertices[[#This Row],[Vertex]],Edges!N:N)</f>
        <v>7</v>
      </c>
      <c r="AD409" s="83" t="str">
        <f>REPLACE(INDEX(GroupVertices[Group], MATCH(Vertices[[#This Row],[Vertex]],GroupVertices[Vertex],0)),1,1,"")</f>
        <v>1</v>
      </c>
      <c r="AE409" s="2"/>
      <c r="AI409" s="3"/>
    </row>
    <row r="410" spans="1:35" x14ac:dyDescent="0.25">
      <c r="A410" s="1" t="s">
        <v>1017</v>
      </c>
      <c r="D410">
        <v>1.625</v>
      </c>
      <c r="G410" s="51"/>
      <c r="M410">
        <v>2342.29150390625</v>
      </c>
      <c r="N410">
        <v>4343.07666015625</v>
      </c>
      <c r="R410" s="49">
        <v>2</v>
      </c>
      <c r="U410" s="50">
        <v>728</v>
      </c>
      <c r="V410" s="50">
        <v>2.4699999999999999E-4</v>
      </c>
      <c r="W410" s="50">
        <v>5.0000000000000004E-6</v>
      </c>
      <c r="X410" s="50">
        <v>0.90289200000000003</v>
      </c>
      <c r="Y410" s="50">
        <v>0</v>
      </c>
      <c r="AA410" s="3">
        <v>621</v>
      </c>
      <c r="AC410" s="6">
        <f>SUMIF(Edges!A:A,Vertices[[#This Row],[Vertex]],Edges!N:N)+SUMIF(Edges!B:B,Vertices[[#This Row],[Vertex]],Edges!N:N)</f>
        <v>2</v>
      </c>
      <c r="AD410" s="83" t="str">
        <f>REPLACE(INDEX(GroupVertices[Group], MATCH(Vertices[[#This Row],[Vertex]],GroupVertices[Vertex],0)),1,1,"")</f>
        <v>1</v>
      </c>
      <c r="AE410" s="2"/>
      <c r="AI410" s="3"/>
    </row>
    <row r="411" spans="1:35" x14ac:dyDescent="0.25">
      <c r="A411" s="1" t="s">
        <v>469</v>
      </c>
      <c r="D411">
        <v>1.875</v>
      </c>
      <c r="G411" s="51"/>
      <c r="M411">
        <v>2221.807373046875</v>
      </c>
      <c r="N411">
        <v>4264.7802734375</v>
      </c>
      <c r="R411" s="49">
        <v>4</v>
      </c>
      <c r="U411" s="50">
        <v>22.301587000000001</v>
      </c>
      <c r="V411" s="50">
        <v>3.1700000000000001E-4</v>
      </c>
      <c r="W411" s="50">
        <v>2.1499999999999999E-4</v>
      </c>
      <c r="X411" s="50">
        <v>0.89984799999999998</v>
      </c>
      <c r="Y411" s="50">
        <v>0.5</v>
      </c>
      <c r="AA411" s="3">
        <v>897</v>
      </c>
      <c r="AC411" s="6">
        <f>SUMIF(Edges!A:A,Vertices[[#This Row],[Vertex]],Edges!N:N)+SUMIF(Edges!B:B,Vertices[[#This Row],[Vertex]],Edges!N:N)</f>
        <v>7</v>
      </c>
      <c r="AD411" s="83" t="str">
        <f>REPLACE(INDEX(GroupVertices[Group], MATCH(Vertices[[#This Row],[Vertex]],GroupVertices[Vertex],0)),1,1,"")</f>
        <v>1</v>
      </c>
      <c r="AE411" s="2"/>
      <c r="AI411" s="3"/>
    </row>
    <row r="412" spans="1:35" x14ac:dyDescent="0.25">
      <c r="A412" s="1" t="s">
        <v>599</v>
      </c>
      <c r="D412">
        <v>1.875</v>
      </c>
      <c r="G412" s="51"/>
      <c r="M412">
        <v>2925.973388671875</v>
      </c>
      <c r="N412">
        <v>4180.9970703125</v>
      </c>
      <c r="R412" s="49">
        <v>4</v>
      </c>
      <c r="U412" s="50">
        <v>0</v>
      </c>
      <c r="V412" s="50">
        <v>2.8499999999999999E-4</v>
      </c>
      <c r="W412" s="50">
        <v>6.3999999999999997E-5</v>
      </c>
      <c r="X412" s="50">
        <v>0.89654199999999995</v>
      </c>
      <c r="Y412" s="50">
        <v>1</v>
      </c>
      <c r="AA412" s="3">
        <v>140</v>
      </c>
      <c r="AC412" s="6">
        <f>SUMIF(Edges!A:A,Vertices[[#This Row],[Vertex]],Edges!N:N)+SUMIF(Edges!B:B,Vertices[[#This Row],[Vertex]],Edges!N:N)</f>
        <v>8</v>
      </c>
      <c r="AD412" s="83" t="str">
        <f>REPLACE(INDEX(GroupVertices[Group], MATCH(Vertices[[#This Row],[Vertex]],GroupVertices[Vertex],0)),1,1,"")</f>
        <v>1</v>
      </c>
      <c r="AE412" s="2"/>
      <c r="AI412" s="3"/>
    </row>
    <row r="413" spans="1:35" x14ac:dyDescent="0.25">
      <c r="A413" s="1" t="s">
        <v>600</v>
      </c>
      <c r="D413">
        <v>1.875</v>
      </c>
      <c r="G413" s="51"/>
      <c r="M413">
        <v>1528.3331298828125</v>
      </c>
      <c r="N413">
        <v>4870.8203125</v>
      </c>
      <c r="R413" s="49">
        <v>4</v>
      </c>
      <c r="U413" s="50">
        <v>0</v>
      </c>
      <c r="V413" s="50">
        <v>2.8499999999999999E-4</v>
      </c>
      <c r="W413" s="50">
        <v>6.3999999999999997E-5</v>
      </c>
      <c r="X413" s="50">
        <v>0.89654199999999995</v>
      </c>
      <c r="Y413" s="50">
        <v>1</v>
      </c>
      <c r="AA413" s="3">
        <v>309</v>
      </c>
      <c r="AC413" s="6">
        <f>SUMIF(Edges!A:A,Vertices[[#This Row],[Vertex]],Edges!N:N)+SUMIF(Edges!B:B,Vertices[[#This Row],[Vertex]],Edges!N:N)</f>
        <v>4</v>
      </c>
      <c r="AD413" s="83" t="str">
        <f>REPLACE(INDEX(GroupVertices[Group], MATCH(Vertices[[#This Row],[Vertex]],GroupVertices[Vertex],0)),1,1,"")</f>
        <v>1</v>
      </c>
      <c r="AE413" s="2"/>
      <c r="AI413" s="3"/>
    </row>
    <row r="414" spans="1:35" x14ac:dyDescent="0.25">
      <c r="A414" s="1" t="s">
        <v>771</v>
      </c>
      <c r="D414">
        <v>1.875</v>
      </c>
      <c r="G414" s="51"/>
      <c r="M414">
        <v>6687.94677734375</v>
      </c>
      <c r="N414">
        <v>6106.57470703125</v>
      </c>
      <c r="R414" s="49">
        <v>4</v>
      </c>
      <c r="U414" s="50">
        <v>2900</v>
      </c>
      <c r="V414" s="50">
        <v>3.1199999999999999E-4</v>
      </c>
      <c r="W414" s="50">
        <v>2.0799999999999999E-4</v>
      </c>
      <c r="X414" s="50">
        <v>0.89600199999999997</v>
      </c>
      <c r="Y414" s="50">
        <v>0.5</v>
      </c>
      <c r="AA414" s="3">
        <v>448</v>
      </c>
      <c r="AC414" s="6">
        <f>SUMIF(Edges!A:A,Vertices[[#This Row],[Vertex]],Edges!N:N)+SUMIF(Edges!B:B,Vertices[[#This Row],[Vertex]],Edges!N:N)</f>
        <v>5</v>
      </c>
      <c r="AD414" s="83" t="str">
        <f>REPLACE(INDEX(GroupVertices[Group], MATCH(Vertices[[#This Row],[Vertex]],GroupVertices[Vertex],0)),1,1,"")</f>
        <v>1</v>
      </c>
      <c r="AE414" s="2"/>
      <c r="AI414" s="3"/>
    </row>
    <row r="415" spans="1:35" x14ac:dyDescent="0.25">
      <c r="A415" s="1" t="s">
        <v>341</v>
      </c>
      <c r="D415">
        <v>2</v>
      </c>
      <c r="G415" s="51"/>
      <c r="M415">
        <v>6775.31201171875</v>
      </c>
      <c r="N415">
        <v>6507.73388671875</v>
      </c>
      <c r="R415" s="49">
        <v>5</v>
      </c>
      <c r="U415" s="50">
        <v>37.373097000000001</v>
      </c>
      <c r="V415" s="50">
        <v>3.97E-4</v>
      </c>
      <c r="W415" s="50">
        <v>2.0960000000000002E-3</v>
      </c>
      <c r="X415" s="50">
        <v>0.89542200000000005</v>
      </c>
      <c r="Y415" s="50">
        <v>0.8</v>
      </c>
      <c r="AA415" s="3">
        <v>93</v>
      </c>
      <c r="AC415" s="6">
        <f>SUMIF(Edges!A:A,Vertices[[#This Row],[Vertex]],Edges!N:N)+SUMIF(Edges!B:B,Vertices[[#This Row],[Vertex]],Edges!N:N)</f>
        <v>14</v>
      </c>
      <c r="AD415" s="83" t="str">
        <f>REPLACE(INDEX(GroupVertices[Group], MATCH(Vertices[[#This Row],[Vertex]],GroupVertices[Vertex],0)),1,1,"")</f>
        <v>1</v>
      </c>
      <c r="AE415" s="2"/>
      <c r="AI415" s="3"/>
    </row>
    <row r="416" spans="1:35" x14ac:dyDescent="0.25">
      <c r="A416" s="1" t="s">
        <v>471</v>
      </c>
      <c r="D416">
        <v>1.875</v>
      </c>
      <c r="G416" s="51"/>
      <c r="M416">
        <v>5778.271484375</v>
      </c>
      <c r="N416">
        <v>6504.08251953125</v>
      </c>
      <c r="R416" s="49">
        <v>4</v>
      </c>
      <c r="U416" s="50">
        <v>278.28856200000001</v>
      </c>
      <c r="V416" s="50">
        <v>3.7399999999999998E-4</v>
      </c>
      <c r="W416" s="50">
        <v>7.1400000000000001E-4</v>
      </c>
      <c r="X416" s="50">
        <v>0.89477499999999999</v>
      </c>
      <c r="Y416" s="50">
        <v>0.5</v>
      </c>
      <c r="AA416" s="3">
        <v>89</v>
      </c>
      <c r="AC416" s="6">
        <f>SUMIF(Edges!A:A,Vertices[[#This Row],[Vertex]],Edges!N:N)+SUMIF(Edges!B:B,Vertices[[#This Row],[Vertex]],Edges!N:N)</f>
        <v>4</v>
      </c>
      <c r="AD416" s="83" t="str">
        <f>REPLACE(INDEX(GroupVertices[Group], MATCH(Vertices[[#This Row],[Vertex]],GroupVertices[Vertex],0)),1,1,"")</f>
        <v>1</v>
      </c>
      <c r="AE416" s="2"/>
      <c r="AI416" s="3"/>
    </row>
    <row r="417" spans="1:35" x14ac:dyDescent="0.25">
      <c r="A417" s="1" t="s">
        <v>563</v>
      </c>
      <c r="D417">
        <v>2</v>
      </c>
      <c r="G417" s="51"/>
      <c r="M417">
        <v>6018.6572265625</v>
      </c>
      <c r="N417">
        <v>4678.6806640625</v>
      </c>
      <c r="R417" s="49">
        <v>5</v>
      </c>
      <c r="U417" s="50">
        <v>150.77147600000001</v>
      </c>
      <c r="V417" s="50">
        <v>3.8200000000000002E-4</v>
      </c>
      <c r="W417" s="50">
        <v>1.464E-3</v>
      </c>
      <c r="X417" s="50">
        <v>0.889378</v>
      </c>
      <c r="Y417" s="50">
        <v>0.7</v>
      </c>
      <c r="AA417" s="3">
        <v>399</v>
      </c>
      <c r="AC417" s="6">
        <f>SUMIF(Edges!A:A,Vertices[[#This Row],[Vertex]],Edges!N:N)+SUMIF(Edges!B:B,Vertices[[#This Row],[Vertex]],Edges!N:N)</f>
        <v>12</v>
      </c>
      <c r="AD417" s="83" t="str">
        <f>REPLACE(INDEX(GroupVertices[Group], MATCH(Vertices[[#This Row],[Vertex]],GroupVertices[Vertex],0)),1,1,"")</f>
        <v>1</v>
      </c>
      <c r="AE417" s="2"/>
      <c r="AI417" s="3"/>
    </row>
    <row r="418" spans="1:35" x14ac:dyDescent="0.25">
      <c r="A418" s="1" t="s">
        <v>521</v>
      </c>
      <c r="D418">
        <v>1.75</v>
      </c>
      <c r="G418" s="51"/>
      <c r="M418">
        <v>4532.798828125</v>
      </c>
      <c r="N418">
        <v>5793.552734375</v>
      </c>
      <c r="R418" s="49">
        <v>3</v>
      </c>
      <c r="U418" s="50">
        <v>728</v>
      </c>
      <c r="V418" s="50">
        <v>3.0499999999999999E-4</v>
      </c>
      <c r="W418" s="50">
        <v>5.7000000000000003E-5</v>
      </c>
      <c r="X418" s="50">
        <v>0.88850899999999999</v>
      </c>
      <c r="Y418" s="50">
        <v>0.33333333333333331</v>
      </c>
      <c r="AA418" s="3">
        <v>775</v>
      </c>
      <c r="AC418" s="6">
        <f>SUMIF(Edges!A:A,Vertices[[#This Row],[Vertex]],Edges!N:N)+SUMIF(Edges!B:B,Vertices[[#This Row],[Vertex]],Edges!N:N)</f>
        <v>6</v>
      </c>
      <c r="AD418" s="83" t="str">
        <f>REPLACE(INDEX(GroupVertices[Group], MATCH(Vertices[[#This Row],[Vertex]],GroupVertices[Vertex],0)),1,1,"")</f>
        <v>1</v>
      </c>
      <c r="AE418" s="2"/>
      <c r="AI418" s="3"/>
    </row>
    <row r="419" spans="1:35" x14ac:dyDescent="0.25">
      <c r="A419" s="1" t="s">
        <v>1020</v>
      </c>
      <c r="D419">
        <v>2</v>
      </c>
      <c r="G419" s="51"/>
      <c r="M419">
        <v>3969.0087890625</v>
      </c>
      <c r="N419">
        <v>6557.1123046875</v>
      </c>
      <c r="R419" s="49">
        <v>5</v>
      </c>
      <c r="U419" s="50">
        <v>23.354680999999999</v>
      </c>
      <c r="V419" s="50">
        <v>3.86E-4</v>
      </c>
      <c r="W419" s="50">
        <v>1.763E-3</v>
      </c>
      <c r="X419" s="50">
        <v>0.88435299999999994</v>
      </c>
      <c r="Y419" s="50">
        <v>0.7</v>
      </c>
      <c r="AA419" s="3">
        <v>740</v>
      </c>
      <c r="AC419" s="6">
        <f>SUMIF(Edges!A:A,Vertices[[#This Row],[Vertex]],Edges!N:N)+SUMIF(Edges!B:B,Vertices[[#This Row],[Vertex]],Edges!N:N)</f>
        <v>6</v>
      </c>
      <c r="AD419" s="83" t="str">
        <f>REPLACE(INDEX(GroupVertices[Group], MATCH(Vertices[[#This Row],[Vertex]],GroupVertices[Vertex],0)),1,1,"")</f>
        <v>1</v>
      </c>
      <c r="AE419" s="2"/>
      <c r="AI419" s="3"/>
    </row>
    <row r="420" spans="1:35" x14ac:dyDescent="0.25">
      <c r="A420" s="1" t="s">
        <v>326</v>
      </c>
      <c r="D420">
        <v>2.125</v>
      </c>
      <c r="G420" s="51"/>
      <c r="M420">
        <v>5410.75537109375</v>
      </c>
      <c r="N420">
        <v>8076.68505859375</v>
      </c>
      <c r="R420" s="49">
        <v>6</v>
      </c>
      <c r="U420" s="50">
        <v>0</v>
      </c>
      <c r="V420" s="50">
        <v>3.3100000000000002E-4</v>
      </c>
      <c r="W420" s="50">
        <v>6.3480000000000003E-3</v>
      </c>
      <c r="X420" s="50">
        <v>0.881749</v>
      </c>
      <c r="Y420" s="50">
        <v>1</v>
      </c>
      <c r="AA420" s="3">
        <v>496</v>
      </c>
      <c r="AC420" s="6">
        <f>SUMIF(Edges!A:A,Vertices[[#This Row],[Vertex]],Edges!N:N)+SUMIF(Edges!B:B,Vertices[[#This Row],[Vertex]],Edges!N:N)</f>
        <v>35</v>
      </c>
      <c r="AD420" s="83" t="str">
        <f>REPLACE(INDEX(GroupVertices[Group], MATCH(Vertices[[#This Row],[Vertex]],GroupVertices[Vertex],0)),1,1,"")</f>
        <v>1</v>
      </c>
      <c r="AE420" s="2"/>
      <c r="AI420" s="3"/>
    </row>
    <row r="421" spans="1:35" x14ac:dyDescent="0.25">
      <c r="A421" s="1" t="s">
        <v>327</v>
      </c>
      <c r="D421">
        <v>2.125</v>
      </c>
      <c r="G421" s="51"/>
      <c r="M421">
        <v>5169.84130859375</v>
      </c>
      <c r="N421">
        <v>7905.66552734375</v>
      </c>
      <c r="R421" s="49">
        <v>6</v>
      </c>
      <c r="U421" s="50">
        <v>0</v>
      </c>
      <c r="V421" s="50">
        <v>3.3100000000000002E-4</v>
      </c>
      <c r="W421" s="50">
        <v>6.3480000000000003E-3</v>
      </c>
      <c r="X421" s="50">
        <v>0.881749</v>
      </c>
      <c r="Y421" s="50">
        <v>1</v>
      </c>
      <c r="AA421" s="3">
        <v>497</v>
      </c>
      <c r="AC421" s="6">
        <f>SUMIF(Edges!A:A,Vertices[[#This Row],[Vertex]],Edges!N:N)+SUMIF(Edges!B:B,Vertices[[#This Row],[Vertex]],Edges!N:N)</f>
        <v>20</v>
      </c>
      <c r="AD421" s="83" t="str">
        <f>REPLACE(INDEX(GroupVertices[Group], MATCH(Vertices[[#This Row],[Vertex]],GroupVertices[Vertex],0)),1,1,"")</f>
        <v>1</v>
      </c>
      <c r="AE421" s="2"/>
      <c r="AI421" s="3"/>
    </row>
    <row r="422" spans="1:35" x14ac:dyDescent="0.25">
      <c r="A422" s="1" t="s">
        <v>324</v>
      </c>
      <c r="D422">
        <v>2.125</v>
      </c>
      <c r="G422" s="51"/>
      <c r="M422">
        <v>4662.1240234375</v>
      </c>
      <c r="N422">
        <v>7319.27783203125</v>
      </c>
      <c r="R422" s="49">
        <v>6</v>
      </c>
      <c r="U422" s="50">
        <v>0</v>
      </c>
      <c r="V422" s="50">
        <v>3.3100000000000002E-4</v>
      </c>
      <c r="W422" s="50">
        <v>6.3480000000000003E-3</v>
      </c>
      <c r="X422" s="50">
        <v>0.881749</v>
      </c>
      <c r="Y422" s="50">
        <v>1</v>
      </c>
      <c r="AA422" s="3">
        <v>365</v>
      </c>
      <c r="AC422" s="6">
        <f>SUMIF(Edges!A:A,Vertices[[#This Row],[Vertex]],Edges!N:N)+SUMIF(Edges!B:B,Vertices[[#This Row],[Vertex]],Edges!N:N)</f>
        <v>11</v>
      </c>
      <c r="AD422" s="83" t="str">
        <f>REPLACE(INDEX(GroupVertices[Group], MATCH(Vertices[[#This Row],[Vertex]],GroupVertices[Vertex],0)),1,1,"")</f>
        <v>1</v>
      </c>
      <c r="AE422" s="2"/>
      <c r="AI422" s="3"/>
    </row>
    <row r="423" spans="1:35" x14ac:dyDescent="0.25">
      <c r="A423" s="1" t="s">
        <v>325</v>
      </c>
      <c r="D423">
        <v>2.125</v>
      </c>
      <c r="G423" s="51"/>
      <c r="M423">
        <v>5859.3330078125</v>
      </c>
      <c r="N423">
        <v>7616.82421875</v>
      </c>
      <c r="R423" s="49">
        <v>6</v>
      </c>
      <c r="U423" s="50">
        <v>0</v>
      </c>
      <c r="V423" s="50">
        <v>3.3100000000000002E-4</v>
      </c>
      <c r="W423" s="50">
        <v>6.3480000000000003E-3</v>
      </c>
      <c r="X423" s="50">
        <v>0.881749</v>
      </c>
      <c r="Y423" s="50">
        <v>1</v>
      </c>
      <c r="AA423" s="3">
        <v>494</v>
      </c>
      <c r="AC423" s="6">
        <f>SUMIF(Edges!A:A,Vertices[[#This Row],[Vertex]],Edges!N:N)+SUMIF(Edges!B:B,Vertices[[#This Row],[Vertex]],Edges!N:N)</f>
        <v>11</v>
      </c>
      <c r="AD423" s="83" t="str">
        <f>REPLACE(INDEX(GroupVertices[Group], MATCH(Vertices[[#This Row],[Vertex]],GroupVertices[Vertex],0)),1,1,"")</f>
        <v>1</v>
      </c>
      <c r="AE423" s="2"/>
      <c r="AI423" s="3"/>
    </row>
    <row r="424" spans="1:35" x14ac:dyDescent="0.25">
      <c r="A424" s="1" t="s">
        <v>516</v>
      </c>
      <c r="D424">
        <v>1.75</v>
      </c>
      <c r="G424" s="51"/>
      <c r="M424">
        <v>1766.6541748046875</v>
      </c>
      <c r="N424">
        <v>4895.9814453125</v>
      </c>
      <c r="R424" s="49">
        <v>3</v>
      </c>
      <c r="U424" s="50">
        <v>0</v>
      </c>
      <c r="V424" s="50">
        <v>2.1499999999999999E-4</v>
      </c>
      <c r="W424" s="50">
        <v>9.9999999999999995E-7</v>
      </c>
      <c r="X424" s="50">
        <v>0.87980899999999995</v>
      </c>
      <c r="Y424" s="50">
        <v>1</v>
      </c>
      <c r="AA424" s="3">
        <v>109</v>
      </c>
      <c r="AC424" s="6">
        <f>SUMIF(Edges!A:A,Vertices[[#This Row],[Vertex]],Edges!N:N)+SUMIF(Edges!B:B,Vertices[[#This Row],[Vertex]],Edges!N:N)</f>
        <v>3</v>
      </c>
      <c r="AD424" s="83" t="str">
        <f>REPLACE(INDEX(GroupVertices[Group], MATCH(Vertices[[#This Row],[Vertex]],GroupVertices[Vertex],0)),1,1,"")</f>
        <v>1</v>
      </c>
      <c r="AE424" s="2"/>
      <c r="AI424" s="3"/>
    </row>
    <row r="425" spans="1:35" x14ac:dyDescent="0.25">
      <c r="A425" s="1" t="s">
        <v>517</v>
      </c>
      <c r="D425">
        <v>1.75</v>
      </c>
      <c r="G425" s="51"/>
      <c r="M425">
        <v>1143.19384765625</v>
      </c>
      <c r="N425">
        <v>5845.67041015625</v>
      </c>
      <c r="R425" s="49">
        <v>3</v>
      </c>
      <c r="U425" s="50">
        <v>0</v>
      </c>
      <c r="V425" s="50">
        <v>2.1499999999999999E-4</v>
      </c>
      <c r="W425" s="50">
        <v>9.9999999999999995E-7</v>
      </c>
      <c r="X425" s="50">
        <v>0.87980899999999995</v>
      </c>
      <c r="Y425" s="50">
        <v>1</v>
      </c>
      <c r="AA425" s="3">
        <v>165</v>
      </c>
      <c r="AC425" s="6">
        <f>SUMIF(Edges!A:A,Vertices[[#This Row],[Vertex]],Edges!N:N)+SUMIF(Edges!B:B,Vertices[[#This Row],[Vertex]],Edges!N:N)</f>
        <v>3</v>
      </c>
      <c r="AD425" s="83" t="str">
        <f>REPLACE(INDEX(GroupVertices[Group], MATCH(Vertices[[#This Row],[Vertex]],GroupVertices[Vertex],0)),1,1,"")</f>
        <v>1</v>
      </c>
      <c r="AE425" s="2"/>
      <c r="AI425" s="3"/>
    </row>
    <row r="426" spans="1:35" x14ac:dyDescent="0.25">
      <c r="A426" s="1" t="s">
        <v>519</v>
      </c>
      <c r="D426">
        <v>1.75</v>
      </c>
      <c r="G426" s="51"/>
      <c r="M426">
        <v>610.15582275390625</v>
      </c>
      <c r="N426">
        <v>6625.068359375</v>
      </c>
      <c r="R426" s="49">
        <v>3</v>
      </c>
      <c r="U426" s="50">
        <v>0</v>
      </c>
      <c r="V426" s="50">
        <v>2.1499999999999999E-4</v>
      </c>
      <c r="W426" s="50">
        <v>9.9999999999999995E-7</v>
      </c>
      <c r="X426" s="50">
        <v>0.87980899999999995</v>
      </c>
      <c r="Y426" s="50">
        <v>1</v>
      </c>
      <c r="AA426" s="3">
        <v>903</v>
      </c>
      <c r="AC426" s="6">
        <f>SUMIF(Edges!A:A,Vertices[[#This Row],[Vertex]],Edges!N:N)+SUMIF(Edges!B:B,Vertices[[#This Row],[Vertex]],Edges!N:N)</f>
        <v>3</v>
      </c>
      <c r="AD426" s="83" t="str">
        <f>REPLACE(INDEX(GroupVertices[Group], MATCH(Vertices[[#This Row],[Vertex]],GroupVertices[Vertex],0)),1,1,"")</f>
        <v>1</v>
      </c>
      <c r="AE426" s="2"/>
      <c r="AI426" s="3"/>
    </row>
    <row r="427" spans="1:35" x14ac:dyDescent="0.25">
      <c r="A427" s="1" t="s">
        <v>405</v>
      </c>
      <c r="D427">
        <v>1.875</v>
      </c>
      <c r="G427" s="51"/>
      <c r="M427">
        <v>6179.45458984375</v>
      </c>
      <c r="N427">
        <v>6909.66015625</v>
      </c>
      <c r="R427" s="49">
        <v>4</v>
      </c>
      <c r="U427" s="50">
        <v>326.37876499999999</v>
      </c>
      <c r="V427" s="50">
        <v>3.6900000000000002E-4</v>
      </c>
      <c r="W427" s="50">
        <v>7.4600000000000003E-4</v>
      </c>
      <c r="X427" s="50">
        <v>0.87609099999999995</v>
      </c>
      <c r="Y427" s="50">
        <v>0.5</v>
      </c>
      <c r="AA427" s="3">
        <v>756</v>
      </c>
      <c r="AC427" s="6">
        <f>SUMIF(Edges!A:A,Vertices[[#This Row],[Vertex]],Edges!N:N)+SUMIF(Edges!B:B,Vertices[[#This Row],[Vertex]],Edges!N:N)</f>
        <v>7</v>
      </c>
      <c r="AD427" s="83" t="str">
        <f>REPLACE(INDEX(GroupVertices[Group], MATCH(Vertices[[#This Row],[Vertex]],GroupVertices[Vertex],0)),1,1,"")</f>
        <v>1</v>
      </c>
      <c r="AE427" s="2"/>
      <c r="AI427" s="3"/>
    </row>
    <row r="428" spans="1:35" x14ac:dyDescent="0.25">
      <c r="A428" s="1" t="s">
        <v>424</v>
      </c>
      <c r="D428">
        <v>1.875</v>
      </c>
      <c r="G428" s="51"/>
      <c r="M428">
        <v>7366.11669921875</v>
      </c>
      <c r="N428">
        <v>4580.6865234375</v>
      </c>
      <c r="R428" s="49">
        <v>4</v>
      </c>
      <c r="U428" s="50">
        <v>0</v>
      </c>
      <c r="V428" s="50">
        <v>2.99E-4</v>
      </c>
      <c r="W428" s="50">
        <v>1.03E-4</v>
      </c>
      <c r="X428" s="50">
        <v>0.87326000000000004</v>
      </c>
      <c r="Y428" s="50">
        <v>1</v>
      </c>
      <c r="AA428" s="3">
        <v>72</v>
      </c>
      <c r="AC428" s="6">
        <f>SUMIF(Edges!A:A,Vertices[[#This Row],[Vertex]],Edges!N:N)+SUMIF(Edges!B:B,Vertices[[#This Row],[Vertex]],Edges!N:N)</f>
        <v>4</v>
      </c>
      <c r="AD428" s="83" t="str">
        <f>REPLACE(INDEX(GroupVertices[Group], MATCH(Vertices[[#This Row],[Vertex]],GroupVertices[Vertex],0)),1,1,"")</f>
        <v>1</v>
      </c>
      <c r="AE428" s="2"/>
      <c r="AI428" s="3"/>
    </row>
    <row r="429" spans="1:35" x14ac:dyDescent="0.25">
      <c r="A429" s="1" t="s">
        <v>427</v>
      </c>
      <c r="D429">
        <v>1.875</v>
      </c>
      <c r="G429" s="51"/>
      <c r="M429">
        <v>9011.470703125</v>
      </c>
      <c r="N429">
        <v>4414.57177734375</v>
      </c>
      <c r="R429" s="49">
        <v>4</v>
      </c>
      <c r="U429" s="50">
        <v>0</v>
      </c>
      <c r="V429" s="50">
        <v>2.99E-4</v>
      </c>
      <c r="W429" s="50">
        <v>1.03E-4</v>
      </c>
      <c r="X429" s="50">
        <v>0.87326000000000004</v>
      </c>
      <c r="Y429" s="50">
        <v>1</v>
      </c>
      <c r="AA429" s="3">
        <v>569</v>
      </c>
      <c r="AC429" s="6">
        <f>SUMIF(Edges!A:A,Vertices[[#This Row],[Vertex]],Edges!N:N)+SUMIF(Edges!B:B,Vertices[[#This Row],[Vertex]],Edges!N:N)</f>
        <v>4</v>
      </c>
      <c r="AD429" s="83" t="str">
        <f>REPLACE(INDEX(GroupVertices[Group], MATCH(Vertices[[#This Row],[Vertex]],GroupVertices[Vertex],0)),1,1,"")</f>
        <v>1</v>
      </c>
      <c r="AE429" s="2"/>
      <c r="AI429" s="3"/>
    </row>
    <row r="430" spans="1:35" x14ac:dyDescent="0.25">
      <c r="A430" s="1" t="s">
        <v>428</v>
      </c>
      <c r="D430">
        <v>1.875</v>
      </c>
      <c r="G430" s="51"/>
      <c r="M430">
        <v>8682.677734375</v>
      </c>
      <c r="N430">
        <v>4636.7861328125</v>
      </c>
      <c r="R430" s="49">
        <v>4</v>
      </c>
      <c r="U430" s="50">
        <v>0</v>
      </c>
      <c r="V430" s="50">
        <v>2.99E-4</v>
      </c>
      <c r="W430" s="50">
        <v>1.03E-4</v>
      </c>
      <c r="X430" s="50">
        <v>0.87326000000000004</v>
      </c>
      <c r="Y430" s="50">
        <v>1</v>
      </c>
      <c r="AA430" s="3">
        <v>735</v>
      </c>
      <c r="AC430" s="6">
        <f>SUMIF(Edges!A:A,Vertices[[#This Row],[Vertex]],Edges!N:N)+SUMIF(Edges!B:B,Vertices[[#This Row],[Vertex]],Edges!N:N)</f>
        <v>4</v>
      </c>
      <c r="AD430" s="83" t="str">
        <f>REPLACE(INDEX(GroupVertices[Group], MATCH(Vertices[[#This Row],[Vertex]],GroupVertices[Vertex],0)),1,1,"")</f>
        <v>1</v>
      </c>
      <c r="AE430" s="2"/>
      <c r="AI430" s="3"/>
    </row>
    <row r="431" spans="1:35" x14ac:dyDescent="0.25">
      <c r="A431" s="1" t="s">
        <v>1030</v>
      </c>
      <c r="D431">
        <v>1.75</v>
      </c>
      <c r="G431" s="51"/>
      <c r="M431">
        <v>3040.394287109375</v>
      </c>
      <c r="N431">
        <v>4689.61083984375</v>
      </c>
      <c r="R431" s="49">
        <v>3</v>
      </c>
      <c r="U431" s="50">
        <v>2900</v>
      </c>
      <c r="V431" s="50">
        <v>2.6899999999999998E-4</v>
      </c>
      <c r="W431" s="50">
        <v>1.4E-5</v>
      </c>
      <c r="X431" s="50">
        <v>0.86842399999999997</v>
      </c>
      <c r="Y431" s="50">
        <v>0.33333333333333331</v>
      </c>
      <c r="AA431" s="3">
        <v>789</v>
      </c>
      <c r="AC431" s="6">
        <f>SUMIF(Edges!A:A,Vertices[[#This Row],[Vertex]],Edges!N:N)+SUMIF(Edges!B:B,Vertices[[#This Row],[Vertex]],Edges!N:N)</f>
        <v>4</v>
      </c>
      <c r="AD431" s="83" t="str">
        <f>REPLACE(INDEX(GroupVertices[Group], MATCH(Vertices[[#This Row],[Vertex]],GroupVertices[Vertex],0)),1,1,"")</f>
        <v>1</v>
      </c>
      <c r="AE431" s="2"/>
      <c r="AI431" s="3"/>
    </row>
    <row r="432" spans="1:35" x14ac:dyDescent="0.25">
      <c r="A432" s="1" t="s">
        <v>240</v>
      </c>
      <c r="D432">
        <v>2</v>
      </c>
      <c r="G432" s="51"/>
      <c r="M432">
        <v>5354.3427734375</v>
      </c>
      <c r="N432">
        <v>4605.943359375</v>
      </c>
      <c r="R432" s="49">
        <v>5</v>
      </c>
      <c r="U432" s="50">
        <v>0</v>
      </c>
      <c r="V432" s="50">
        <v>3.6499999999999998E-4</v>
      </c>
      <c r="W432" s="50">
        <v>4.0419999999999996E-3</v>
      </c>
      <c r="X432" s="50">
        <v>0.86713300000000004</v>
      </c>
      <c r="Y432" s="50">
        <v>1</v>
      </c>
      <c r="AA432" s="3">
        <v>296</v>
      </c>
      <c r="AC432" s="6">
        <f>SUMIF(Edges!A:A,Vertices[[#This Row],[Vertex]],Edges!N:N)+SUMIF(Edges!B:B,Vertices[[#This Row],[Vertex]],Edges!N:N)</f>
        <v>16</v>
      </c>
      <c r="AD432" s="83" t="str">
        <f>REPLACE(INDEX(GroupVertices[Group], MATCH(Vertices[[#This Row],[Vertex]],GroupVertices[Vertex],0)),1,1,"")</f>
        <v>1</v>
      </c>
      <c r="AE432" s="2"/>
      <c r="AI432" s="3"/>
    </row>
    <row r="433" spans="1:35" x14ac:dyDescent="0.25">
      <c r="A433" s="1" t="s">
        <v>931</v>
      </c>
      <c r="D433">
        <v>1.75</v>
      </c>
      <c r="G433" s="51"/>
      <c r="M433">
        <v>2402.800537109375</v>
      </c>
      <c r="N433">
        <v>6097.6767578125</v>
      </c>
      <c r="R433" s="49">
        <v>3</v>
      </c>
      <c r="U433" s="50">
        <v>728</v>
      </c>
      <c r="V433" s="50">
        <v>3.1799999999999998E-4</v>
      </c>
      <c r="W433" s="50">
        <v>1.6000000000000001E-4</v>
      </c>
      <c r="X433" s="50">
        <v>0.85843199999999997</v>
      </c>
      <c r="Y433" s="50">
        <v>0.33333333333333331</v>
      </c>
      <c r="AA433" s="3">
        <v>771</v>
      </c>
      <c r="AC433" s="6">
        <f>SUMIF(Edges!A:A,Vertices[[#This Row],[Vertex]],Edges!N:N)+SUMIF(Edges!B:B,Vertices[[#This Row],[Vertex]],Edges!N:N)</f>
        <v>6</v>
      </c>
      <c r="AD433" s="83" t="str">
        <f>REPLACE(INDEX(GroupVertices[Group], MATCH(Vertices[[#This Row],[Vertex]],GroupVertices[Vertex],0)),1,1,"")</f>
        <v>1</v>
      </c>
      <c r="AE433" s="2"/>
      <c r="AI433" s="3"/>
    </row>
    <row r="434" spans="1:35" x14ac:dyDescent="0.25">
      <c r="A434" s="1" t="s">
        <v>583</v>
      </c>
      <c r="D434">
        <v>1.875</v>
      </c>
      <c r="G434" s="51"/>
      <c r="M434">
        <v>3710.9638671875</v>
      </c>
      <c r="N434">
        <v>6793.65087890625</v>
      </c>
      <c r="R434" s="49">
        <v>4</v>
      </c>
      <c r="U434" s="50">
        <v>434.231314</v>
      </c>
      <c r="V434" s="50">
        <v>3.2600000000000001E-4</v>
      </c>
      <c r="W434" s="50">
        <v>1.07E-4</v>
      </c>
      <c r="X434" s="50">
        <v>0.85253599999999996</v>
      </c>
      <c r="Y434" s="50">
        <v>0.33333333333333331</v>
      </c>
      <c r="AA434" s="3">
        <v>131</v>
      </c>
      <c r="AC434" s="6">
        <f>SUMIF(Edges!A:A,Vertices[[#This Row],[Vertex]],Edges!N:N)+SUMIF(Edges!B:B,Vertices[[#This Row],[Vertex]],Edges!N:N)</f>
        <v>7</v>
      </c>
      <c r="AD434" s="83" t="str">
        <f>REPLACE(INDEX(GroupVertices[Group], MATCH(Vertices[[#This Row],[Vertex]],GroupVertices[Vertex],0)),1,1,"")</f>
        <v>1</v>
      </c>
      <c r="AE434" s="2"/>
      <c r="AI434" s="3"/>
    </row>
    <row r="435" spans="1:35" x14ac:dyDescent="0.25">
      <c r="A435" s="1" t="s">
        <v>365</v>
      </c>
      <c r="D435">
        <v>1.625</v>
      </c>
      <c r="G435" s="51"/>
      <c r="M435">
        <v>1593.4571533203125</v>
      </c>
      <c r="N435">
        <v>6547.73974609375</v>
      </c>
      <c r="R435" s="49">
        <v>2</v>
      </c>
      <c r="U435" s="50">
        <v>0</v>
      </c>
      <c r="V435" s="50">
        <v>2.04E-4</v>
      </c>
      <c r="W435" s="50">
        <v>0</v>
      </c>
      <c r="X435" s="50">
        <v>0.84744299999999995</v>
      </c>
      <c r="Y435" s="50">
        <v>1</v>
      </c>
      <c r="AA435" s="3">
        <v>53</v>
      </c>
      <c r="AC435" s="6">
        <f>SUMIF(Edges!A:A,Vertices[[#This Row],[Vertex]],Edges!N:N)+SUMIF(Edges!B:B,Vertices[[#This Row],[Vertex]],Edges!N:N)</f>
        <v>2</v>
      </c>
      <c r="AD435" s="83" t="str">
        <f>REPLACE(INDEX(GroupVertices[Group], MATCH(Vertices[[#This Row],[Vertex]],GroupVertices[Vertex],0)),1,1,"")</f>
        <v>1</v>
      </c>
      <c r="AE435" s="2"/>
      <c r="AI435" s="3"/>
    </row>
    <row r="436" spans="1:35" x14ac:dyDescent="0.25">
      <c r="A436" s="1" t="s">
        <v>367</v>
      </c>
      <c r="D436">
        <v>1.625</v>
      </c>
      <c r="G436" s="51"/>
      <c r="M436">
        <v>2446.91015625</v>
      </c>
      <c r="N436">
        <v>4827.99169921875</v>
      </c>
      <c r="R436" s="49">
        <v>2</v>
      </c>
      <c r="U436" s="50">
        <v>0</v>
      </c>
      <c r="V436" s="50">
        <v>2.04E-4</v>
      </c>
      <c r="W436" s="50">
        <v>0</v>
      </c>
      <c r="X436" s="50">
        <v>0.84744299999999995</v>
      </c>
      <c r="Y436" s="50">
        <v>1</v>
      </c>
      <c r="AA436" s="3">
        <v>372</v>
      </c>
      <c r="AC436" s="6">
        <f>SUMIF(Edges!A:A,Vertices[[#This Row],[Vertex]],Edges!N:N)+SUMIF(Edges!B:B,Vertices[[#This Row],[Vertex]],Edges!N:N)</f>
        <v>2</v>
      </c>
      <c r="AD436" s="83" t="str">
        <f>REPLACE(INDEX(GroupVertices[Group], MATCH(Vertices[[#This Row],[Vertex]],GroupVertices[Vertex],0)),1,1,"")</f>
        <v>1</v>
      </c>
      <c r="AE436" s="2"/>
      <c r="AI436" s="3"/>
    </row>
    <row r="437" spans="1:35" x14ac:dyDescent="0.25">
      <c r="A437" s="1" t="s">
        <v>478</v>
      </c>
      <c r="D437">
        <v>1.875</v>
      </c>
      <c r="G437" s="51"/>
      <c r="M437">
        <v>7248.6005859375</v>
      </c>
      <c r="N437">
        <v>6850.9677734375</v>
      </c>
      <c r="R437" s="49">
        <v>4</v>
      </c>
      <c r="U437" s="50">
        <v>849.36553700000002</v>
      </c>
      <c r="V437" s="50">
        <v>3.7100000000000002E-4</v>
      </c>
      <c r="W437" s="50">
        <v>7.0899999999999999E-4</v>
      </c>
      <c r="X437" s="50">
        <v>0.84669799999999995</v>
      </c>
      <c r="Y437" s="50">
        <v>0.33333333333333331</v>
      </c>
      <c r="AA437" s="3">
        <v>346</v>
      </c>
      <c r="AC437" s="6">
        <f>SUMIF(Edges!A:A,Vertices[[#This Row],[Vertex]],Edges!N:N)+SUMIF(Edges!B:B,Vertices[[#This Row],[Vertex]],Edges!N:N)</f>
        <v>8</v>
      </c>
      <c r="AD437" s="83" t="str">
        <f>REPLACE(INDEX(GroupVertices[Group], MATCH(Vertices[[#This Row],[Vertex]],GroupVertices[Vertex],0)),1,1,"")</f>
        <v>1</v>
      </c>
      <c r="AE437" s="2"/>
      <c r="AI437" s="3"/>
    </row>
    <row r="438" spans="1:35" x14ac:dyDescent="0.25">
      <c r="A438" s="1" t="s">
        <v>378</v>
      </c>
      <c r="D438">
        <v>1.875</v>
      </c>
      <c r="G438" s="51"/>
      <c r="M438">
        <v>4999.64453125</v>
      </c>
      <c r="N438">
        <v>4706.97998046875</v>
      </c>
      <c r="R438" s="49">
        <v>4</v>
      </c>
      <c r="U438" s="50">
        <v>971.07952499999999</v>
      </c>
      <c r="V438" s="50">
        <v>3.28E-4</v>
      </c>
      <c r="W438" s="50">
        <v>8.5099999999999998E-4</v>
      </c>
      <c r="X438" s="50">
        <v>0.84457700000000002</v>
      </c>
      <c r="Y438" s="50">
        <v>0.33333333333333331</v>
      </c>
      <c r="AA438" s="3">
        <v>724</v>
      </c>
      <c r="AC438" s="6">
        <f>SUMIF(Edges!A:A,Vertices[[#This Row],[Vertex]],Edges!N:N)+SUMIF(Edges!B:B,Vertices[[#This Row],[Vertex]],Edges!N:N)</f>
        <v>7</v>
      </c>
      <c r="AD438" s="83" t="str">
        <f>REPLACE(INDEX(GroupVertices[Group], MATCH(Vertices[[#This Row],[Vertex]],GroupVertices[Vertex],0)),1,1,"")</f>
        <v>1</v>
      </c>
      <c r="AE438" s="2"/>
      <c r="AI438" s="3"/>
    </row>
    <row r="439" spans="1:35" x14ac:dyDescent="0.25">
      <c r="A439" s="1" t="s">
        <v>214</v>
      </c>
      <c r="D439">
        <v>1.875</v>
      </c>
      <c r="G439" s="51"/>
      <c r="M439">
        <v>7727.69189453125</v>
      </c>
      <c r="N439">
        <v>6472.5234375</v>
      </c>
      <c r="R439" s="49">
        <v>4</v>
      </c>
      <c r="U439" s="50">
        <v>334.512473</v>
      </c>
      <c r="V439" s="50">
        <v>3.1399999999999999E-4</v>
      </c>
      <c r="W439" s="50">
        <v>6.2000000000000003E-5</v>
      </c>
      <c r="X439" s="50">
        <v>0.84395299999999995</v>
      </c>
      <c r="Y439" s="50">
        <v>0.66666666666666663</v>
      </c>
      <c r="AA439" s="3">
        <v>15</v>
      </c>
      <c r="AC439" s="6">
        <f>SUMIF(Edges!A:A,Vertices[[#This Row],[Vertex]],Edges!N:N)+SUMIF(Edges!B:B,Vertices[[#This Row],[Vertex]],Edges!N:N)</f>
        <v>4</v>
      </c>
      <c r="AD439" s="83" t="str">
        <f>REPLACE(INDEX(GroupVertices[Group], MATCH(Vertices[[#This Row],[Vertex]],GroupVertices[Vertex],0)),1,1,"")</f>
        <v>1</v>
      </c>
      <c r="AE439" s="2"/>
      <c r="AI439" s="3"/>
    </row>
    <row r="440" spans="1:35" x14ac:dyDescent="0.25">
      <c r="A440" s="1" t="s">
        <v>208</v>
      </c>
      <c r="D440">
        <v>2</v>
      </c>
      <c r="G440" s="51"/>
      <c r="M440">
        <v>7792.576171875</v>
      </c>
      <c r="N440">
        <v>7814.6064453125</v>
      </c>
      <c r="R440" s="49">
        <v>5</v>
      </c>
      <c r="U440" s="50">
        <v>0</v>
      </c>
      <c r="V440" s="50">
        <v>3.21E-4</v>
      </c>
      <c r="W440" s="50">
        <v>2.8299999999999999E-4</v>
      </c>
      <c r="X440" s="50">
        <v>0.84281399999999995</v>
      </c>
      <c r="Y440" s="50">
        <v>1</v>
      </c>
      <c r="AA440" s="3">
        <v>14</v>
      </c>
      <c r="AC440" s="6">
        <f>SUMIF(Edges!A:A,Vertices[[#This Row],[Vertex]],Edges!N:N)+SUMIF(Edges!B:B,Vertices[[#This Row],[Vertex]],Edges!N:N)</f>
        <v>8</v>
      </c>
      <c r="AD440" s="83" t="str">
        <f>REPLACE(INDEX(GroupVertices[Group], MATCH(Vertices[[#This Row],[Vertex]],GroupVertices[Vertex],0)),1,1,"")</f>
        <v>1</v>
      </c>
      <c r="AE440" s="2"/>
      <c r="AI440" s="3"/>
    </row>
    <row r="441" spans="1:35" x14ac:dyDescent="0.25">
      <c r="A441" s="1" t="s">
        <v>209</v>
      </c>
      <c r="D441">
        <v>2</v>
      </c>
      <c r="G441" s="51"/>
      <c r="M441">
        <v>6183.2783203125</v>
      </c>
      <c r="N441">
        <v>7187.97509765625</v>
      </c>
      <c r="R441" s="49">
        <v>5</v>
      </c>
      <c r="U441" s="50">
        <v>0</v>
      </c>
      <c r="V441" s="50">
        <v>3.21E-4</v>
      </c>
      <c r="W441" s="50">
        <v>2.8299999999999999E-4</v>
      </c>
      <c r="X441" s="50">
        <v>0.84281399999999995</v>
      </c>
      <c r="Y441" s="50">
        <v>1</v>
      </c>
      <c r="AA441" s="3">
        <v>50</v>
      </c>
      <c r="AC441" s="6">
        <f>SUMIF(Edges!A:A,Vertices[[#This Row],[Vertex]],Edges!N:N)+SUMIF(Edges!B:B,Vertices[[#This Row],[Vertex]],Edges!N:N)</f>
        <v>8</v>
      </c>
      <c r="AD441" s="83" t="str">
        <f>REPLACE(INDEX(GroupVertices[Group], MATCH(Vertices[[#This Row],[Vertex]],GroupVertices[Vertex],0)),1,1,"")</f>
        <v>1</v>
      </c>
      <c r="AE441" s="2"/>
      <c r="AI441" s="3"/>
    </row>
    <row r="442" spans="1:35" x14ac:dyDescent="0.25">
      <c r="A442" s="1" t="s">
        <v>210</v>
      </c>
      <c r="D442">
        <v>2</v>
      </c>
      <c r="G442" s="51"/>
      <c r="M442">
        <v>7499.7919921875</v>
      </c>
      <c r="N442">
        <v>7321.18310546875</v>
      </c>
      <c r="R442" s="49">
        <v>5</v>
      </c>
      <c r="U442" s="50">
        <v>0</v>
      </c>
      <c r="V442" s="50">
        <v>3.21E-4</v>
      </c>
      <c r="W442" s="50">
        <v>2.8299999999999999E-4</v>
      </c>
      <c r="X442" s="50">
        <v>0.84281399999999995</v>
      </c>
      <c r="Y442" s="50">
        <v>1</v>
      </c>
      <c r="AA442" s="3">
        <v>659</v>
      </c>
      <c r="AC442" s="6">
        <f>SUMIF(Edges!A:A,Vertices[[#This Row],[Vertex]],Edges!N:N)+SUMIF(Edges!B:B,Vertices[[#This Row],[Vertex]],Edges!N:N)</f>
        <v>8</v>
      </c>
      <c r="AD442" s="83" t="str">
        <f>REPLACE(INDEX(GroupVertices[Group], MATCH(Vertices[[#This Row],[Vertex]],GroupVertices[Vertex],0)),1,1,"")</f>
        <v>1</v>
      </c>
      <c r="AE442" s="2"/>
      <c r="AI442" s="3"/>
    </row>
    <row r="443" spans="1:35" x14ac:dyDescent="0.25">
      <c r="A443" s="1" t="s">
        <v>212</v>
      </c>
      <c r="D443">
        <v>2</v>
      </c>
      <c r="G443" s="51"/>
      <c r="M443">
        <v>7766.81005859375</v>
      </c>
      <c r="N443">
        <v>6757.62060546875</v>
      </c>
      <c r="R443" s="49">
        <v>5</v>
      </c>
      <c r="U443" s="50">
        <v>0</v>
      </c>
      <c r="V443" s="50">
        <v>3.21E-4</v>
      </c>
      <c r="W443" s="50">
        <v>2.8299999999999999E-4</v>
      </c>
      <c r="X443" s="50">
        <v>0.84281399999999995</v>
      </c>
      <c r="Y443" s="50">
        <v>1</v>
      </c>
      <c r="AA443" s="3">
        <v>859</v>
      </c>
      <c r="AC443" s="6">
        <f>SUMIF(Edges!A:A,Vertices[[#This Row],[Vertex]],Edges!N:N)+SUMIF(Edges!B:B,Vertices[[#This Row],[Vertex]],Edges!N:N)</f>
        <v>8</v>
      </c>
      <c r="AD443" s="83" t="str">
        <f>REPLACE(INDEX(GroupVertices[Group], MATCH(Vertices[[#This Row],[Vertex]],GroupVertices[Vertex],0)),1,1,"")</f>
        <v>1</v>
      </c>
      <c r="AE443" s="2"/>
      <c r="AI443" s="3"/>
    </row>
    <row r="444" spans="1:35" x14ac:dyDescent="0.25">
      <c r="A444" s="1" t="s">
        <v>741</v>
      </c>
      <c r="D444">
        <v>1.625</v>
      </c>
      <c r="G444" s="51"/>
      <c r="M444">
        <v>5645.16064453125</v>
      </c>
      <c r="N444">
        <v>3254.3154296875</v>
      </c>
      <c r="R444" s="49">
        <v>2</v>
      </c>
      <c r="U444" s="50">
        <v>728</v>
      </c>
      <c r="V444" s="50">
        <v>2.5099999999999998E-4</v>
      </c>
      <c r="W444" s="50">
        <v>1.7E-5</v>
      </c>
      <c r="X444" s="50">
        <v>0.84022600000000003</v>
      </c>
      <c r="Y444" s="50">
        <v>0</v>
      </c>
      <c r="AA444" s="3">
        <v>833</v>
      </c>
      <c r="AC444" s="6">
        <f>SUMIF(Edges!A:A,Vertices[[#This Row],[Vertex]],Edges!N:N)+SUMIF(Edges!B:B,Vertices[[#This Row],[Vertex]],Edges!N:N)</f>
        <v>8</v>
      </c>
      <c r="AD444" s="83" t="str">
        <f>REPLACE(INDEX(GroupVertices[Group], MATCH(Vertices[[#This Row],[Vertex]],GroupVertices[Vertex],0)),1,1,"")</f>
        <v>1</v>
      </c>
      <c r="AE444" s="2"/>
      <c r="AI444" s="3"/>
    </row>
    <row r="445" spans="1:35" x14ac:dyDescent="0.25">
      <c r="A445" s="1" t="s">
        <v>638</v>
      </c>
      <c r="D445">
        <v>1.875</v>
      </c>
      <c r="G445" s="51"/>
      <c r="M445">
        <v>2415.169921875</v>
      </c>
      <c r="N445">
        <v>6460.6162109375</v>
      </c>
      <c r="R445" s="49">
        <v>4</v>
      </c>
      <c r="U445" s="50">
        <v>14.346639</v>
      </c>
      <c r="V445" s="50">
        <v>3.1599999999999998E-4</v>
      </c>
      <c r="W445" s="50">
        <v>2.4600000000000002E-4</v>
      </c>
      <c r="X445" s="50">
        <v>0.83959099999999998</v>
      </c>
      <c r="Y445" s="50">
        <v>0.83333333333333337</v>
      </c>
      <c r="AA445" s="3">
        <v>154</v>
      </c>
      <c r="AC445" s="6">
        <f>SUMIF(Edges!A:A,Vertices[[#This Row],[Vertex]],Edges!N:N)+SUMIF(Edges!B:B,Vertices[[#This Row],[Vertex]],Edges!N:N)</f>
        <v>6</v>
      </c>
      <c r="AD445" s="83" t="str">
        <f>REPLACE(INDEX(GroupVertices[Group], MATCH(Vertices[[#This Row],[Vertex]],GroupVertices[Vertex],0)),1,1,"")</f>
        <v>1</v>
      </c>
      <c r="AE445" s="2"/>
      <c r="AI445" s="3"/>
    </row>
    <row r="446" spans="1:35" x14ac:dyDescent="0.25">
      <c r="A446" s="1" t="s">
        <v>711</v>
      </c>
      <c r="D446">
        <v>1.625</v>
      </c>
      <c r="G446" s="51"/>
      <c r="M446">
        <v>6280.796875</v>
      </c>
      <c r="N446">
        <v>2496.116943359375</v>
      </c>
      <c r="R446" s="49">
        <v>2</v>
      </c>
      <c r="U446" s="50">
        <v>0</v>
      </c>
      <c r="V446" s="50">
        <v>1.7000000000000001E-4</v>
      </c>
      <c r="W446" s="50">
        <v>0</v>
      </c>
      <c r="X446" s="50">
        <v>0.838453</v>
      </c>
      <c r="Y446" s="50">
        <v>1</v>
      </c>
      <c r="AA446" s="3">
        <v>250</v>
      </c>
      <c r="AC446" s="6">
        <f>SUMIF(Edges!A:A,Vertices[[#This Row],[Vertex]],Edges!N:N)+SUMIF(Edges!B:B,Vertices[[#This Row],[Vertex]],Edges!N:N)</f>
        <v>4</v>
      </c>
      <c r="AD446" s="83" t="str">
        <f>REPLACE(INDEX(GroupVertices[Group], MATCH(Vertices[[#This Row],[Vertex]],GroupVertices[Vertex],0)),1,1,"")</f>
        <v>1</v>
      </c>
      <c r="AE446" s="2"/>
      <c r="AI446" s="3"/>
    </row>
    <row r="447" spans="1:35" x14ac:dyDescent="0.25">
      <c r="A447" s="1" t="s">
        <v>712</v>
      </c>
      <c r="D447">
        <v>1.625</v>
      </c>
      <c r="G447" s="51"/>
      <c r="M447">
        <v>4015.272216796875</v>
      </c>
      <c r="N447">
        <v>4579.5400390625</v>
      </c>
      <c r="R447" s="49">
        <v>2</v>
      </c>
      <c r="U447" s="50">
        <v>0</v>
      </c>
      <c r="V447" s="50">
        <v>1.7000000000000001E-4</v>
      </c>
      <c r="W447" s="50">
        <v>0</v>
      </c>
      <c r="X447" s="50">
        <v>0.838453</v>
      </c>
      <c r="Y447" s="50">
        <v>1</v>
      </c>
      <c r="AA447" s="3">
        <v>701</v>
      </c>
      <c r="AC447" s="6">
        <f>SUMIF(Edges!A:A,Vertices[[#This Row],[Vertex]],Edges!N:N)+SUMIF(Edges!B:B,Vertices[[#This Row],[Vertex]],Edges!N:N)</f>
        <v>3</v>
      </c>
      <c r="AD447" s="83" t="str">
        <f>REPLACE(INDEX(GroupVertices[Group], MATCH(Vertices[[#This Row],[Vertex]],GroupVertices[Vertex],0)),1,1,"")</f>
        <v>1</v>
      </c>
      <c r="AE447" s="2"/>
      <c r="AI447" s="3"/>
    </row>
    <row r="448" spans="1:35" x14ac:dyDescent="0.25">
      <c r="A448" s="1" t="s">
        <v>983</v>
      </c>
      <c r="D448">
        <v>1.625</v>
      </c>
      <c r="G448" s="51"/>
      <c r="M448">
        <v>3925.735107421875</v>
      </c>
      <c r="N448">
        <v>8894.5546875</v>
      </c>
      <c r="R448" s="49">
        <v>2</v>
      </c>
      <c r="U448" s="50">
        <v>0</v>
      </c>
      <c r="V448" s="50">
        <v>1.9799999999999999E-4</v>
      </c>
      <c r="W448" s="50">
        <v>0</v>
      </c>
      <c r="X448" s="50">
        <v>0.83244200000000002</v>
      </c>
      <c r="Y448" s="50">
        <v>1</v>
      </c>
      <c r="AA448" s="3">
        <v>526</v>
      </c>
      <c r="AC448" s="6">
        <f>SUMIF(Edges!A:A,Vertices[[#This Row],[Vertex]],Edges!N:N)+SUMIF(Edges!B:B,Vertices[[#This Row],[Vertex]],Edges!N:N)</f>
        <v>4</v>
      </c>
      <c r="AD448" s="83" t="str">
        <f>REPLACE(INDEX(GroupVertices[Group], MATCH(Vertices[[#This Row],[Vertex]],GroupVertices[Vertex],0)),1,1,"")</f>
        <v>1</v>
      </c>
      <c r="AE448" s="2"/>
      <c r="AI448" s="3"/>
    </row>
    <row r="449" spans="1:35" x14ac:dyDescent="0.25">
      <c r="A449" s="1" t="s">
        <v>984</v>
      </c>
      <c r="D449">
        <v>1.625</v>
      </c>
      <c r="G449" s="51"/>
      <c r="M449">
        <v>6099.181640625</v>
      </c>
      <c r="N449">
        <v>9626.4296875</v>
      </c>
      <c r="R449" s="49">
        <v>2</v>
      </c>
      <c r="U449" s="50">
        <v>0</v>
      </c>
      <c r="V449" s="50">
        <v>1.9799999999999999E-4</v>
      </c>
      <c r="W449" s="50">
        <v>0</v>
      </c>
      <c r="X449" s="50">
        <v>0.83244200000000002</v>
      </c>
      <c r="Y449" s="50">
        <v>1</v>
      </c>
      <c r="AA449" s="3">
        <v>834</v>
      </c>
      <c r="AC449" s="6">
        <f>SUMIF(Edges!A:A,Vertices[[#This Row],[Vertex]],Edges!N:N)+SUMIF(Edges!B:B,Vertices[[#This Row],[Vertex]],Edges!N:N)</f>
        <v>4</v>
      </c>
      <c r="AD449" s="83" t="str">
        <f>REPLACE(INDEX(GroupVertices[Group], MATCH(Vertices[[#This Row],[Vertex]],GroupVertices[Vertex],0)),1,1,"")</f>
        <v>1</v>
      </c>
      <c r="AE449" s="2"/>
      <c r="AI449" s="3"/>
    </row>
    <row r="450" spans="1:35" x14ac:dyDescent="0.25">
      <c r="A450" s="1" t="s">
        <v>204</v>
      </c>
      <c r="D450">
        <v>1.75</v>
      </c>
      <c r="G450" s="51"/>
      <c r="M450">
        <v>8321.4375</v>
      </c>
      <c r="N450">
        <v>6147.677734375</v>
      </c>
      <c r="R450" s="49">
        <v>3</v>
      </c>
      <c r="U450" s="50">
        <v>0</v>
      </c>
      <c r="V450" s="50">
        <v>2.7799999999999998E-4</v>
      </c>
      <c r="W450" s="50">
        <v>7.2000000000000002E-5</v>
      </c>
      <c r="X450" s="50">
        <v>0.82673300000000005</v>
      </c>
      <c r="Y450" s="50">
        <v>1</v>
      </c>
      <c r="AA450" s="3">
        <v>13</v>
      </c>
      <c r="AC450" s="6">
        <f>SUMIF(Edges!A:A,Vertices[[#This Row],[Vertex]],Edges!N:N)+SUMIF(Edges!B:B,Vertices[[#This Row],[Vertex]],Edges!N:N)</f>
        <v>5</v>
      </c>
      <c r="AD450" s="83" t="str">
        <f>REPLACE(INDEX(GroupVertices[Group], MATCH(Vertices[[#This Row],[Vertex]],GroupVertices[Vertex],0)),1,1,"")</f>
        <v>1</v>
      </c>
      <c r="AE450" s="2"/>
      <c r="AI450" s="3"/>
    </row>
    <row r="451" spans="1:35" x14ac:dyDescent="0.25">
      <c r="A451" s="1" t="s">
        <v>207</v>
      </c>
      <c r="D451">
        <v>1.75</v>
      </c>
      <c r="G451" s="51"/>
      <c r="M451">
        <v>7668.1728515625</v>
      </c>
      <c r="N451">
        <v>8128.33251953125</v>
      </c>
      <c r="R451" s="49">
        <v>3</v>
      </c>
      <c r="U451" s="50">
        <v>0</v>
      </c>
      <c r="V451" s="50">
        <v>2.7799999999999998E-4</v>
      </c>
      <c r="W451" s="50">
        <v>7.2000000000000002E-5</v>
      </c>
      <c r="X451" s="50">
        <v>0.82673300000000005</v>
      </c>
      <c r="Y451" s="50">
        <v>1</v>
      </c>
      <c r="AA451" s="3">
        <v>832</v>
      </c>
      <c r="AC451" s="6">
        <f>SUMIF(Edges!A:A,Vertices[[#This Row],[Vertex]],Edges!N:N)+SUMIF(Edges!B:B,Vertices[[#This Row],[Vertex]],Edges!N:N)</f>
        <v>5</v>
      </c>
      <c r="AD451" s="83" t="str">
        <f>REPLACE(INDEX(GroupVertices[Group], MATCH(Vertices[[#This Row],[Vertex]],GroupVertices[Vertex],0)),1,1,"")</f>
        <v>1</v>
      </c>
      <c r="AE451" s="2"/>
      <c r="AI451" s="3"/>
    </row>
    <row r="452" spans="1:35" x14ac:dyDescent="0.25">
      <c r="A452" s="1" t="s">
        <v>944</v>
      </c>
      <c r="D452">
        <v>1.75</v>
      </c>
      <c r="G452" s="51"/>
      <c r="M452">
        <v>3669.715087890625</v>
      </c>
      <c r="N452">
        <v>7301.2744140625</v>
      </c>
      <c r="R452" s="49">
        <v>3</v>
      </c>
      <c r="U452" s="50">
        <v>0</v>
      </c>
      <c r="V452" s="50">
        <v>2.7799999999999998E-4</v>
      </c>
      <c r="W452" s="50">
        <v>7.2000000000000002E-5</v>
      </c>
      <c r="X452" s="50">
        <v>0.82673300000000005</v>
      </c>
      <c r="Y452" s="50">
        <v>1</v>
      </c>
      <c r="AA452" s="3">
        <v>463</v>
      </c>
      <c r="AC452" s="6">
        <f>SUMIF(Edges!A:A,Vertices[[#This Row],[Vertex]],Edges!N:N)+SUMIF(Edges!B:B,Vertices[[#This Row],[Vertex]],Edges!N:N)</f>
        <v>3</v>
      </c>
      <c r="AD452" s="83" t="str">
        <f>REPLACE(INDEX(GroupVertices[Group], MATCH(Vertices[[#This Row],[Vertex]],GroupVertices[Vertex],0)),1,1,"")</f>
        <v>1</v>
      </c>
      <c r="AE452" s="2"/>
      <c r="AI452" s="3"/>
    </row>
    <row r="453" spans="1:35" x14ac:dyDescent="0.25">
      <c r="A453" s="1" t="s">
        <v>945</v>
      </c>
      <c r="D453">
        <v>1.75</v>
      </c>
      <c r="G453" s="51"/>
      <c r="M453">
        <v>4149.591796875</v>
      </c>
      <c r="N453">
        <v>8078.572265625</v>
      </c>
      <c r="R453" s="49">
        <v>3</v>
      </c>
      <c r="U453" s="50">
        <v>0</v>
      </c>
      <c r="V453" s="50">
        <v>2.7799999999999998E-4</v>
      </c>
      <c r="W453" s="50">
        <v>7.2000000000000002E-5</v>
      </c>
      <c r="X453" s="50">
        <v>0.82673300000000005</v>
      </c>
      <c r="Y453" s="50">
        <v>1</v>
      </c>
      <c r="AA453" s="3">
        <v>589</v>
      </c>
      <c r="AC453" s="6">
        <f>SUMIF(Edges!A:A,Vertices[[#This Row],[Vertex]],Edges!N:N)+SUMIF(Edges!B:B,Vertices[[#This Row],[Vertex]],Edges!N:N)</f>
        <v>3</v>
      </c>
      <c r="AD453" s="83" t="str">
        <f>REPLACE(INDEX(GroupVertices[Group], MATCH(Vertices[[#This Row],[Vertex]],GroupVertices[Vertex],0)),1,1,"")</f>
        <v>1</v>
      </c>
      <c r="AE453" s="2"/>
      <c r="AI453" s="3"/>
    </row>
    <row r="454" spans="1:35" x14ac:dyDescent="0.25">
      <c r="A454" s="1" t="s">
        <v>535</v>
      </c>
      <c r="D454">
        <v>1.75</v>
      </c>
      <c r="G454" s="51"/>
      <c r="M454">
        <v>3894.094482421875</v>
      </c>
      <c r="N454">
        <v>8528.5185546875</v>
      </c>
      <c r="R454" s="49">
        <v>3</v>
      </c>
      <c r="U454" s="50">
        <v>2387.9372210000001</v>
      </c>
      <c r="V454" s="50">
        <v>3.0400000000000002E-4</v>
      </c>
      <c r="W454" s="50">
        <v>2.313E-3</v>
      </c>
      <c r="X454" s="50">
        <v>0.82628999999999997</v>
      </c>
      <c r="Y454" s="50">
        <v>0</v>
      </c>
      <c r="AA454" s="3">
        <v>620</v>
      </c>
      <c r="AC454" s="6">
        <f>SUMIF(Edges!A:A,Vertices[[#This Row],[Vertex]],Edges!N:N)+SUMIF(Edges!B:B,Vertices[[#This Row],[Vertex]],Edges!N:N)</f>
        <v>4</v>
      </c>
      <c r="AD454" s="83" t="str">
        <f>REPLACE(INDEX(GroupVertices[Group], MATCH(Vertices[[#This Row],[Vertex]],GroupVertices[Vertex],0)),1,1,"")</f>
        <v>1</v>
      </c>
      <c r="AE454" s="2"/>
      <c r="AI454" s="3"/>
    </row>
    <row r="455" spans="1:35" x14ac:dyDescent="0.25">
      <c r="A455" s="1" t="s">
        <v>805</v>
      </c>
      <c r="D455">
        <v>1.75</v>
      </c>
      <c r="G455" s="51"/>
      <c r="M455">
        <v>4763.6845703125</v>
      </c>
      <c r="N455">
        <v>7939.63525390625</v>
      </c>
      <c r="R455" s="49">
        <v>3</v>
      </c>
      <c r="U455" s="50">
        <v>0</v>
      </c>
      <c r="V455" s="50">
        <v>2.52E-4</v>
      </c>
      <c r="W455" s="50">
        <v>3.9999999999999998E-6</v>
      </c>
      <c r="X455" s="50">
        <v>0.82349499999999998</v>
      </c>
      <c r="Y455" s="50">
        <v>1</v>
      </c>
      <c r="AA455" s="3">
        <v>781</v>
      </c>
      <c r="AC455" s="6">
        <f>SUMIF(Edges!A:A,Vertices[[#This Row],[Vertex]],Edges!N:N)+SUMIF(Edges!B:B,Vertices[[#This Row],[Vertex]],Edges!N:N)</f>
        <v>4</v>
      </c>
      <c r="AD455" s="83" t="str">
        <f>REPLACE(INDEX(GroupVertices[Group], MATCH(Vertices[[#This Row],[Vertex]],GroupVertices[Vertex],0)),1,1,"")</f>
        <v>1</v>
      </c>
      <c r="AE455" s="2"/>
      <c r="AI455" s="3"/>
    </row>
    <row r="456" spans="1:35" x14ac:dyDescent="0.25">
      <c r="A456" s="1" t="s">
        <v>806</v>
      </c>
      <c r="D456">
        <v>1.75</v>
      </c>
      <c r="G456" s="51"/>
      <c r="M456">
        <v>6756.82861328125</v>
      </c>
      <c r="N456">
        <v>8742.33984375</v>
      </c>
      <c r="R456" s="49">
        <v>3</v>
      </c>
      <c r="U456" s="50">
        <v>0</v>
      </c>
      <c r="V456" s="50">
        <v>2.52E-4</v>
      </c>
      <c r="W456" s="50">
        <v>3.9999999999999998E-6</v>
      </c>
      <c r="X456" s="50">
        <v>0.82349499999999998</v>
      </c>
      <c r="Y456" s="50">
        <v>1</v>
      </c>
      <c r="AA456" s="3">
        <v>795</v>
      </c>
      <c r="AC456" s="6">
        <f>SUMIF(Edges!A:A,Vertices[[#This Row],[Vertex]],Edges!N:N)+SUMIF(Edges!B:B,Vertices[[#This Row],[Vertex]],Edges!N:N)</f>
        <v>4</v>
      </c>
      <c r="AD456" s="83" t="str">
        <f>REPLACE(INDEX(GroupVertices[Group], MATCH(Vertices[[#This Row],[Vertex]],GroupVertices[Vertex],0)),1,1,"")</f>
        <v>1</v>
      </c>
      <c r="AE456" s="2"/>
      <c r="AI456" s="3"/>
    </row>
    <row r="457" spans="1:35" x14ac:dyDescent="0.25">
      <c r="A457" s="1" t="s">
        <v>429</v>
      </c>
      <c r="D457">
        <v>1.75</v>
      </c>
      <c r="G457" s="51"/>
      <c r="M457">
        <v>3445.198486328125</v>
      </c>
      <c r="N457">
        <v>4497.4931640625</v>
      </c>
      <c r="R457" s="49">
        <v>3</v>
      </c>
      <c r="U457" s="50">
        <v>0</v>
      </c>
      <c r="V457" s="50">
        <v>2.72E-4</v>
      </c>
      <c r="W457" s="50">
        <v>3.0000000000000001E-5</v>
      </c>
      <c r="X457" s="50">
        <v>0.82104500000000002</v>
      </c>
      <c r="Y457" s="50">
        <v>1</v>
      </c>
      <c r="AA457" s="3">
        <v>73</v>
      </c>
      <c r="AC457" s="6">
        <f>SUMIF(Edges!A:A,Vertices[[#This Row],[Vertex]],Edges!N:N)+SUMIF(Edges!B:B,Vertices[[#This Row],[Vertex]],Edges!N:N)</f>
        <v>4</v>
      </c>
      <c r="AD457" s="83" t="str">
        <f>REPLACE(INDEX(GroupVertices[Group], MATCH(Vertices[[#This Row],[Vertex]],GroupVertices[Vertex],0)),1,1,"")</f>
        <v>1</v>
      </c>
      <c r="AE457" s="2"/>
      <c r="AI457" s="3"/>
    </row>
    <row r="458" spans="1:35" x14ac:dyDescent="0.25">
      <c r="A458" s="1" t="s">
        <v>430</v>
      </c>
      <c r="D458">
        <v>1.75</v>
      </c>
      <c r="G458" s="51"/>
      <c r="M458">
        <v>4179.31103515625</v>
      </c>
      <c r="N458">
        <v>2422.85888671875</v>
      </c>
      <c r="R458" s="49">
        <v>3</v>
      </c>
      <c r="U458" s="50">
        <v>0</v>
      </c>
      <c r="V458" s="50">
        <v>2.72E-4</v>
      </c>
      <c r="W458" s="50">
        <v>3.0000000000000001E-5</v>
      </c>
      <c r="X458" s="50">
        <v>0.82104500000000002</v>
      </c>
      <c r="Y458" s="50">
        <v>1</v>
      </c>
      <c r="AA458" s="3">
        <v>87</v>
      </c>
      <c r="AC458" s="6">
        <f>SUMIF(Edges!A:A,Vertices[[#This Row],[Vertex]],Edges!N:N)+SUMIF(Edges!B:B,Vertices[[#This Row],[Vertex]],Edges!N:N)</f>
        <v>4</v>
      </c>
      <c r="AD458" s="83" t="str">
        <f>REPLACE(INDEX(GroupVertices[Group], MATCH(Vertices[[#This Row],[Vertex]],GroupVertices[Vertex],0)),1,1,"")</f>
        <v>1</v>
      </c>
      <c r="AE458" s="2"/>
      <c r="AI458" s="3"/>
    </row>
    <row r="459" spans="1:35" x14ac:dyDescent="0.25">
      <c r="A459" s="1" t="s">
        <v>703</v>
      </c>
      <c r="D459">
        <v>1.75</v>
      </c>
      <c r="G459" s="51"/>
      <c r="M459">
        <v>8838.6357421875</v>
      </c>
      <c r="N459">
        <v>7526.95947265625</v>
      </c>
      <c r="R459" s="49">
        <v>3</v>
      </c>
      <c r="U459" s="50">
        <v>123.22890599999999</v>
      </c>
      <c r="V459" s="50">
        <v>2.8600000000000001E-4</v>
      </c>
      <c r="W459" s="50">
        <v>5.1E-5</v>
      </c>
      <c r="X459" s="50">
        <v>0.81650400000000001</v>
      </c>
      <c r="Y459" s="50">
        <v>0.66666666666666663</v>
      </c>
      <c r="AA459" s="3">
        <v>208</v>
      </c>
      <c r="AC459" s="6">
        <f>SUMIF(Edges!A:A,Vertices[[#This Row],[Vertex]],Edges!N:N)+SUMIF(Edges!B:B,Vertices[[#This Row],[Vertex]],Edges!N:N)</f>
        <v>13</v>
      </c>
      <c r="AD459" s="83" t="str">
        <f>REPLACE(INDEX(GroupVertices[Group], MATCH(Vertices[[#This Row],[Vertex]],GroupVertices[Vertex],0)),1,1,"")</f>
        <v>1</v>
      </c>
      <c r="AE459" s="2"/>
      <c r="AI459" s="3"/>
    </row>
    <row r="460" spans="1:35" x14ac:dyDescent="0.25">
      <c r="A460" s="1" t="s">
        <v>617</v>
      </c>
      <c r="D460">
        <v>1.875</v>
      </c>
      <c r="G460" s="51"/>
      <c r="M460">
        <v>7884.65185546875</v>
      </c>
      <c r="N460">
        <v>5729.72509765625</v>
      </c>
      <c r="R460" s="49">
        <v>4</v>
      </c>
      <c r="U460" s="50">
        <v>623.90077900000006</v>
      </c>
      <c r="V460" s="50">
        <v>3.2899999999999997E-4</v>
      </c>
      <c r="W460" s="50">
        <v>5.8900000000000001E-4</v>
      </c>
      <c r="X460" s="50">
        <v>0.81493599999999999</v>
      </c>
      <c r="Y460" s="50">
        <v>0.5</v>
      </c>
      <c r="AA460" s="3">
        <v>144</v>
      </c>
      <c r="AC460" s="6">
        <f>SUMIF(Edges!A:A,Vertices[[#This Row],[Vertex]],Edges!N:N)+SUMIF(Edges!B:B,Vertices[[#This Row],[Vertex]],Edges!N:N)</f>
        <v>20</v>
      </c>
      <c r="AD460" s="83" t="str">
        <f>REPLACE(INDEX(GroupVertices[Group], MATCH(Vertices[[#This Row],[Vertex]],GroupVertices[Vertex],0)),1,1,"")</f>
        <v>1</v>
      </c>
      <c r="AE460" s="2"/>
      <c r="AI460" s="3"/>
    </row>
    <row r="461" spans="1:35" x14ac:dyDescent="0.25">
      <c r="A461" s="1" t="s">
        <v>730</v>
      </c>
      <c r="D461">
        <v>1.75</v>
      </c>
      <c r="G461" s="51"/>
      <c r="M461">
        <v>2942.58154296875</v>
      </c>
      <c r="N461">
        <v>8480.978515625</v>
      </c>
      <c r="R461" s="49">
        <v>3</v>
      </c>
      <c r="U461" s="50">
        <v>99.772775999999993</v>
      </c>
      <c r="V461" s="50">
        <v>2.7700000000000001E-4</v>
      </c>
      <c r="W461" s="50">
        <v>2.3E-5</v>
      </c>
      <c r="X461" s="50">
        <v>0.81182799999999999</v>
      </c>
      <c r="Y461" s="50">
        <v>0.66666666666666663</v>
      </c>
      <c r="AA461" s="3">
        <v>232</v>
      </c>
      <c r="AC461" s="6">
        <f>SUMIF(Edges!A:A,Vertices[[#This Row],[Vertex]],Edges!N:N)+SUMIF(Edges!B:B,Vertices[[#This Row],[Vertex]],Edges!N:N)</f>
        <v>12</v>
      </c>
      <c r="AD461" s="83" t="str">
        <f>REPLACE(INDEX(GroupVertices[Group], MATCH(Vertices[[#This Row],[Vertex]],GroupVertices[Vertex],0)),1,1,"")</f>
        <v>1</v>
      </c>
      <c r="AE461" s="2"/>
      <c r="AI461" s="3"/>
    </row>
    <row r="462" spans="1:35" x14ac:dyDescent="0.25">
      <c r="A462" s="1" t="s">
        <v>637</v>
      </c>
      <c r="D462">
        <v>1.75</v>
      </c>
      <c r="G462" s="51"/>
      <c r="M462">
        <v>4951.263671875</v>
      </c>
      <c r="N462">
        <v>9652.603515625</v>
      </c>
      <c r="R462" s="49">
        <v>3</v>
      </c>
      <c r="U462" s="50">
        <v>913.85151499999995</v>
      </c>
      <c r="V462" s="50">
        <v>3.2699999999999998E-4</v>
      </c>
      <c r="W462" s="50">
        <v>3.1700000000000001E-4</v>
      </c>
      <c r="X462" s="50">
        <v>0.80782799999999999</v>
      </c>
      <c r="Y462" s="50">
        <v>0</v>
      </c>
      <c r="AA462" s="3">
        <v>751</v>
      </c>
      <c r="AC462" s="6">
        <f>SUMIF(Edges!A:A,Vertices[[#This Row],[Vertex]],Edges!N:N)+SUMIF(Edges!B:B,Vertices[[#This Row],[Vertex]],Edges!N:N)</f>
        <v>4</v>
      </c>
      <c r="AD462" s="83" t="str">
        <f>REPLACE(INDEX(GroupVertices[Group], MATCH(Vertices[[#This Row],[Vertex]],GroupVertices[Vertex],0)),1,1,"")</f>
        <v>1</v>
      </c>
      <c r="AE462" s="2"/>
      <c r="AI462" s="3"/>
    </row>
    <row r="463" spans="1:35" x14ac:dyDescent="0.25">
      <c r="A463" s="1" t="s">
        <v>825</v>
      </c>
      <c r="D463">
        <v>1.875</v>
      </c>
      <c r="G463" s="51"/>
      <c r="M463">
        <v>2894.13916015625</v>
      </c>
      <c r="N463">
        <v>7167.24462890625</v>
      </c>
      <c r="R463" s="49">
        <v>4</v>
      </c>
      <c r="U463" s="50">
        <v>43.381326999999999</v>
      </c>
      <c r="V463" s="50">
        <v>3.79E-4</v>
      </c>
      <c r="W463" s="50">
        <v>1.0349999999999999E-3</v>
      </c>
      <c r="X463" s="50">
        <v>0.80420199999999997</v>
      </c>
      <c r="Y463" s="50">
        <v>0.5</v>
      </c>
      <c r="AA463" s="3">
        <v>761</v>
      </c>
      <c r="AC463" s="6">
        <f>SUMIF(Edges!A:A,Vertices[[#This Row],[Vertex]],Edges!N:N)+SUMIF(Edges!B:B,Vertices[[#This Row],[Vertex]],Edges!N:N)</f>
        <v>7</v>
      </c>
      <c r="AD463" s="83" t="str">
        <f>REPLACE(INDEX(GroupVertices[Group], MATCH(Vertices[[#This Row],[Vertex]],GroupVertices[Vertex],0)),1,1,"")</f>
        <v>1</v>
      </c>
      <c r="AE463" s="2"/>
      <c r="AI463" s="3"/>
    </row>
    <row r="464" spans="1:35" x14ac:dyDescent="0.25">
      <c r="A464" s="1" t="s">
        <v>844</v>
      </c>
      <c r="D464">
        <v>1.625</v>
      </c>
      <c r="G464" s="51"/>
      <c r="M464">
        <v>3801.16650390625</v>
      </c>
      <c r="N464">
        <v>9663.408203125</v>
      </c>
      <c r="R464" s="49">
        <v>2</v>
      </c>
      <c r="U464" s="50">
        <v>728</v>
      </c>
      <c r="V464" s="50">
        <v>2.4899999999999998E-4</v>
      </c>
      <c r="W464" s="50">
        <v>1.4899999999999999E-4</v>
      </c>
      <c r="X464" s="50">
        <v>0.80096400000000001</v>
      </c>
      <c r="Y464" s="50">
        <v>0</v>
      </c>
      <c r="AA464" s="3">
        <v>489</v>
      </c>
      <c r="AC464" s="6">
        <f>SUMIF(Edges!A:A,Vertices[[#This Row],[Vertex]],Edges!N:N)+SUMIF(Edges!B:B,Vertices[[#This Row],[Vertex]],Edges!N:N)</f>
        <v>2</v>
      </c>
      <c r="AD464" s="83" t="str">
        <f>REPLACE(INDEX(GroupVertices[Group], MATCH(Vertices[[#This Row],[Vertex]],GroupVertices[Vertex],0)),1,1,"")</f>
        <v>1</v>
      </c>
      <c r="AE464" s="2"/>
      <c r="AI464" s="3"/>
    </row>
    <row r="465" spans="1:35" x14ac:dyDescent="0.25">
      <c r="A465" s="1" t="s">
        <v>1054</v>
      </c>
      <c r="D465">
        <v>1.75</v>
      </c>
      <c r="G465" s="51"/>
      <c r="M465">
        <v>5143.19775390625</v>
      </c>
      <c r="N465">
        <v>8980.37890625</v>
      </c>
      <c r="R465" s="49">
        <v>3</v>
      </c>
      <c r="U465" s="50">
        <v>298.321417</v>
      </c>
      <c r="V465" s="50">
        <v>2.5900000000000001E-4</v>
      </c>
      <c r="W465" s="50">
        <v>2.9500000000000001E-4</v>
      </c>
      <c r="X465" s="50">
        <v>0.79968099999999998</v>
      </c>
      <c r="Y465" s="50">
        <v>0.66666666666666663</v>
      </c>
      <c r="AA465" s="3">
        <v>765</v>
      </c>
      <c r="AC465" s="6">
        <f>SUMIF(Edges!A:A,Vertices[[#This Row],[Vertex]],Edges!N:N)+SUMIF(Edges!B:B,Vertices[[#This Row],[Vertex]],Edges!N:N)</f>
        <v>8</v>
      </c>
      <c r="AD465" s="83" t="str">
        <f>REPLACE(INDEX(GroupVertices[Group], MATCH(Vertices[[#This Row],[Vertex]],GroupVertices[Vertex],0)),1,1,"")</f>
        <v>1</v>
      </c>
      <c r="AE465" s="2"/>
      <c r="AI465" s="3"/>
    </row>
    <row r="466" spans="1:35" x14ac:dyDescent="0.25">
      <c r="A466" s="1" t="s">
        <v>524</v>
      </c>
      <c r="D466">
        <v>1.875</v>
      </c>
      <c r="G466" s="51"/>
      <c r="M466">
        <v>5530.63818359375</v>
      </c>
      <c r="N466">
        <v>7874.88330078125</v>
      </c>
      <c r="R466" s="49">
        <v>4</v>
      </c>
      <c r="U466" s="50">
        <v>0</v>
      </c>
      <c r="V466" s="50">
        <v>3.0600000000000001E-4</v>
      </c>
      <c r="W466" s="50">
        <v>7.7999999999999999E-5</v>
      </c>
      <c r="X466" s="50">
        <v>0.79905999999999999</v>
      </c>
      <c r="Y466" s="50">
        <v>1</v>
      </c>
      <c r="AA466" s="3">
        <v>116</v>
      </c>
      <c r="AC466" s="6">
        <f>SUMIF(Edges!A:A,Vertices[[#This Row],[Vertex]],Edges!N:N)+SUMIF(Edges!B:B,Vertices[[#This Row],[Vertex]],Edges!N:N)</f>
        <v>4</v>
      </c>
      <c r="AD466" s="83" t="str">
        <f>REPLACE(INDEX(GroupVertices[Group], MATCH(Vertices[[#This Row],[Vertex]],GroupVertices[Vertex],0)),1,1,"")</f>
        <v>1</v>
      </c>
      <c r="AE466" s="2"/>
      <c r="AI466" s="3"/>
    </row>
    <row r="467" spans="1:35" x14ac:dyDescent="0.25">
      <c r="A467" s="1" t="s">
        <v>527</v>
      </c>
      <c r="D467">
        <v>1.875</v>
      </c>
      <c r="G467" s="51"/>
      <c r="M467">
        <v>6648.5283203125</v>
      </c>
      <c r="N467">
        <v>9052.638671875</v>
      </c>
      <c r="R467" s="49">
        <v>4</v>
      </c>
      <c r="U467" s="50">
        <v>0</v>
      </c>
      <c r="V467" s="50">
        <v>3.0600000000000001E-4</v>
      </c>
      <c r="W467" s="50">
        <v>7.7999999999999999E-5</v>
      </c>
      <c r="X467" s="50">
        <v>0.79905999999999999</v>
      </c>
      <c r="Y467" s="50">
        <v>1</v>
      </c>
      <c r="AA467" s="3">
        <v>221</v>
      </c>
      <c r="AC467" s="6">
        <f>SUMIF(Edges!A:A,Vertices[[#This Row],[Vertex]],Edges!N:N)+SUMIF(Edges!B:B,Vertices[[#This Row],[Vertex]],Edges!N:N)</f>
        <v>4</v>
      </c>
      <c r="AD467" s="83" t="str">
        <f>REPLACE(INDEX(GroupVertices[Group], MATCH(Vertices[[#This Row],[Vertex]],GroupVertices[Vertex],0)),1,1,"")</f>
        <v>1</v>
      </c>
      <c r="AE467" s="2"/>
      <c r="AI467" s="3"/>
    </row>
    <row r="468" spans="1:35" x14ac:dyDescent="0.25">
      <c r="A468" s="1" t="s">
        <v>532</v>
      </c>
      <c r="D468">
        <v>1.875</v>
      </c>
      <c r="G468" s="51"/>
      <c r="M468">
        <v>6970.8271484375</v>
      </c>
      <c r="N468">
        <v>9054.919921875</v>
      </c>
      <c r="R468" s="49">
        <v>4</v>
      </c>
      <c r="U468" s="50">
        <v>0</v>
      </c>
      <c r="V468" s="50">
        <v>3.0600000000000001E-4</v>
      </c>
      <c r="W468" s="50">
        <v>7.7999999999999999E-5</v>
      </c>
      <c r="X468" s="50">
        <v>0.79905999999999999</v>
      </c>
      <c r="Y468" s="50">
        <v>1</v>
      </c>
      <c r="AA468" s="3">
        <v>704</v>
      </c>
      <c r="AC468" s="6">
        <f>SUMIF(Edges!A:A,Vertices[[#This Row],[Vertex]],Edges!N:N)+SUMIF(Edges!B:B,Vertices[[#This Row],[Vertex]],Edges!N:N)</f>
        <v>4</v>
      </c>
      <c r="AD468" s="83" t="str">
        <f>REPLACE(INDEX(GroupVertices[Group], MATCH(Vertices[[#This Row],[Vertex]],GroupVertices[Vertex],0)),1,1,"")</f>
        <v>1</v>
      </c>
      <c r="AE468" s="2"/>
      <c r="AI468" s="3"/>
    </row>
    <row r="469" spans="1:35" x14ac:dyDescent="0.25">
      <c r="A469" s="1" t="s">
        <v>870</v>
      </c>
      <c r="D469">
        <v>1.625</v>
      </c>
      <c r="G469" s="51"/>
      <c r="M469">
        <v>8690.1572265625</v>
      </c>
      <c r="N469">
        <v>7094.158203125</v>
      </c>
      <c r="R469" s="49">
        <v>2</v>
      </c>
      <c r="U469" s="50">
        <v>728</v>
      </c>
      <c r="V469" s="50">
        <v>2.6499999999999999E-4</v>
      </c>
      <c r="W469" s="50">
        <v>7.9999999999999996E-6</v>
      </c>
      <c r="X469" s="50">
        <v>0.79839599999999999</v>
      </c>
      <c r="Y469" s="50">
        <v>0</v>
      </c>
      <c r="AA469" s="3">
        <v>378</v>
      </c>
      <c r="AC469" s="6">
        <f>SUMIF(Edges!A:A,Vertices[[#This Row],[Vertex]],Edges!N:N)+SUMIF(Edges!B:B,Vertices[[#This Row],[Vertex]],Edges!N:N)</f>
        <v>4</v>
      </c>
      <c r="AD469" s="83" t="str">
        <f>REPLACE(INDEX(GroupVertices[Group], MATCH(Vertices[[#This Row],[Vertex]],GroupVertices[Vertex],0)),1,1,"")</f>
        <v>1</v>
      </c>
      <c r="AE469" s="2"/>
      <c r="AI469" s="3"/>
    </row>
    <row r="470" spans="1:35" x14ac:dyDescent="0.25">
      <c r="A470" s="1" t="s">
        <v>960</v>
      </c>
      <c r="D470">
        <v>1.75</v>
      </c>
      <c r="G470" s="51"/>
      <c r="M470">
        <v>7466.39453125</v>
      </c>
      <c r="N470">
        <v>3939.104736328125</v>
      </c>
      <c r="R470" s="49">
        <v>3</v>
      </c>
      <c r="U470" s="50">
        <v>363.5</v>
      </c>
      <c r="V470" s="50">
        <v>2.9399999999999999E-4</v>
      </c>
      <c r="W470" s="50">
        <v>9.0000000000000006E-5</v>
      </c>
      <c r="X470" s="50">
        <v>0.79666400000000004</v>
      </c>
      <c r="Y470" s="50">
        <v>0.66666666666666663</v>
      </c>
      <c r="AA470" s="3">
        <v>488</v>
      </c>
      <c r="AC470" s="6">
        <f>SUMIF(Edges!A:A,Vertices[[#This Row],[Vertex]],Edges!N:N)+SUMIF(Edges!B:B,Vertices[[#This Row],[Vertex]],Edges!N:N)</f>
        <v>16</v>
      </c>
      <c r="AD470" s="83" t="str">
        <f>REPLACE(INDEX(GroupVertices[Group], MATCH(Vertices[[#This Row],[Vertex]],GroupVertices[Vertex],0)),1,1,"")</f>
        <v>1</v>
      </c>
      <c r="AE470" s="2"/>
      <c r="AI470" s="3"/>
    </row>
    <row r="471" spans="1:35" x14ac:dyDescent="0.25">
      <c r="A471" s="1" t="s">
        <v>962</v>
      </c>
      <c r="D471">
        <v>1.75</v>
      </c>
      <c r="G471" s="51"/>
      <c r="M471">
        <v>9150.955078125</v>
      </c>
      <c r="N471">
        <v>5189.28857421875</v>
      </c>
      <c r="R471" s="49">
        <v>3</v>
      </c>
      <c r="U471" s="50">
        <v>363.5</v>
      </c>
      <c r="V471" s="50">
        <v>2.9399999999999999E-4</v>
      </c>
      <c r="W471" s="50">
        <v>9.0000000000000006E-5</v>
      </c>
      <c r="X471" s="50">
        <v>0.79666400000000004</v>
      </c>
      <c r="Y471" s="50">
        <v>0.66666666666666663</v>
      </c>
      <c r="AA471" s="3">
        <v>758</v>
      </c>
      <c r="AC471" s="6">
        <f>SUMIF(Edges!A:A,Vertices[[#This Row],[Vertex]],Edges!N:N)+SUMIF(Edges!B:B,Vertices[[#This Row],[Vertex]],Edges!N:N)</f>
        <v>11</v>
      </c>
      <c r="AD471" s="83" t="str">
        <f>REPLACE(INDEX(GroupVertices[Group], MATCH(Vertices[[#This Row],[Vertex]],GroupVertices[Vertex],0)),1,1,"")</f>
        <v>1</v>
      </c>
      <c r="AE471" s="2"/>
      <c r="AI471" s="3"/>
    </row>
    <row r="472" spans="1:35" x14ac:dyDescent="0.25">
      <c r="A472" s="1" t="s">
        <v>589</v>
      </c>
      <c r="D472">
        <v>1.875</v>
      </c>
      <c r="G472" s="51"/>
      <c r="M472">
        <v>3850.62255859375</v>
      </c>
      <c r="N472">
        <v>9709.5673828125</v>
      </c>
      <c r="R472" s="49">
        <v>4</v>
      </c>
      <c r="U472" s="50">
        <v>128.45099300000001</v>
      </c>
      <c r="V472" s="50">
        <v>3.0899999999999998E-4</v>
      </c>
      <c r="W472" s="50">
        <v>8.2999999999999998E-5</v>
      </c>
      <c r="X472" s="50">
        <v>0.79481999999999997</v>
      </c>
      <c r="Y472" s="50">
        <v>0.5</v>
      </c>
      <c r="AA472" s="3">
        <v>705</v>
      </c>
      <c r="AC472" s="6">
        <f>SUMIF(Edges!A:A,Vertices[[#This Row],[Vertex]],Edges!N:N)+SUMIF(Edges!B:B,Vertices[[#This Row],[Vertex]],Edges!N:N)</f>
        <v>5</v>
      </c>
      <c r="AD472" s="83" t="str">
        <f>REPLACE(INDEX(GroupVertices[Group], MATCH(Vertices[[#This Row],[Vertex]],GroupVertices[Vertex],0)),1,1,"")</f>
        <v>1</v>
      </c>
      <c r="AE472" s="2"/>
      <c r="AI472" s="3"/>
    </row>
    <row r="473" spans="1:35" x14ac:dyDescent="0.25">
      <c r="A473" s="1" t="s">
        <v>911</v>
      </c>
      <c r="D473">
        <v>1.75</v>
      </c>
      <c r="G473" s="51"/>
      <c r="M473">
        <v>4548.7685546875</v>
      </c>
      <c r="N473">
        <v>4148.310546875</v>
      </c>
      <c r="R473" s="49">
        <v>3</v>
      </c>
      <c r="U473" s="50">
        <v>17.191269999999999</v>
      </c>
      <c r="V473" s="50">
        <v>2.6899999999999998E-4</v>
      </c>
      <c r="W473" s="50">
        <v>4.3000000000000002E-5</v>
      </c>
      <c r="X473" s="50">
        <v>0.79399299999999995</v>
      </c>
      <c r="Y473" s="50">
        <v>0.33333333333333331</v>
      </c>
      <c r="AA473" s="3">
        <v>420</v>
      </c>
      <c r="AC473" s="6">
        <f>SUMIF(Edges!A:A,Vertices[[#This Row],[Vertex]],Edges!N:N)+SUMIF(Edges!B:B,Vertices[[#This Row],[Vertex]],Edges!N:N)</f>
        <v>3</v>
      </c>
      <c r="AD473" s="83" t="str">
        <f>REPLACE(INDEX(GroupVertices[Group], MATCH(Vertices[[#This Row],[Vertex]],GroupVertices[Vertex],0)),1,1,"")</f>
        <v>1</v>
      </c>
      <c r="AE473" s="2"/>
      <c r="AI473" s="3"/>
    </row>
    <row r="474" spans="1:35" x14ac:dyDescent="0.25">
      <c r="A474" s="1" t="s">
        <v>281</v>
      </c>
      <c r="D474">
        <v>1.75</v>
      </c>
      <c r="G474" s="51"/>
      <c r="M474">
        <v>4333.3193359375</v>
      </c>
      <c r="N474">
        <v>8397.6875</v>
      </c>
      <c r="R474" s="49">
        <v>3</v>
      </c>
      <c r="U474" s="50">
        <v>728</v>
      </c>
      <c r="V474" s="50">
        <v>3.1300000000000002E-4</v>
      </c>
      <c r="W474" s="50">
        <v>2.3930000000000002E-3</v>
      </c>
      <c r="X474" s="50">
        <v>0.78594200000000003</v>
      </c>
      <c r="Y474" s="50">
        <v>0.33333333333333331</v>
      </c>
      <c r="AA474" s="3">
        <v>27</v>
      </c>
      <c r="AC474" s="6">
        <f>SUMIF(Edges!A:A,Vertices[[#This Row],[Vertex]],Edges!N:N)+SUMIF(Edges!B:B,Vertices[[#This Row],[Vertex]],Edges!N:N)</f>
        <v>5</v>
      </c>
      <c r="AD474" s="83" t="str">
        <f>REPLACE(INDEX(GroupVertices[Group], MATCH(Vertices[[#This Row],[Vertex]],GroupVertices[Vertex],0)),1,1,"")</f>
        <v>1</v>
      </c>
      <c r="AE474" s="2"/>
      <c r="AI474" s="3"/>
    </row>
    <row r="475" spans="1:35" x14ac:dyDescent="0.25">
      <c r="A475" s="1" t="s">
        <v>566</v>
      </c>
      <c r="D475">
        <v>1.75</v>
      </c>
      <c r="G475" s="51"/>
      <c r="M475">
        <v>2469.673095703125</v>
      </c>
      <c r="N475">
        <v>7626.27490234375</v>
      </c>
      <c r="R475" s="49">
        <v>3</v>
      </c>
      <c r="U475" s="50">
        <v>728</v>
      </c>
      <c r="V475" s="50">
        <v>2.8499999999999999E-4</v>
      </c>
      <c r="W475" s="50">
        <v>2.4529999999999999E-3</v>
      </c>
      <c r="X475" s="50">
        <v>0.78552999999999995</v>
      </c>
      <c r="Y475" s="50">
        <v>0.33333333333333331</v>
      </c>
      <c r="AA475" s="3">
        <v>158</v>
      </c>
      <c r="AC475" s="6">
        <f>SUMIF(Edges!A:A,Vertices[[#This Row],[Vertex]],Edges!N:N)+SUMIF(Edges!B:B,Vertices[[#This Row],[Vertex]],Edges!N:N)</f>
        <v>6</v>
      </c>
      <c r="AD475" s="83" t="str">
        <f>REPLACE(INDEX(GroupVertices[Group], MATCH(Vertices[[#This Row],[Vertex]],GroupVertices[Vertex],0)),1,1,"")</f>
        <v>1</v>
      </c>
      <c r="AE475" s="2"/>
      <c r="AI475" s="3"/>
    </row>
    <row r="476" spans="1:35" x14ac:dyDescent="0.25">
      <c r="A476" s="1" t="s">
        <v>1047</v>
      </c>
      <c r="D476">
        <v>1.625</v>
      </c>
      <c r="G476" s="51"/>
      <c r="M476">
        <v>1445.9764404296875</v>
      </c>
      <c r="N476">
        <v>3412.576904296875</v>
      </c>
      <c r="R476" s="49">
        <v>2</v>
      </c>
      <c r="U476" s="50">
        <v>0</v>
      </c>
      <c r="V476" s="50">
        <v>2.23E-4</v>
      </c>
      <c r="W476" s="50">
        <v>9.9999999999999995E-7</v>
      </c>
      <c r="X476" s="50">
        <v>0.78242800000000001</v>
      </c>
      <c r="Y476" s="50">
        <v>1</v>
      </c>
      <c r="AA476" s="3">
        <v>864</v>
      </c>
      <c r="AC476" s="6">
        <f>SUMIF(Edges!A:A,Vertices[[#This Row],[Vertex]],Edges!N:N)+SUMIF(Edges!B:B,Vertices[[#This Row],[Vertex]],Edges!N:N)</f>
        <v>4</v>
      </c>
      <c r="AD476" s="83" t="str">
        <f>REPLACE(INDEX(GroupVertices[Group], MATCH(Vertices[[#This Row],[Vertex]],GroupVertices[Vertex],0)),1,1,"")</f>
        <v>1</v>
      </c>
      <c r="AE476" s="2"/>
      <c r="AI476" s="3"/>
    </row>
    <row r="477" spans="1:35" x14ac:dyDescent="0.25">
      <c r="A477" s="1" t="s">
        <v>1046</v>
      </c>
      <c r="D477">
        <v>1.625</v>
      </c>
      <c r="G477" s="51"/>
      <c r="M477">
        <v>2720.6796875</v>
      </c>
      <c r="N477">
        <v>4114.5927734375</v>
      </c>
      <c r="R477" s="49">
        <v>2</v>
      </c>
      <c r="U477" s="50">
        <v>0</v>
      </c>
      <c r="V477" s="50">
        <v>2.23E-4</v>
      </c>
      <c r="W477" s="50">
        <v>9.9999999999999995E-7</v>
      </c>
      <c r="X477" s="50">
        <v>0.78242800000000001</v>
      </c>
      <c r="Y477" s="50">
        <v>1</v>
      </c>
      <c r="AA477" s="3">
        <v>791</v>
      </c>
      <c r="AC477" s="6">
        <f>SUMIF(Edges!A:A,Vertices[[#This Row],[Vertex]],Edges!N:N)+SUMIF(Edges!B:B,Vertices[[#This Row],[Vertex]],Edges!N:N)</f>
        <v>3</v>
      </c>
      <c r="AD477" s="83" t="str">
        <f>REPLACE(INDEX(GroupVertices[Group], MATCH(Vertices[[#This Row],[Vertex]],GroupVertices[Vertex],0)),1,1,"")</f>
        <v>1</v>
      </c>
      <c r="AE477" s="2"/>
      <c r="AI477" s="3"/>
    </row>
    <row r="478" spans="1:35" x14ac:dyDescent="0.25">
      <c r="A478" s="1" t="s">
        <v>317</v>
      </c>
      <c r="D478">
        <v>1.875</v>
      </c>
      <c r="G478" s="51"/>
      <c r="M478">
        <v>5288.3603515625</v>
      </c>
      <c r="N478">
        <v>9295.4833984375</v>
      </c>
      <c r="R478" s="49">
        <v>4</v>
      </c>
      <c r="U478" s="50">
        <v>0</v>
      </c>
      <c r="V478" s="50">
        <v>2.9300000000000002E-4</v>
      </c>
      <c r="W478" s="50">
        <v>2.97E-3</v>
      </c>
      <c r="X478" s="50">
        <v>0.77123399999999998</v>
      </c>
      <c r="Y478" s="50">
        <v>1</v>
      </c>
      <c r="AA478" s="3">
        <v>168</v>
      </c>
      <c r="AC478" s="6">
        <f>SUMIF(Edges!A:A,Vertices[[#This Row],[Vertex]],Edges!N:N)+SUMIF(Edges!B:B,Vertices[[#This Row],[Vertex]],Edges!N:N)</f>
        <v>4</v>
      </c>
      <c r="AD478" s="83" t="str">
        <f>REPLACE(INDEX(GroupVertices[Group], MATCH(Vertices[[#This Row],[Vertex]],GroupVertices[Vertex],0)),1,1,"")</f>
        <v>1</v>
      </c>
      <c r="AE478" s="2"/>
      <c r="AI478" s="3"/>
    </row>
    <row r="479" spans="1:35" x14ac:dyDescent="0.25">
      <c r="A479" s="1" t="s">
        <v>320</v>
      </c>
      <c r="D479">
        <v>1.875</v>
      </c>
      <c r="G479" s="51"/>
      <c r="M479">
        <v>6136.18359375</v>
      </c>
      <c r="N479">
        <v>9404.8583984375</v>
      </c>
      <c r="R479" s="49">
        <v>4</v>
      </c>
      <c r="U479" s="50">
        <v>0</v>
      </c>
      <c r="V479" s="50">
        <v>2.9300000000000002E-4</v>
      </c>
      <c r="W479" s="50">
        <v>2.97E-3</v>
      </c>
      <c r="X479" s="50">
        <v>0.77123399999999998</v>
      </c>
      <c r="Y479" s="50">
        <v>1</v>
      </c>
      <c r="AA479" s="3">
        <v>280</v>
      </c>
      <c r="AC479" s="6">
        <f>SUMIF(Edges!A:A,Vertices[[#This Row],[Vertex]],Edges!N:N)+SUMIF(Edges!B:B,Vertices[[#This Row],[Vertex]],Edges!N:N)</f>
        <v>4</v>
      </c>
      <c r="AD479" s="83" t="str">
        <f>REPLACE(INDEX(GroupVertices[Group], MATCH(Vertices[[#This Row],[Vertex]],GroupVertices[Vertex],0)),1,1,"")</f>
        <v>1</v>
      </c>
      <c r="AE479" s="2"/>
      <c r="AI479" s="3"/>
    </row>
    <row r="480" spans="1:35" x14ac:dyDescent="0.25">
      <c r="A480" s="1" t="s">
        <v>323</v>
      </c>
      <c r="D480">
        <v>1.875</v>
      </c>
      <c r="G480" s="51"/>
      <c r="M480">
        <v>6774.91015625</v>
      </c>
      <c r="N480">
        <v>8171.3740234375</v>
      </c>
      <c r="R480" s="49">
        <v>4</v>
      </c>
      <c r="U480" s="50">
        <v>0</v>
      </c>
      <c r="V480" s="50">
        <v>2.9300000000000002E-4</v>
      </c>
      <c r="W480" s="50">
        <v>2.97E-3</v>
      </c>
      <c r="X480" s="50">
        <v>0.77123399999999998</v>
      </c>
      <c r="Y480" s="50">
        <v>1</v>
      </c>
      <c r="AA480" s="3">
        <v>297</v>
      </c>
      <c r="AC480" s="6">
        <f>SUMIF(Edges!A:A,Vertices[[#This Row],[Vertex]],Edges!N:N)+SUMIF(Edges!B:B,Vertices[[#This Row],[Vertex]],Edges!N:N)</f>
        <v>4</v>
      </c>
      <c r="AD480" s="83" t="str">
        <f>REPLACE(INDEX(GroupVertices[Group], MATCH(Vertices[[#This Row],[Vertex]],GroupVertices[Vertex],0)),1,1,"")</f>
        <v>1</v>
      </c>
      <c r="AE480" s="2"/>
      <c r="AI480" s="3"/>
    </row>
    <row r="481" spans="1:35" x14ac:dyDescent="0.25">
      <c r="A481" s="1" t="s">
        <v>990</v>
      </c>
      <c r="D481">
        <v>1.5</v>
      </c>
      <c r="G481" s="51"/>
      <c r="M481">
        <v>4686.0263671875</v>
      </c>
      <c r="N481">
        <v>1499.8499755859375</v>
      </c>
      <c r="R481" s="49">
        <v>1</v>
      </c>
      <c r="U481" s="50">
        <v>0</v>
      </c>
      <c r="V481" s="50">
        <v>0.33333299999999999</v>
      </c>
      <c r="W481" s="50">
        <v>0</v>
      </c>
      <c r="X481" s="50">
        <v>0.77027000000000001</v>
      </c>
      <c r="Y481" s="50">
        <v>0</v>
      </c>
      <c r="AA481" s="3">
        <v>541</v>
      </c>
      <c r="AC481" s="6">
        <f>SUMIF(Edges!A:A,Vertices[[#This Row],[Vertex]],Edges!N:N)+SUMIF(Edges!B:B,Vertices[[#This Row],[Vertex]],Edges!N:N)</f>
        <v>10</v>
      </c>
      <c r="AD481" s="83" t="str">
        <f>REPLACE(INDEX(GroupVertices[Group], MATCH(Vertices[[#This Row],[Vertex]],GroupVertices[Vertex],0)),1,1,"")</f>
        <v>17</v>
      </c>
      <c r="AE481" s="2"/>
      <c r="AI481" s="3"/>
    </row>
    <row r="482" spans="1:35" x14ac:dyDescent="0.25">
      <c r="A482" s="1" t="s">
        <v>1049</v>
      </c>
      <c r="D482">
        <v>1.5</v>
      </c>
      <c r="G482" s="51"/>
      <c r="M482">
        <v>4686.0263671875</v>
      </c>
      <c r="N482">
        <v>1793.938232421875</v>
      </c>
      <c r="R482" s="49">
        <v>1</v>
      </c>
      <c r="U482" s="50">
        <v>0</v>
      </c>
      <c r="V482" s="50">
        <v>0.33333299999999999</v>
      </c>
      <c r="W482" s="50">
        <v>0</v>
      </c>
      <c r="X482" s="50">
        <v>0.77027000000000001</v>
      </c>
      <c r="Y482" s="50">
        <v>0</v>
      </c>
      <c r="AA482" s="3">
        <v>702</v>
      </c>
      <c r="AC482" s="6">
        <f>SUMIF(Edges!A:A,Vertices[[#This Row],[Vertex]],Edges!N:N)+SUMIF(Edges!B:B,Vertices[[#This Row],[Vertex]],Edges!N:N)</f>
        <v>4</v>
      </c>
      <c r="AD482" s="83" t="str">
        <f>REPLACE(INDEX(GroupVertices[Group], MATCH(Vertices[[#This Row],[Vertex]],GroupVertices[Vertex],0)),1,1,"")</f>
        <v>17</v>
      </c>
      <c r="AE482" s="2"/>
      <c r="AI482" s="3"/>
    </row>
    <row r="483" spans="1:35" x14ac:dyDescent="0.25">
      <c r="A483" s="1" t="s">
        <v>693</v>
      </c>
      <c r="D483">
        <v>1.5</v>
      </c>
      <c r="G483" s="51"/>
      <c r="M483">
        <v>3150.810302734375</v>
      </c>
      <c r="N483">
        <v>544.063232421875</v>
      </c>
      <c r="R483" s="49">
        <v>1</v>
      </c>
      <c r="U483" s="50">
        <v>0</v>
      </c>
      <c r="V483" s="50">
        <v>0.33333299999999999</v>
      </c>
      <c r="W483" s="50">
        <v>0</v>
      </c>
      <c r="X483" s="50">
        <v>0.77027000000000001</v>
      </c>
      <c r="Y483" s="50">
        <v>0</v>
      </c>
      <c r="AA483" s="3">
        <v>197</v>
      </c>
      <c r="AC483" s="6">
        <f>SUMIF(Edges!A:A,Vertices[[#This Row],[Vertex]],Edges!N:N)+SUMIF(Edges!B:B,Vertices[[#This Row],[Vertex]],Edges!N:N)</f>
        <v>3</v>
      </c>
      <c r="AD483" s="83" t="str">
        <f>REPLACE(INDEX(GroupVertices[Group], MATCH(Vertices[[#This Row],[Vertex]],GroupVertices[Vertex],0)),1,1,"")</f>
        <v>26</v>
      </c>
      <c r="AE483" s="2"/>
      <c r="AI483" s="3"/>
    </row>
    <row r="484" spans="1:35" x14ac:dyDescent="0.25">
      <c r="A484" s="1" t="s">
        <v>970</v>
      </c>
      <c r="D484">
        <v>1.5</v>
      </c>
      <c r="G484" s="51"/>
      <c r="M484">
        <v>4686.0263671875</v>
      </c>
      <c r="N484">
        <v>249.97500610351563</v>
      </c>
      <c r="R484" s="49">
        <v>1</v>
      </c>
      <c r="U484" s="50">
        <v>0</v>
      </c>
      <c r="V484" s="50">
        <v>0.33333299999999999</v>
      </c>
      <c r="W484" s="50">
        <v>0</v>
      </c>
      <c r="X484" s="50">
        <v>0.77027000000000001</v>
      </c>
      <c r="Y484" s="50">
        <v>0</v>
      </c>
      <c r="AA484" s="3">
        <v>506</v>
      </c>
      <c r="AC484" s="6">
        <f>SUMIF(Edges!A:A,Vertices[[#This Row],[Vertex]],Edges!N:N)+SUMIF(Edges!B:B,Vertices[[#This Row],[Vertex]],Edges!N:N)</f>
        <v>3</v>
      </c>
      <c r="AD484" s="83" t="str">
        <f>REPLACE(INDEX(GroupVertices[Group], MATCH(Vertices[[#This Row],[Vertex]],GroupVertices[Vertex],0)),1,1,"")</f>
        <v>15</v>
      </c>
      <c r="AE484" s="2"/>
      <c r="AI484" s="3"/>
    </row>
    <row r="485" spans="1:35" x14ac:dyDescent="0.25">
      <c r="A485" s="1" t="s">
        <v>1025</v>
      </c>
      <c r="D485">
        <v>1.5</v>
      </c>
      <c r="G485" s="51"/>
      <c r="M485">
        <v>4686.0263671875</v>
      </c>
      <c r="N485">
        <v>544.063232421875</v>
      </c>
      <c r="R485" s="49">
        <v>1</v>
      </c>
      <c r="U485" s="50">
        <v>0</v>
      </c>
      <c r="V485" s="50">
        <v>0.33333299999999999</v>
      </c>
      <c r="W485" s="50">
        <v>0</v>
      </c>
      <c r="X485" s="50">
        <v>0.77027000000000001</v>
      </c>
      <c r="Y485" s="50">
        <v>0</v>
      </c>
      <c r="AA485" s="3">
        <v>863</v>
      </c>
      <c r="AC485" s="6">
        <f>SUMIF(Edges!A:A,Vertices[[#This Row],[Vertex]],Edges!N:N)+SUMIF(Edges!B:B,Vertices[[#This Row],[Vertex]],Edges!N:N)</f>
        <v>2</v>
      </c>
      <c r="AD485" s="83" t="str">
        <f>REPLACE(INDEX(GroupVertices[Group], MATCH(Vertices[[#This Row],[Vertex]],GroupVertices[Vertex],0)),1,1,"")</f>
        <v>15</v>
      </c>
      <c r="AE485" s="2"/>
      <c r="AI485" s="3"/>
    </row>
    <row r="486" spans="1:35" x14ac:dyDescent="0.25">
      <c r="A486" s="1" t="s">
        <v>284</v>
      </c>
      <c r="D486">
        <v>1.5</v>
      </c>
      <c r="G486" s="51"/>
      <c r="M486">
        <v>3665.228271484375</v>
      </c>
      <c r="N486">
        <v>1499.8499755859375</v>
      </c>
      <c r="R486" s="49">
        <v>1</v>
      </c>
      <c r="U486" s="50">
        <v>0</v>
      </c>
      <c r="V486" s="50">
        <v>0.33333299999999999</v>
      </c>
      <c r="W486" s="50">
        <v>0</v>
      </c>
      <c r="X486" s="50">
        <v>0.77027000000000001</v>
      </c>
      <c r="Y486" s="50">
        <v>0</v>
      </c>
      <c r="AA486" s="3">
        <v>29</v>
      </c>
      <c r="AC486" s="6">
        <f>SUMIF(Edges!A:A,Vertices[[#This Row],[Vertex]],Edges!N:N)+SUMIF(Edges!B:B,Vertices[[#This Row],[Vertex]],Edges!N:N)</f>
        <v>1</v>
      </c>
      <c r="AD486" s="83" t="str">
        <f>REPLACE(INDEX(GroupVertices[Group], MATCH(Vertices[[#This Row],[Vertex]],GroupVertices[Vertex],0)),1,1,"")</f>
        <v>23</v>
      </c>
      <c r="AE486" s="2"/>
      <c r="AI486" s="3"/>
    </row>
    <row r="487" spans="1:35" x14ac:dyDescent="0.25">
      <c r="A487" s="1" t="s">
        <v>481</v>
      </c>
      <c r="D487">
        <v>1.5</v>
      </c>
      <c r="G487" s="51"/>
      <c r="M487">
        <v>3150.810302734375</v>
      </c>
      <c r="N487">
        <v>249.97500610351563</v>
      </c>
      <c r="R487" s="49">
        <v>1</v>
      </c>
      <c r="U487" s="50">
        <v>0</v>
      </c>
      <c r="V487" s="50">
        <v>0.33333299999999999</v>
      </c>
      <c r="W487" s="50">
        <v>0</v>
      </c>
      <c r="X487" s="50">
        <v>0.77027000000000001</v>
      </c>
      <c r="Y487" s="50">
        <v>0</v>
      </c>
      <c r="AA487" s="3">
        <v>96</v>
      </c>
      <c r="AC487" s="6">
        <f>SUMIF(Edges!A:A,Vertices[[#This Row],[Vertex]],Edges!N:N)+SUMIF(Edges!B:B,Vertices[[#This Row],[Vertex]],Edges!N:N)</f>
        <v>1</v>
      </c>
      <c r="AD487" s="83" t="str">
        <f>REPLACE(INDEX(GroupVertices[Group], MATCH(Vertices[[#This Row],[Vertex]],GroupVertices[Vertex],0)),1,1,"")</f>
        <v>26</v>
      </c>
      <c r="AE487" s="2"/>
      <c r="AI487" s="3"/>
    </row>
    <row r="488" spans="1:35" x14ac:dyDescent="0.25">
      <c r="A488" s="1" t="s">
        <v>626</v>
      </c>
      <c r="D488">
        <v>1.5</v>
      </c>
      <c r="G488" s="51"/>
      <c r="M488">
        <v>3665.228271484375</v>
      </c>
      <c r="N488">
        <v>1793.938232421875</v>
      </c>
      <c r="R488" s="49">
        <v>1</v>
      </c>
      <c r="U488" s="50">
        <v>0</v>
      </c>
      <c r="V488" s="50">
        <v>0.33333299999999999</v>
      </c>
      <c r="W488" s="50">
        <v>0</v>
      </c>
      <c r="X488" s="50">
        <v>0.77027000000000001</v>
      </c>
      <c r="Y488" s="50">
        <v>0</v>
      </c>
      <c r="AA488" s="3">
        <v>320</v>
      </c>
      <c r="AC488" s="6">
        <f>SUMIF(Edges!A:A,Vertices[[#This Row],[Vertex]],Edges!N:N)+SUMIF(Edges!B:B,Vertices[[#This Row],[Vertex]],Edges!N:N)</f>
        <v>1</v>
      </c>
      <c r="AD488" s="83" t="str">
        <f>REPLACE(INDEX(GroupVertices[Group], MATCH(Vertices[[#This Row],[Vertex]],GroupVertices[Vertex],0)),1,1,"")</f>
        <v>23</v>
      </c>
      <c r="AE488" s="2"/>
      <c r="AI488" s="3"/>
    </row>
    <row r="489" spans="1:35" x14ac:dyDescent="0.25">
      <c r="A489" s="1" t="s">
        <v>919</v>
      </c>
      <c r="D489">
        <v>1.5</v>
      </c>
      <c r="G489" s="51"/>
      <c r="M489">
        <v>4179.646484375</v>
      </c>
      <c r="N489">
        <v>249.97500610351563</v>
      </c>
      <c r="R489" s="49">
        <v>1</v>
      </c>
      <c r="U489" s="50">
        <v>0</v>
      </c>
      <c r="V489" s="50">
        <v>0.33333299999999999</v>
      </c>
      <c r="W489" s="50">
        <v>0</v>
      </c>
      <c r="X489" s="50">
        <v>0.77027000000000001</v>
      </c>
      <c r="Y489" s="50">
        <v>0</v>
      </c>
      <c r="AA489" s="3">
        <v>434</v>
      </c>
      <c r="AC489" s="6">
        <f>SUMIF(Edges!A:A,Vertices[[#This Row],[Vertex]],Edges!N:N)+SUMIF(Edges!B:B,Vertices[[#This Row],[Vertex]],Edges!N:N)</f>
        <v>1</v>
      </c>
      <c r="AD489" s="83" t="str">
        <f>REPLACE(INDEX(GroupVertices[Group], MATCH(Vertices[[#This Row],[Vertex]],GroupVertices[Vertex],0)),1,1,"")</f>
        <v>12</v>
      </c>
      <c r="AE489" s="2"/>
      <c r="AI489" s="3"/>
    </row>
    <row r="490" spans="1:35" x14ac:dyDescent="0.25">
      <c r="A490" s="1" t="s">
        <v>952</v>
      </c>
      <c r="D490">
        <v>1.5</v>
      </c>
      <c r="G490" s="51"/>
      <c r="M490">
        <v>4179.646484375</v>
      </c>
      <c r="N490">
        <v>544.063232421875</v>
      </c>
      <c r="R490" s="49">
        <v>1</v>
      </c>
      <c r="U490" s="50">
        <v>0</v>
      </c>
      <c r="V490" s="50">
        <v>0.33333299999999999</v>
      </c>
      <c r="W490" s="50">
        <v>0</v>
      </c>
      <c r="X490" s="50">
        <v>0.77027000000000001</v>
      </c>
      <c r="Y490" s="50">
        <v>0</v>
      </c>
      <c r="AA490" s="3">
        <v>471</v>
      </c>
      <c r="AC490" s="6">
        <f>SUMIF(Edges!A:A,Vertices[[#This Row],[Vertex]],Edges!N:N)+SUMIF(Edges!B:B,Vertices[[#This Row],[Vertex]],Edges!N:N)</f>
        <v>1</v>
      </c>
      <c r="AD490" s="83" t="str">
        <f>REPLACE(INDEX(GroupVertices[Group], MATCH(Vertices[[#This Row],[Vertex]],GroupVertices[Vertex],0)),1,1,"")</f>
        <v>12</v>
      </c>
      <c r="AE490" s="2"/>
      <c r="AI490" s="3"/>
    </row>
    <row r="491" spans="1:35" x14ac:dyDescent="0.25">
      <c r="A491" s="1" t="s">
        <v>663</v>
      </c>
      <c r="D491">
        <v>1.75</v>
      </c>
      <c r="G491" s="51"/>
      <c r="M491">
        <v>7701.12451171875</v>
      </c>
      <c r="N491">
        <v>5540.6982421875</v>
      </c>
      <c r="R491" s="49">
        <v>3</v>
      </c>
      <c r="U491" s="50">
        <v>233.33899</v>
      </c>
      <c r="V491" s="50">
        <v>3.3300000000000002E-4</v>
      </c>
      <c r="W491" s="50">
        <v>1.92E-4</v>
      </c>
      <c r="X491" s="50">
        <v>0.76100299999999999</v>
      </c>
      <c r="Y491" s="50">
        <v>0.33333333333333331</v>
      </c>
      <c r="AA491" s="3">
        <v>332</v>
      </c>
      <c r="AC491" s="6">
        <f>SUMIF(Edges!A:A,Vertices[[#This Row],[Vertex]],Edges!N:N)+SUMIF(Edges!B:B,Vertices[[#This Row],[Vertex]],Edges!N:N)</f>
        <v>3</v>
      </c>
      <c r="AD491" s="83" t="str">
        <f>REPLACE(INDEX(GroupVertices[Group], MATCH(Vertices[[#This Row],[Vertex]],GroupVertices[Vertex],0)),1,1,"")</f>
        <v>1</v>
      </c>
      <c r="AE491" s="2"/>
      <c r="AI491" s="3"/>
    </row>
    <row r="492" spans="1:35" x14ac:dyDescent="0.25">
      <c r="A492" s="1" t="s">
        <v>1052</v>
      </c>
      <c r="D492">
        <v>1.75</v>
      </c>
      <c r="G492" s="51"/>
      <c r="M492">
        <v>1495.5989990234375</v>
      </c>
      <c r="N492">
        <v>5566.740234375</v>
      </c>
      <c r="R492" s="49">
        <v>3</v>
      </c>
      <c r="U492" s="50">
        <v>5.209524</v>
      </c>
      <c r="V492" s="50">
        <v>3.01E-4</v>
      </c>
      <c r="W492" s="50">
        <v>7.1000000000000005E-5</v>
      </c>
      <c r="X492" s="50">
        <v>0.75963999999999998</v>
      </c>
      <c r="Y492" s="50">
        <v>0.66666666666666663</v>
      </c>
      <c r="AA492" s="3">
        <v>840</v>
      </c>
      <c r="AC492" s="6">
        <f>SUMIF(Edges!A:A,Vertices[[#This Row],[Vertex]],Edges!N:N)+SUMIF(Edges!B:B,Vertices[[#This Row],[Vertex]],Edges!N:N)</f>
        <v>5</v>
      </c>
      <c r="AD492" s="83" t="str">
        <f>REPLACE(INDEX(GroupVertices[Group], MATCH(Vertices[[#This Row],[Vertex]],GroupVertices[Vertex],0)),1,1,"")</f>
        <v>1</v>
      </c>
      <c r="AE492" s="2"/>
      <c r="AI492" s="3"/>
    </row>
    <row r="493" spans="1:35" x14ac:dyDescent="0.25">
      <c r="A493" s="1" t="s">
        <v>796</v>
      </c>
      <c r="D493">
        <v>1.75</v>
      </c>
      <c r="G493" s="51"/>
      <c r="M493">
        <v>4417.81103515625</v>
      </c>
      <c r="N493">
        <v>7332.5986328125</v>
      </c>
      <c r="R493" s="49">
        <v>3</v>
      </c>
      <c r="U493" s="50">
        <v>119.96485800000001</v>
      </c>
      <c r="V493" s="50">
        <v>3.1100000000000002E-4</v>
      </c>
      <c r="W493" s="50">
        <v>6.3E-5</v>
      </c>
      <c r="X493" s="50">
        <v>0.75466800000000001</v>
      </c>
      <c r="Y493" s="50">
        <v>0.66666666666666663</v>
      </c>
      <c r="AA493" s="3">
        <v>285</v>
      </c>
      <c r="AC493" s="6">
        <f>SUMIF(Edges!A:A,Vertices[[#This Row],[Vertex]],Edges!N:N)+SUMIF(Edges!B:B,Vertices[[#This Row],[Vertex]],Edges!N:N)</f>
        <v>13</v>
      </c>
      <c r="AD493" s="83" t="str">
        <f>REPLACE(INDEX(GroupVertices[Group], MATCH(Vertices[[#This Row],[Vertex]],GroupVertices[Vertex],0)),1,1,"")</f>
        <v>1</v>
      </c>
      <c r="AE493" s="2"/>
      <c r="AI493" s="3"/>
    </row>
    <row r="494" spans="1:35" x14ac:dyDescent="0.25">
      <c r="A494" s="1" t="s">
        <v>497</v>
      </c>
      <c r="D494">
        <v>1.875</v>
      </c>
      <c r="G494" s="51"/>
      <c r="M494">
        <v>9628.5205078125</v>
      </c>
      <c r="N494">
        <v>6490.3779296875</v>
      </c>
      <c r="R494" s="49">
        <v>4</v>
      </c>
      <c r="U494" s="50">
        <v>6.600155</v>
      </c>
      <c r="V494" s="50">
        <v>3.1300000000000002E-4</v>
      </c>
      <c r="W494" s="50">
        <v>2.8699999999999998E-4</v>
      </c>
      <c r="X494" s="50">
        <v>0.75275899999999996</v>
      </c>
      <c r="Y494" s="50">
        <v>0.66666666666666663</v>
      </c>
      <c r="AA494" s="3">
        <v>407</v>
      </c>
      <c r="AC494" s="6">
        <f>SUMIF(Edges!A:A,Vertices[[#This Row],[Vertex]],Edges!N:N)+SUMIF(Edges!B:B,Vertices[[#This Row],[Vertex]],Edges!N:N)</f>
        <v>5</v>
      </c>
      <c r="AD494" s="83" t="str">
        <f>REPLACE(INDEX(GroupVertices[Group], MATCH(Vertices[[#This Row],[Vertex]],GroupVertices[Vertex],0)),1,1,"")</f>
        <v>1</v>
      </c>
      <c r="AE494" s="2"/>
      <c r="AI494" s="3"/>
    </row>
    <row r="495" spans="1:35" x14ac:dyDescent="0.25">
      <c r="A495" s="1" t="s">
        <v>756</v>
      </c>
      <c r="D495">
        <v>1.75</v>
      </c>
      <c r="G495" s="51"/>
      <c r="M495">
        <v>8297.361328125</v>
      </c>
      <c r="N495">
        <v>8350.025390625</v>
      </c>
      <c r="R495" s="49">
        <v>3</v>
      </c>
      <c r="U495" s="50">
        <v>0</v>
      </c>
      <c r="V495" s="50">
        <v>2.9500000000000001E-4</v>
      </c>
      <c r="W495" s="50">
        <v>7.2999999999999999E-5</v>
      </c>
      <c r="X495" s="50">
        <v>0.75251199999999996</v>
      </c>
      <c r="Y495" s="50">
        <v>1</v>
      </c>
      <c r="AA495" s="3">
        <v>536</v>
      </c>
      <c r="AC495" s="6">
        <f>SUMIF(Edges!A:A,Vertices[[#This Row],[Vertex]],Edges!N:N)+SUMIF(Edges!B:B,Vertices[[#This Row],[Vertex]],Edges!N:N)</f>
        <v>3</v>
      </c>
      <c r="AD495" s="83" t="str">
        <f>REPLACE(INDEX(GroupVertices[Group], MATCH(Vertices[[#This Row],[Vertex]],GroupVertices[Vertex],0)),1,1,"")</f>
        <v>1</v>
      </c>
      <c r="AE495" s="2"/>
      <c r="AI495" s="3"/>
    </row>
    <row r="496" spans="1:35" x14ac:dyDescent="0.25">
      <c r="A496" s="1" t="s">
        <v>758</v>
      </c>
      <c r="D496">
        <v>1.75</v>
      </c>
      <c r="G496" s="51"/>
      <c r="M496">
        <v>8105.6357421875</v>
      </c>
      <c r="N496">
        <v>9519.1298828125</v>
      </c>
      <c r="R496" s="49">
        <v>3</v>
      </c>
      <c r="U496" s="50">
        <v>0</v>
      </c>
      <c r="V496" s="50">
        <v>2.9500000000000001E-4</v>
      </c>
      <c r="W496" s="50">
        <v>7.2999999999999999E-5</v>
      </c>
      <c r="X496" s="50">
        <v>0.75251199999999996</v>
      </c>
      <c r="Y496" s="50">
        <v>1</v>
      </c>
      <c r="AA496" s="3">
        <v>646</v>
      </c>
      <c r="AC496" s="6">
        <f>SUMIF(Edges!A:A,Vertices[[#This Row],[Vertex]],Edges!N:N)+SUMIF(Edges!B:B,Vertices[[#This Row],[Vertex]],Edges!N:N)</f>
        <v>3</v>
      </c>
      <c r="AD496" s="83" t="str">
        <f>REPLACE(INDEX(GroupVertices[Group], MATCH(Vertices[[#This Row],[Vertex]],GroupVertices[Vertex],0)),1,1,"")</f>
        <v>1</v>
      </c>
      <c r="AE496" s="2"/>
      <c r="AI496" s="3"/>
    </row>
    <row r="497" spans="1:35" x14ac:dyDescent="0.25">
      <c r="A497" s="1" t="s">
        <v>759</v>
      </c>
      <c r="D497">
        <v>1.75</v>
      </c>
      <c r="G497" s="51"/>
      <c r="M497">
        <v>6097.33154296875</v>
      </c>
      <c r="N497">
        <v>9099.9453125</v>
      </c>
      <c r="R497" s="49">
        <v>3</v>
      </c>
      <c r="U497" s="50">
        <v>0</v>
      </c>
      <c r="V497" s="50">
        <v>2.9500000000000001E-4</v>
      </c>
      <c r="W497" s="50">
        <v>7.2999999999999999E-5</v>
      </c>
      <c r="X497" s="50">
        <v>0.75251199999999996</v>
      </c>
      <c r="Y497" s="50">
        <v>1</v>
      </c>
      <c r="AA497" s="3">
        <v>770</v>
      </c>
      <c r="AC497" s="6">
        <f>SUMIF(Edges!A:A,Vertices[[#This Row],[Vertex]],Edges!N:N)+SUMIF(Edges!B:B,Vertices[[#This Row],[Vertex]],Edges!N:N)</f>
        <v>3</v>
      </c>
      <c r="AD497" s="83" t="str">
        <f>REPLACE(INDEX(GroupVertices[Group], MATCH(Vertices[[#This Row],[Vertex]],GroupVertices[Vertex],0)),1,1,"")</f>
        <v>1</v>
      </c>
      <c r="AE497" s="2"/>
      <c r="AI497" s="3"/>
    </row>
    <row r="498" spans="1:35" x14ac:dyDescent="0.25">
      <c r="A498" s="1" t="s">
        <v>725</v>
      </c>
      <c r="D498">
        <v>1.875</v>
      </c>
      <c r="G498" s="51"/>
      <c r="M498">
        <v>3187.74658203125</v>
      </c>
      <c r="N498">
        <v>7356.91845703125</v>
      </c>
      <c r="R498" s="49">
        <v>4</v>
      </c>
      <c r="U498" s="50">
        <v>0</v>
      </c>
      <c r="V498" s="50">
        <v>3.4499999999999998E-4</v>
      </c>
      <c r="W498" s="50">
        <v>5.4100000000000003E-4</v>
      </c>
      <c r="X498" s="50">
        <v>0.75138400000000005</v>
      </c>
      <c r="Y498" s="50">
        <v>1</v>
      </c>
      <c r="AA498" s="3">
        <v>290</v>
      </c>
      <c r="AC498" s="6">
        <f>SUMIF(Edges!A:A,Vertices[[#This Row],[Vertex]],Edges!N:N)+SUMIF(Edges!B:B,Vertices[[#This Row],[Vertex]],Edges!N:N)</f>
        <v>5</v>
      </c>
      <c r="AD498" s="83" t="str">
        <f>REPLACE(INDEX(GroupVertices[Group], MATCH(Vertices[[#This Row],[Vertex]],GroupVertices[Vertex],0)),1,1,"")</f>
        <v>1</v>
      </c>
      <c r="AE498" s="2"/>
      <c r="AI498" s="3"/>
    </row>
    <row r="499" spans="1:35" x14ac:dyDescent="0.25">
      <c r="A499" s="1" t="s">
        <v>726</v>
      </c>
      <c r="D499">
        <v>1.875</v>
      </c>
      <c r="G499" s="51"/>
      <c r="M499">
        <v>4053.4208984375</v>
      </c>
      <c r="N499">
        <v>6168.5</v>
      </c>
      <c r="R499" s="49">
        <v>4</v>
      </c>
      <c r="U499" s="50">
        <v>0</v>
      </c>
      <c r="V499" s="50">
        <v>3.4499999999999998E-4</v>
      </c>
      <c r="W499" s="50">
        <v>5.4100000000000003E-4</v>
      </c>
      <c r="X499" s="50">
        <v>0.75138400000000005</v>
      </c>
      <c r="Y499" s="50">
        <v>1</v>
      </c>
      <c r="AA499" s="3">
        <v>865</v>
      </c>
      <c r="AC499" s="6">
        <f>SUMIF(Edges!A:A,Vertices[[#This Row],[Vertex]],Edges!N:N)+SUMIF(Edges!B:B,Vertices[[#This Row],[Vertex]],Edges!N:N)</f>
        <v>5</v>
      </c>
      <c r="AD499" s="83" t="str">
        <f>REPLACE(INDEX(GroupVertices[Group], MATCH(Vertices[[#This Row],[Vertex]],GroupVertices[Vertex],0)),1,1,"")</f>
        <v>1</v>
      </c>
      <c r="AE499" s="2"/>
      <c r="AI499" s="3"/>
    </row>
    <row r="500" spans="1:35" x14ac:dyDescent="0.25">
      <c r="A500" s="1" t="s">
        <v>916</v>
      </c>
      <c r="D500">
        <v>1.75</v>
      </c>
      <c r="G500" s="51"/>
      <c r="M500">
        <v>2933.696044921875</v>
      </c>
      <c r="N500">
        <v>7578.3251953125</v>
      </c>
      <c r="R500" s="49">
        <v>3</v>
      </c>
      <c r="U500" s="50">
        <v>81.842168000000001</v>
      </c>
      <c r="V500" s="50">
        <v>3.1700000000000001E-4</v>
      </c>
      <c r="W500" s="50">
        <v>1.75E-4</v>
      </c>
      <c r="X500" s="50">
        <v>0.74971600000000005</v>
      </c>
      <c r="Y500" s="50">
        <v>0.33333333333333331</v>
      </c>
      <c r="AA500" s="3">
        <v>428</v>
      </c>
      <c r="AC500" s="6">
        <f>SUMIF(Edges!A:A,Vertices[[#This Row],[Vertex]],Edges!N:N)+SUMIF(Edges!B:B,Vertices[[#This Row],[Vertex]],Edges!N:N)</f>
        <v>5</v>
      </c>
      <c r="AD500" s="83" t="str">
        <f>REPLACE(INDEX(GroupVertices[Group], MATCH(Vertices[[#This Row],[Vertex]],GroupVertices[Vertex],0)),1,1,"")</f>
        <v>1</v>
      </c>
      <c r="AE500" s="2"/>
      <c r="AI500" s="3"/>
    </row>
    <row r="501" spans="1:35" x14ac:dyDescent="0.25">
      <c r="A501" s="1" t="s">
        <v>614</v>
      </c>
      <c r="D501">
        <v>1.75</v>
      </c>
      <c r="G501" s="51"/>
      <c r="M501">
        <v>3866.70263671875</v>
      </c>
      <c r="N501">
        <v>8565.71875</v>
      </c>
      <c r="R501" s="49">
        <v>3</v>
      </c>
      <c r="U501" s="50">
        <v>0</v>
      </c>
      <c r="V501" s="50">
        <v>2.2900000000000001E-4</v>
      </c>
      <c r="W501" s="50">
        <v>1.9999999999999999E-6</v>
      </c>
      <c r="X501" s="50">
        <v>0.74712900000000004</v>
      </c>
      <c r="Y501" s="50">
        <v>1</v>
      </c>
      <c r="AA501" s="3">
        <v>143</v>
      </c>
      <c r="AC501" s="6">
        <f>SUMIF(Edges!A:A,Vertices[[#This Row],[Vertex]],Edges!N:N)+SUMIF(Edges!B:B,Vertices[[#This Row],[Vertex]],Edges!N:N)</f>
        <v>3</v>
      </c>
      <c r="AD501" s="83" t="str">
        <f>REPLACE(INDEX(GroupVertices[Group], MATCH(Vertices[[#This Row],[Vertex]],GroupVertices[Vertex],0)),1,1,"")</f>
        <v>1</v>
      </c>
      <c r="AE501" s="2"/>
      <c r="AI501" s="3"/>
    </row>
    <row r="502" spans="1:35" x14ac:dyDescent="0.25">
      <c r="A502" s="1" t="s">
        <v>615</v>
      </c>
      <c r="D502">
        <v>1.75</v>
      </c>
      <c r="G502" s="51"/>
      <c r="M502">
        <v>1907.739990234375</v>
      </c>
      <c r="N502">
        <v>7549.1435546875</v>
      </c>
      <c r="R502" s="49">
        <v>3</v>
      </c>
      <c r="U502" s="50">
        <v>0</v>
      </c>
      <c r="V502" s="50">
        <v>2.2900000000000001E-4</v>
      </c>
      <c r="W502" s="50">
        <v>1.9999999999999999E-6</v>
      </c>
      <c r="X502" s="50">
        <v>0.74712900000000004</v>
      </c>
      <c r="Y502" s="50">
        <v>1</v>
      </c>
      <c r="AA502" s="3">
        <v>635</v>
      </c>
      <c r="AC502" s="6">
        <f>SUMIF(Edges!A:A,Vertices[[#This Row],[Vertex]],Edges!N:N)+SUMIF(Edges!B:B,Vertices[[#This Row],[Vertex]],Edges!N:N)</f>
        <v>3</v>
      </c>
      <c r="AD502" s="83" t="str">
        <f>REPLACE(INDEX(GroupVertices[Group], MATCH(Vertices[[#This Row],[Vertex]],GroupVertices[Vertex],0)),1,1,"")</f>
        <v>1</v>
      </c>
      <c r="AE502" s="2"/>
      <c r="AI502" s="3"/>
    </row>
    <row r="503" spans="1:35" x14ac:dyDescent="0.25">
      <c r="A503" s="1" t="s">
        <v>616</v>
      </c>
      <c r="D503">
        <v>1.75</v>
      </c>
      <c r="G503" s="51"/>
      <c r="M503">
        <v>2326.55859375</v>
      </c>
      <c r="N503">
        <v>8775.005859375</v>
      </c>
      <c r="R503" s="49">
        <v>3</v>
      </c>
      <c r="U503" s="50">
        <v>0</v>
      </c>
      <c r="V503" s="50">
        <v>2.2900000000000001E-4</v>
      </c>
      <c r="W503" s="50">
        <v>1.9999999999999999E-6</v>
      </c>
      <c r="X503" s="50">
        <v>0.74712900000000004</v>
      </c>
      <c r="Y503" s="50">
        <v>1</v>
      </c>
      <c r="AA503" s="3">
        <v>784</v>
      </c>
      <c r="AC503" s="6">
        <f>SUMIF(Edges!A:A,Vertices[[#This Row],[Vertex]],Edges!N:N)+SUMIF(Edges!B:B,Vertices[[#This Row],[Vertex]],Edges!N:N)</f>
        <v>3</v>
      </c>
      <c r="AD503" s="83" t="str">
        <f>REPLACE(INDEX(GroupVertices[Group], MATCH(Vertices[[#This Row],[Vertex]],GroupVertices[Vertex],0)),1,1,"")</f>
        <v>1</v>
      </c>
      <c r="AE503" s="2"/>
      <c r="AI503" s="3"/>
    </row>
    <row r="504" spans="1:35" x14ac:dyDescent="0.25">
      <c r="A504" s="1" t="s">
        <v>898</v>
      </c>
      <c r="D504">
        <v>1.875</v>
      </c>
      <c r="G504" s="51"/>
      <c r="M504">
        <v>8382.580078125</v>
      </c>
      <c r="N504">
        <v>7263.5712890625</v>
      </c>
      <c r="R504" s="49">
        <v>4</v>
      </c>
      <c r="U504" s="50">
        <v>7.8450290000000003</v>
      </c>
      <c r="V504" s="50">
        <v>3.19E-4</v>
      </c>
      <c r="W504" s="50">
        <v>3.4499999999999998E-4</v>
      </c>
      <c r="X504" s="50">
        <v>0.74543300000000001</v>
      </c>
      <c r="Y504" s="50">
        <v>0.83333333333333337</v>
      </c>
      <c r="AA504" s="3">
        <v>625</v>
      </c>
      <c r="AC504" s="6">
        <f>SUMIF(Edges!A:A,Vertices[[#This Row],[Vertex]],Edges!N:N)+SUMIF(Edges!B:B,Vertices[[#This Row],[Vertex]],Edges!N:N)</f>
        <v>6</v>
      </c>
      <c r="AD504" s="83" t="str">
        <f>REPLACE(INDEX(GroupVertices[Group], MATCH(Vertices[[#This Row],[Vertex]],GroupVertices[Vertex],0)),1,1,"")</f>
        <v>1</v>
      </c>
      <c r="AE504" s="2"/>
      <c r="AI504" s="3"/>
    </row>
    <row r="505" spans="1:35" x14ac:dyDescent="0.25">
      <c r="A505" s="1" t="s">
        <v>388</v>
      </c>
      <c r="D505">
        <v>1.875</v>
      </c>
      <c r="G505" s="51"/>
      <c r="M505">
        <v>5571.28955078125</v>
      </c>
      <c r="N505">
        <v>5185.6064453125</v>
      </c>
      <c r="R505" s="49">
        <v>4</v>
      </c>
      <c r="U505" s="50">
        <v>0</v>
      </c>
      <c r="V505" s="50">
        <v>2.9700000000000001E-4</v>
      </c>
      <c r="W505" s="50">
        <v>6.7000000000000002E-5</v>
      </c>
      <c r="X505" s="50">
        <v>0.74506099999999997</v>
      </c>
      <c r="Y505" s="50">
        <v>1</v>
      </c>
      <c r="AA505" s="3">
        <v>567</v>
      </c>
      <c r="AC505" s="6">
        <f>SUMIF(Edges!A:A,Vertices[[#This Row],[Vertex]],Edges!N:N)+SUMIF(Edges!B:B,Vertices[[#This Row],[Vertex]],Edges!N:N)</f>
        <v>5</v>
      </c>
      <c r="AD505" s="83" t="str">
        <f>REPLACE(INDEX(GroupVertices[Group], MATCH(Vertices[[#This Row],[Vertex]],GroupVertices[Vertex],0)),1,1,"")</f>
        <v>1</v>
      </c>
      <c r="AE505" s="2"/>
      <c r="AI505" s="3"/>
    </row>
    <row r="506" spans="1:35" x14ac:dyDescent="0.25">
      <c r="A506" s="1" t="s">
        <v>306</v>
      </c>
      <c r="D506">
        <v>1.625</v>
      </c>
      <c r="G506" s="51"/>
      <c r="M506">
        <v>8425.0322265625</v>
      </c>
      <c r="N506">
        <v>6858.27001953125</v>
      </c>
      <c r="R506" s="49">
        <v>2</v>
      </c>
      <c r="U506" s="50">
        <v>0</v>
      </c>
      <c r="V506" s="50">
        <v>2.4600000000000002E-4</v>
      </c>
      <c r="W506" s="50">
        <v>5.0000000000000004E-6</v>
      </c>
      <c r="X506" s="50">
        <v>0.74505299999999997</v>
      </c>
      <c r="Y506" s="50">
        <v>1</v>
      </c>
      <c r="AA506" s="3">
        <v>34</v>
      </c>
      <c r="AC506" s="6">
        <f>SUMIF(Edges!A:A,Vertices[[#This Row],[Vertex]],Edges!N:N)+SUMIF(Edges!B:B,Vertices[[#This Row],[Vertex]],Edges!N:N)</f>
        <v>3</v>
      </c>
      <c r="AD506" s="83" t="str">
        <f>REPLACE(INDEX(GroupVertices[Group], MATCH(Vertices[[#This Row],[Vertex]],GroupVertices[Vertex],0)),1,1,"")</f>
        <v>1</v>
      </c>
      <c r="AE506" s="2"/>
      <c r="AI506" s="3"/>
    </row>
    <row r="507" spans="1:35" x14ac:dyDescent="0.25">
      <c r="A507" s="1" t="s">
        <v>308</v>
      </c>
      <c r="D507">
        <v>1.625</v>
      </c>
      <c r="G507" s="51"/>
      <c r="M507">
        <v>8774.490234375</v>
      </c>
      <c r="N507">
        <v>5046.55029296875</v>
      </c>
      <c r="R507" s="49">
        <v>2</v>
      </c>
      <c r="U507" s="50">
        <v>0</v>
      </c>
      <c r="V507" s="50">
        <v>2.4600000000000002E-4</v>
      </c>
      <c r="W507" s="50">
        <v>5.0000000000000004E-6</v>
      </c>
      <c r="X507" s="50">
        <v>0.74505299999999997</v>
      </c>
      <c r="Y507" s="50">
        <v>1</v>
      </c>
      <c r="AA507" s="3">
        <v>484</v>
      </c>
      <c r="AC507" s="6">
        <f>SUMIF(Edges!A:A,Vertices[[#This Row],[Vertex]],Edges!N:N)+SUMIF(Edges!B:B,Vertices[[#This Row],[Vertex]],Edges!N:N)</f>
        <v>3</v>
      </c>
      <c r="AD507" s="83" t="str">
        <f>REPLACE(INDEX(GroupVertices[Group], MATCH(Vertices[[#This Row],[Vertex]],GroupVertices[Vertex],0)),1,1,"")</f>
        <v>1</v>
      </c>
      <c r="AE507" s="2"/>
      <c r="AI507" s="3"/>
    </row>
    <row r="508" spans="1:35" x14ac:dyDescent="0.25">
      <c r="A508" s="1" t="s">
        <v>407</v>
      </c>
      <c r="D508">
        <v>1.75</v>
      </c>
      <c r="G508" s="51"/>
      <c r="M508">
        <v>3819.0634765625</v>
      </c>
      <c r="N508">
        <v>2541.23681640625</v>
      </c>
      <c r="R508" s="49">
        <v>3</v>
      </c>
      <c r="U508" s="50">
        <v>3680.4428710000002</v>
      </c>
      <c r="V508" s="50">
        <v>3.4299999999999999E-4</v>
      </c>
      <c r="W508" s="50">
        <v>4.8899999999999996E-4</v>
      </c>
      <c r="X508" s="50">
        <v>0.74489000000000005</v>
      </c>
      <c r="Y508" s="50">
        <v>0</v>
      </c>
      <c r="AA508" s="3">
        <v>807</v>
      </c>
      <c r="AC508" s="6">
        <f>SUMIF(Edges!A:A,Vertices[[#This Row],[Vertex]],Edges!N:N)+SUMIF(Edges!B:B,Vertices[[#This Row],[Vertex]],Edges!N:N)</f>
        <v>4</v>
      </c>
      <c r="AD508" s="83" t="str">
        <f>REPLACE(INDEX(GroupVertices[Group], MATCH(Vertices[[#This Row],[Vertex]],GroupVertices[Vertex],0)),1,1,"")</f>
        <v>1</v>
      </c>
      <c r="AE508" s="2"/>
      <c r="AI508" s="3"/>
    </row>
    <row r="509" spans="1:35" x14ac:dyDescent="0.25">
      <c r="A509" s="1" t="s">
        <v>176</v>
      </c>
      <c r="D509">
        <v>1.75</v>
      </c>
      <c r="G509" s="51"/>
      <c r="M509">
        <v>4720.482421875</v>
      </c>
      <c r="N509">
        <v>4317.43701171875</v>
      </c>
      <c r="R509" s="49">
        <v>3</v>
      </c>
      <c r="U509" s="50">
        <v>337.85043999999999</v>
      </c>
      <c r="V509" s="50">
        <v>3.0600000000000001E-4</v>
      </c>
      <c r="W509" s="50">
        <v>2.6400000000000002E-4</v>
      </c>
      <c r="X509" s="50">
        <v>0.74230300000000005</v>
      </c>
      <c r="Y509" s="50">
        <v>0.33333333333333331</v>
      </c>
      <c r="AA509" s="3">
        <v>115</v>
      </c>
      <c r="AC509" s="6">
        <f>SUMIF(Edges!A:A,Vertices[[#This Row],[Vertex]],Edges!N:N)+SUMIF(Edges!B:B,Vertices[[#This Row],[Vertex]],Edges!N:N)</f>
        <v>6</v>
      </c>
      <c r="AD509" s="83" t="str">
        <f>REPLACE(INDEX(GroupVertices[Group], MATCH(Vertices[[#This Row],[Vertex]],GroupVertices[Vertex],0)),1,1,"")</f>
        <v>1</v>
      </c>
      <c r="AE509" s="2"/>
      <c r="AI509" s="3"/>
    </row>
    <row r="510" spans="1:35" x14ac:dyDescent="0.25">
      <c r="A510" s="1" t="s">
        <v>357</v>
      </c>
      <c r="D510">
        <v>1.75</v>
      </c>
      <c r="G510" s="51"/>
      <c r="M510">
        <v>2010.9903564453125</v>
      </c>
      <c r="N510">
        <v>7897.970703125</v>
      </c>
      <c r="R510" s="49">
        <v>3</v>
      </c>
      <c r="U510" s="50">
        <v>0</v>
      </c>
      <c r="V510" s="50">
        <v>2.8899999999999998E-4</v>
      </c>
      <c r="W510" s="50">
        <v>9.7E-5</v>
      </c>
      <c r="X510" s="50">
        <v>0.73940700000000004</v>
      </c>
      <c r="Y510" s="50">
        <v>1</v>
      </c>
      <c r="AA510" s="3">
        <v>48</v>
      </c>
      <c r="AC510" s="6">
        <f>SUMIF(Edges!A:A,Vertices[[#This Row],[Vertex]],Edges!N:N)+SUMIF(Edges!B:B,Vertices[[#This Row],[Vertex]],Edges!N:N)</f>
        <v>3</v>
      </c>
      <c r="AD510" s="83" t="str">
        <f>REPLACE(INDEX(GroupVertices[Group], MATCH(Vertices[[#This Row],[Vertex]],GroupVertices[Vertex],0)),1,1,"")</f>
        <v>1</v>
      </c>
      <c r="AE510" s="2"/>
      <c r="AI510" s="3"/>
    </row>
    <row r="511" spans="1:35" x14ac:dyDescent="0.25">
      <c r="A511" s="1" t="s">
        <v>358</v>
      </c>
      <c r="D511">
        <v>1.75</v>
      </c>
      <c r="G511" s="51"/>
      <c r="M511">
        <v>2018.49072265625</v>
      </c>
      <c r="N511">
        <v>6452.65576171875</v>
      </c>
      <c r="R511" s="49">
        <v>3</v>
      </c>
      <c r="U511" s="50">
        <v>0</v>
      </c>
      <c r="V511" s="50">
        <v>2.8899999999999998E-4</v>
      </c>
      <c r="W511" s="50">
        <v>9.7E-5</v>
      </c>
      <c r="X511" s="50">
        <v>0.73940700000000004</v>
      </c>
      <c r="Y511" s="50">
        <v>1</v>
      </c>
      <c r="AA511" s="3">
        <v>204</v>
      </c>
      <c r="AC511" s="6">
        <f>SUMIF(Edges!A:A,Vertices[[#This Row],[Vertex]],Edges!N:N)+SUMIF(Edges!B:B,Vertices[[#This Row],[Vertex]],Edges!N:N)</f>
        <v>3</v>
      </c>
      <c r="AD511" s="83" t="str">
        <f>REPLACE(INDEX(GroupVertices[Group], MATCH(Vertices[[#This Row],[Vertex]],GroupVertices[Vertex],0)),1,1,"")</f>
        <v>1</v>
      </c>
      <c r="AE511" s="2"/>
      <c r="AI511" s="3"/>
    </row>
    <row r="512" spans="1:35" x14ac:dyDescent="0.25">
      <c r="A512" s="1" t="s">
        <v>746</v>
      </c>
      <c r="D512">
        <v>1.75</v>
      </c>
      <c r="G512" s="51"/>
      <c r="M512">
        <v>6998.076171875</v>
      </c>
      <c r="N512">
        <v>6504.6787109375</v>
      </c>
      <c r="R512" s="49">
        <v>3</v>
      </c>
      <c r="U512" s="50">
        <v>0</v>
      </c>
      <c r="V512" s="50">
        <v>2.6899999999999998E-4</v>
      </c>
      <c r="W512" s="50">
        <v>1.9000000000000001E-5</v>
      </c>
      <c r="X512" s="50">
        <v>0.73896600000000001</v>
      </c>
      <c r="Y512" s="50">
        <v>1</v>
      </c>
      <c r="AA512" s="3">
        <v>675</v>
      </c>
      <c r="AC512" s="6">
        <f>SUMIF(Edges!A:A,Vertices[[#This Row],[Vertex]],Edges!N:N)+SUMIF(Edges!B:B,Vertices[[#This Row],[Vertex]],Edges!N:N)</f>
        <v>3</v>
      </c>
      <c r="AD512" s="83" t="str">
        <f>REPLACE(INDEX(GroupVertices[Group], MATCH(Vertices[[#This Row],[Vertex]],GroupVertices[Vertex],0)),1,1,"")</f>
        <v>1</v>
      </c>
      <c r="AE512" s="2"/>
      <c r="AI512" s="3"/>
    </row>
    <row r="513" spans="1:35" x14ac:dyDescent="0.25">
      <c r="A513" s="1" t="s">
        <v>761</v>
      </c>
      <c r="D513">
        <v>1.875</v>
      </c>
      <c r="G513" s="51"/>
      <c r="M513">
        <v>4247.7080078125</v>
      </c>
      <c r="N513">
        <v>4051.462890625</v>
      </c>
      <c r="R513" s="49">
        <v>4</v>
      </c>
      <c r="U513" s="50">
        <v>8.9720099999999992</v>
      </c>
      <c r="V513" s="50">
        <v>3.6000000000000002E-4</v>
      </c>
      <c r="W513" s="50">
        <v>1.6639999999999999E-3</v>
      </c>
      <c r="X513" s="50">
        <v>0.73231500000000005</v>
      </c>
      <c r="Y513" s="50">
        <v>0.66666666666666663</v>
      </c>
      <c r="AA513" s="3">
        <v>256</v>
      </c>
      <c r="AC513" s="6">
        <f>SUMIF(Edges!A:A,Vertices[[#This Row],[Vertex]],Edges!N:N)+SUMIF(Edges!B:B,Vertices[[#This Row],[Vertex]],Edges!N:N)</f>
        <v>7</v>
      </c>
      <c r="AD513" s="83" t="str">
        <f>REPLACE(INDEX(GroupVertices[Group], MATCH(Vertices[[#This Row],[Vertex]],GroupVertices[Vertex],0)),1,1,"")</f>
        <v>1</v>
      </c>
      <c r="AE513" s="2"/>
      <c r="AI513" s="3"/>
    </row>
    <row r="514" spans="1:35" x14ac:dyDescent="0.25">
      <c r="A514" s="1" t="s">
        <v>845</v>
      </c>
      <c r="D514">
        <v>1.75</v>
      </c>
      <c r="G514" s="51"/>
      <c r="M514">
        <v>1931.723876953125</v>
      </c>
      <c r="N514">
        <v>7243.5693359375</v>
      </c>
      <c r="R514" s="49">
        <v>3</v>
      </c>
      <c r="U514" s="50">
        <v>0</v>
      </c>
      <c r="V514" s="50">
        <v>3.01E-4</v>
      </c>
      <c r="W514" s="50">
        <v>8.7999999999999998E-5</v>
      </c>
      <c r="X514" s="50">
        <v>0.73110299999999995</v>
      </c>
      <c r="Y514" s="50">
        <v>1</v>
      </c>
      <c r="AA514" s="3">
        <v>340</v>
      </c>
      <c r="AC514" s="6">
        <f>SUMIF(Edges!A:A,Vertices[[#This Row],[Vertex]],Edges!N:N)+SUMIF(Edges!B:B,Vertices[[#This Row],[Vertex]],Edges!N:N)</f>
        <v>3</v>
      </c>
      <c r="AD514" s="83" t="str">
        <f>REPLACE(INDEX(GroupVertices[Group], MATCH(Vertices[[#This Row],[Vertex]],GroupVertices[Vertex],0)),1,1,"")</f>
        <v>1</v>
      </c>
      <c r="AE514" s="2"/>
      <c r="AI514" s="3"/>
    </row>
    <row r="515" spans="1:35" x14ac:dyDescent="0.25">
      <c r="A515" s="1" t="s">
        <v>1016</v>
      </c>
      <c r="D515">
        <v>1.75</v>
      </c>
      <c r="G515" s="51"/>
      <c r="M515">
        <v>1259.086669921875</v>
      </c>
      <c r="N515">
        <v>6777.92578125</v>
      </c>
      <c r="R515" s="49">
        <v>3</v>
      </c>
      <c r="U515" s="50">
        <v>0.58333299999999999</v>
      </c>
      <c r="V515" s="50">
        <v>2.99E-4</v>
      </c>
      <c r="W515" s="50">
        <v>8.6000000000000003E-5</v>
      </c>
      <c r="X515" s="50">
        <v>0.72984800000000005</v>
      </c>
      <c r="Y515" s="50">
        <v>0.66666666666666663</v>
      </c>
      <c r="AA515" s="3">
        <v>709</v>
      </c>
      <c r="AC515" s="6">
        <f>SUMIF(Edges!A:A,Vertices[[#This Row],[Vertex]],Edges!N:N)+SUMIF(Edges!B:B,Vertices[[#This Row],[Vertex]],Edges!N:N)</f>
        <v>6</v>
      </c>
      <c r="AD515" s="83" t="str">
        <f>REPLACE(INDEX(GroupVertices[Group], MATCH(Vertices[[#This Row],[Vertex]],GroupVertices[Vertex],0)),1,1,"")</f>
        <v>1</v>
      </c>
      <c r="AE515" s="2"/>
      <c r="AI515" s="3"/>
    </row>
    <row r="516" spans="1:35" x14ac:dyDescent="0.25">
      <c r="A516" s="1" t="s">
        <v>474</v>
      </c>
      <c r="D516">
        <v>1.625</v>
      </c>
      <c r="G516" s="51"/>
      <c r="M516">
        <v>2514.2568359375</v>
      </c>
      <c r="N516">
        <v>8017.51611328125</v>
      </c>
      <c r="R516" s="49">
        <v>2</v>
      </c>
      <c r="U516" s="50">
        <v>728</v>
      </c>
      <c r="V516" s="50">
        <v>3.0600000000000001E-4</v>
      </c>
      <c r="W516" s="50">
        <v>7.6000000000000004E-5</v>
      </c>
      <c r="X516" s="50">
        <v>0.72867099999999996</v>
      </c>
      <c r="Y516" s="50">
        <v>0</v>
      </c>
      <c r="AA516" s="3">
        <v>91</v>
      </c>
      <c r="AC516" s="6">
        <f>SUMIF(Edges!A:A,Vertices[[#This Row],[Vertex]],Edges!N:N)+SUMIF(Edges!B:B,Vertices[[#This Row],[Vertex]],Edges!N:N)</f>
        <v>6</v>
      </c>
      <c r="AD516" s="83" t="str">
        <f>REPLACE(INDEX(GroupVertices[Group], MATCH(Vertices[[#This Row],[Vertex]],GroupVertices[Vertex],0)),1,1,"")</f>
        <v>1</v>
      </c>
      <c r="AE516" s="2"/>
      <c r="AI516" s="3"/>
    </row>
    <row r="517" spans="1:35" x14ac:dyDescent="0.25">
      <c r="A517" s="1" t="s">
        <v>896</v>
      </c>
      <c r="D517">
        <v>1.75</v>
      </c>
      <c r="G517" s="51"/>
      <c r="M517">
        <v>4497.56103515625</v>
      </c>
      <c r="N517">
        <v>8855.9833984375</v>
      </c>
      <c r="R517" s="49">
        <v>3</v>
      </c>
      <c r="U517" s="50">
        <v>158.16215299999999</v>
      </c>
      <c r="V517" s="50">
        <v>3.68E-4</v>
      </c>
      <c r="W517" s="50">
        <v>6.1399999999999996E-4</v>
      </c>
      <c r="X517" s="50">
        <v>0.72826400000000002</v>
      </c>
      <c r="Y517" s="50">
        <v>0.33333333333333331</v>
      </c>
      <c r="AA517" s="3">
        <v>786</v>
      </c>
      <c r="AC517" s="6">
        <f>SUMIF(Edges!A:A,Vertices[[#This Row],[Vertex]],Edges!N:N)+SUMIF(Edges!B:B,Vertices[[#This Row],[Vertex]],Edges!N:N)</f>
        <v>4</v>
      </c>
      <c r="AD517" s="83" t="str">
        <f>REPLACE(INDEX(GroupVertices[Group], MATCH(Vertices[[#This Row],[Vertex]],GroupVertices[Vertex],0)),1,1,"")</f>
        <v>1</v>
      </c>
      <c r="AE517" s="2"/>
      <c r="AI517" s="3"/>
    </row>
    <row r="518" spans="1:35" x14ac:dyDescent="0.25">
      <c r="A518" s="1" t="s">
        <v>713</v>
      </c>
      <c r="D518">
        <v>1.625</v>
      </c>
      <c r="G518" s="51"/>
      <c r="M518">
        <v>6150.3349609375</v>
      </c>
      <c r="N518">
        <v>4502.337890625</v>
      </c>
      <c r="R518" s="49">
        <v>2</v>
      </c>
      <c r="U518" s="50">
        <v>2178</v>
      </c>
      <c r="V518" s="50">
        <v>2.2499999999999999E-4</v>
      </c>
      <c r="W518" s="50">
        <v>9.9999999999999995E-7</v>
      </c>
      <c r="X518" s="50">
        <v>0.72816400000000003</v>
      </c>
      <c r="Y518" s="50">
        <v>0</v>
      </c>
      <c r="AA518" s="3">
        <v>780</v>
      </c>
      <c r="AC518" s="6">
        <f>SUMIF(Edges!A:A,Vertices[[#This Row],[Vertex]],Edges!N:N)+SUMIF(Edges!B:B,Vertices[[#This Row],[Vertex]],Edges!N:N)</f>
        <v>4</v>
      </c>
      <c r="AD518" s="83" t="str">
        <f>REPLACE(INDEX(GroupVertices[Group], MATCH(Vertices[[#This Row],[Vertex]],GroupVertices[Vertex],0)),1,1,"")</f>
        <v>1</v>
      </c>
      <c r="AE518" s="2"/>
      <c r="AI518" s="3"/>
    </row>
    <row r="519" spans="1:35" x14ac:dyDescent="0.25">
      <c r="A519" s="1" t="s">
        <v>774</v>
      </c>
      <c r="D519">
        <v>1.875</v>
      </c>
      <c r="G519" s="51"/>
      <c r="M519">
        <v>5552.2353515625</v>
      </c>
      <c r="N519">
        <v>7298.34423828125</v>
      </c>
      <c r="R519" s="49">
        <v>4</v>
      </c>
      <c r="U519" s="50">
        <v>17.843769999999999</v>
      </c>
      <c r="V519" s="50">
        <v>3.57E-4</v>
      </c>
      <c r="W519" s="50">
        <v>1.062E-3</v>
      </c>
      <c r="X519" s="50">
        <v>0.72731000000000001</v>
      </c>
      <c r="Y519" s="50">
        <v>0.5</v>
      </c>
      <c r="AA519" s="3">
        <v>264</v>
      </c>
      <c r="AC519" s="6">
        <f>SUMIF(Edges!A:A,Vertices[[#This Row],[Vertex]],Edges!N:N)+SUMIF(Edges!B:B,Vertices[[#This Row],[Vertex]],Edges!N:N)</f>
        <v>8</v>
      </c>
      <c r="AD519" s="83" t="str">
        <f>REPLACE(INDEX(GroupVertices[Group], MATCH(Vertices[[#This Row],[Vertex]],GroupVertices[Vertex],0)),1,1,"")</f>
        <v>1</v>
      </c>
      <c r="AE519" s="2"/>
      <c r="AI519" s="3"/>
    </row>
    <row r="520" spans="1:35" x14ac:dyDescent="0.25">
      <c r="A520" s="1" t="s">
        <v>776</v>
      </c>
      <c r="D520">
        <v>1.625</v>
      </c>
      <c r="G520" s="51"/>
      <c r="M520">
        <v>475.21347045898438</v>
      </c>
      <c r="N520">
        <v>5457.48095703125</v>
      </c>
      <c r="R520" s="49">
        <v>2</v>
      </c>
      <c r="U520" s="50">
        <v>0</v>
      </c>
      <c r="V520" s="50">
        <v>2.5000000000000001E-4</v>
      </c>
      <c r="W520" s="50">
        <v>3.0000000000000001E-6</v>
      </c>
      <c r="X520" s="50">
        <v>0.726773</v>
      </c>
      <c r="Y520" s="50">
        <v>1</v>
      </c>
      <c r="AA520" s="3">
        <v>267</v>
      </c>
      <c r="AC520" s="6">
        <f>SUMIF(Edges!A:A,Vertices[[#This Row],[Vertex]],Edges!N:N)+SUMIF(Edges!B:B,Vertices[[#This Row],[Vertex]],Edges!N:N)</f>
        <v>2</v>
      </c>
      <c r="AD520" s="83" t="str">
        <f>REPLACE(INDEX(GroupVertices[Group], MATCH(Vertices[[#This Row],[Vertex]],GroupVertices[Vertex],0)),1,1,"")</f>
        <v>1</v>
      </c>
      <c r="AE520" s="2"/>
      <c r="AI520" s="3"/>
    </row>
    <row r="521" spans="1:35" x14ac:dyDescent="0.25">
      <c r="A521" s="1" t="s">
        <v>777</v>
      </c>
      <c r="D521">
        <v>1.625</v>
      </c>
      <c r="G521" s="51"/>
      <c r="M521">
        <v>663.63677978515625</v>
      </c>
      <c r="N521">
        <v>5696.58154296875</v>
      </c>
      <c r="R521" s="49">
        <v>2</v>
      </c>
      <c r="U521" s="50">
        <v>0</v>
      </c>
      <c r="V521" s="50">
        <v>2.5000000000000001E-4</v>
      </c>
      <c r="W521" s="50">
        <v>3.0000000000000001E-6</v>
      </c>
      <c r="X521" s="50">
        <v>0.726773</v>
      </c>
      <c r="Y521" s="50">
        <v>1</v>
      </c>
      <c r="AA521" s="3">
        <v>442</v>
      </c>
      <c r="AC521" s="6">
        <f>SUMIF(Edges!A:A,Vertices[[#This Row],[Vertex]],Edges!N:N)+SUMIF(Edges!B:B,Vertices[[#This Row],[Vertex]],Edges!N:N)</f>
        <v>2</v>
      </c>
      <c r="AD521" s="83" t="str">
        <f>REPLACE(INDEX(GroupVertices[Group], MATCH(Vertices[[#This Row],[Vertex]],GroupVertices[Vertex],0)),1,1,"")</f>
        <v>1</v>
      </c>
      <c r="AE521" s="2"/>
      <c r="AI521" s="3"/>
    </row>
    <row r="522" spans="1:35" x14ac:dyDescent="0.25">
      <c r="A522" s="1" t="s">
        <v>783</v>
      </c>
      <c r="D522">
        <v>1.75</v>
      </c>
      <c r="G522" s="51"/>
      <c r="M522">
        <v>2806.92431640625</v>
      </c>
      <c r="N522">
        <v>8574.1572265625</v>
      </c>
      <c r="R522" s="49">
        <v>3</v>
      </c>
      <c r="U522" s="50">
        <v>0</v>
      </c>
      <c r="V522" s="50">
        <v>2.5000000000000001E-4</v>
      </c>
      <c r="W522" s="50">
        <v>2.9799999999999998E-4</v>
      </c>
      <c r="X522" s="50">
        <v>0.71704699999999999</v>
      </c>
      <c r="Y522" s="50">
        <v>1</v>
      </c>
      <c r="AA522" s="3">
        <v>481</v>
      </c>
      <c r="AC522" s="6">
        <f>SUMIF(Edges!A:A,Vertices[[#This Row],[Vertex]],Edges!N:N)+SUMIF(Edges!B:B,Vertices[[#This Row],[Vertex]],Edges!N:N)</f>
        <v>6</v>
      </c>
      <c r="AD522" s="83" t="str">
        <f>REPLACE(INDEX(GroupVertices[Group], MATCH(Vertices[[#This Row],[Vertex]],GroupVertices[Vertex],0)),1,1,"")</f>
        <v>1</v>
      </c>
      <c r="AE522" s="2"/>
      <c r="AI522" s="3"/>
    </row>
    <row r="523" spans="1:35" x14ac:dyDescent="0.25">
      <c r="A523" s="1" t="s">
        <v>781</v>
      </c>
      <c r="D523">
        <v>1.75</v>
      </c>
      <c r="G523" s="51"/>
      <c r="M523">
        <v>4417.5498046875</v>
      </c>
      <c r="N523">
        <v>7351.95166015625</v>
      </c>
      <c r="R523" s="49">
        <v>3</v>
      </c>
      <c r="U523" s="50">
        <v>0</v>
      </c>
      <c r="V523" s="50">
        <v>2.5000000000000001E-4</v>
      </c>
      <c r="W523" s="50">
        <v>2.9799999999999998E-4</v>
      </c>
      <c r="X523" s="50">
        <v>0.71704699999999999</v>
      </c>
      <c r="Y523" s="50">
        <v>1</v>
      </c>
      <c r="AA523" s="3">
        <v>269</v>
      </c>
      <c r="AC523" s="6">
        <f>SUMIF(Edges!A:A,Vertices[[#This Row],[Vertex]],Edges!N:N)+SUMIF(Edges!B:B,Vertices[[#This Row],[Vertex]],Edges!N:N)</f>
        <v>4</v>
      </c>
      <c r="AD523" s="83" t="str">
        <f>REPLACE(INDEX(GroupVertices[Group], MATCH(Vertices[[#This Row],[Vertex]],GroupVertices[Vertex],0)),1,1,"")</f>
        <v>1</v>
      </c>
      <c r="AE523" s="2"/>
      <c r="AI523" s="3"/>
    </row>
    <row r="524" spans="1:35" x14ac:dyDescent="0.25">
      <c r="A524" s="1" t="s">
        <v>782</v>
      </c>
      <c r="D524">
        <v>1.75</v>
      </c>
      <c r="G524" s="51"/>
      <c r="M524">
        <v>4798.39111328125</v>
      </c>
      <c r="N524">
        <v>8439.12109375</v>
      </c>
      <c r="R524" s="49">
        <v>3</v>
      </c>
      <c r="U524" s="50">
        <v>0</v>
      </c>
      <c r="V524" s="50">
        <v>2.5000000000000001E-4</v>
      </c>
      <c r="W524" s="50">
        <v>2.9799999999999998E-4</v>
      </c>
      <c r="X524" s="50">
        <v>0.71704699999999999</v>
      </c>
      <c r="Y524" s="50">
        <v>1</v>
      </c>
      <c r="AA524" s="3">
        <v>404</v>
      </c>
      <c r="AC524" s="6">
        <f>SUMIF(Edges!A:A,Vertices[[#This Row],[Vertex]],Edges!N:N)+SUMIF(Edges!B:B,Vertices[[#This Row],[Vertex]],Edges!N:N)</f>
        <v>4</v>
      </c>
      <c r="AD524" s="83" t="str">
        <f>REPLACE(INDEX(GroupVertices[Group], MATCH(Vertices[[#This Row],[Vertex]],GroupVertices[Vertex],0)),1,1,"")</f>
        <v>1</v>
      </c>
      <c r="AE524" s="2"/>
      <c r="AI524" s="3"/>
    </row>
    <row r="525" spans="1:35" x14ac:dyDescent="0.25">
      <c r="A525" s="1" t="s">
        <v>194</v>
      </c>
      <c r="D525">
        <v>1.75</v>
      </c>
      <c r="G525" s="51"/>
      <c r="M525">
        <v>6681.60205078125</v>
      </c>
      <c r="N525">
        <v>4008.0205078125</v>
      </c>
      <c r="R525" s="49">
        <v>3</v>
      </c>
      <c r="U525" s="50">
        <v>84.271727999999996</v>
      </c>
      <c r="V525" s="50">
        <v>3.3199999999999999E-4</v>
      </c>
      <c r="W525" s="50">
        <v>1.3799999999999999E-4</v>
      </c>
      <c r="X525" s="50">
        <v>0.71607299999999996</v>
      </c>
      <c r="Y525" s="50">
        <v>0.33333333333333331</v>
      </c>
      <c r="AA525" s="3">
        <v>106</v>
      </c>
      <c r="AC525" s="6">
        <f>SUMIF(Edges!A:A,Vertices[[#This Row],[Vertex]],Edges!N:N)+SUMIF(Edges!B:B,Vertices[[#This Row],[Vertex]],Edges!N:N)</f>
        <v>4</v>
      </c>
      <c r="AD525" s="83" t="str">
        <f>REPLACE(INDEX(GroupVertices[Group], MATCH(Vertices[[#This Row],[Vertex]],GroupVertices[Vertex],0)),1,1,"")</f>
        <v>1</v>
      </c>
      <c r="AE525" s="2"/>
      <c r="AI525" s="3"/>
    </row>
    <row r="526" spans="1:35" x14ac:dyDescent="0.25">
      <c r="A526" s="1" t="s">
        <v>468</v>
      </c>
      <c r="D526">
        <v>1.75</v>
      </c>
      <c r="G526" s="51"/>
      <c r="M526">
        <v>1402.5167236328125</v>
      </c>
      <c r="N526">
        <v>4579.75390625</v>
      </c>
      <c r="R526" s="49">
        <v>3</v>
      </c>
      <c r="U526" s="50">
        <v>0</v>
      </c>
      <c r="V526" s="50">
        <v>3.1599999999999998E-4</v>
      </c>
      <c r="W526" s="50">
        <v>1.2799999999999999E-4</v>
      </c>
      <c r="X526" s="50">
        <v>0.70923800000000004</v>
      </c>
      <c r="Y526" s="50">
        <v>1</v>
      </c>
      <c r="AA526" s="3">
        <v>600</v>
      </c>
      <c r="AC526" s="6">
        <f>SUMIF(Edges!A:A,Vertices[[#This Row],[Vertex]],Edges!N:N)+SUMIF(Edges!B:B,Vertices[[#This Row],[Vertex]],Edges!N:N)</f>
        <v>5</v>
      </c>
      <c r="AD526" s="83" t="str">
        <f>REPLACE(INDEX(GroupVertices[Group], MATCH(Vertices[[#This Row],[Vertex]],GroupVertices[Vertex],0)),1,1,"")</f>
        <v>1</v>
      </c>
      <c r="AE526" s="2"/>
      <c r="AI526" s="3"/>
    </row>
    <row r="527" spans="1:35" x14ac:dyDescent="0.25">
      <c r="A527" s="1" t="s">
        <v>417</v>
      </c>
      <c r="D527">
        <v>1.625</v>
      </c>
      <c r="G527" s="51"/>
      <c r="M527">
        <v>8767.1943359375</v>
      </c>
      <c r="N527">
        <v>4606.435546875</v>
      </c>
      <c r="R527" s="49">
        <v>2</v>
      </c>
      <c r="U527" s="50">
        <v>728</v>
      </c>
      <c r="V527" s="50">
        <v>2.9500000000000001E-4</v>
      </c>
      <c r="W527" s="50">
        <v>9.3999999999999994E-5</v>
      </c>
      <c r="X527" s="50">
        <v>0.70899599999999996</v>
      </c>
      <c r="Y527" s="50">
        <v>0</v>
      </c>
      <c r="AA527" s="3">
        <v>134</v>
      </c>
      <c r="AC527" s="6">
        <f>SUMIF(Edges!A:A,Vertices[[#This Row],[Vertex]],Edges!N:N)+SUMIF(Edges!B:B,Vertices[[#This Row],[Vertex]],Edges!N:N)</f>
        <v>5</v>
      </c>
      <c r="AD527" s="83" t="str">
        <f>REPLACE(INDEX(GroupVertices[Group], MATCH(Vertices[[#This Row],[Vertex]],GroupVertices[Vertex],0)),1,1,"")</f>
        <v>1</v>
      </c>
      <c r="AE527" s="2"/>
      <c r="AI527" s="3"/>
    </row>
    <row r="528" spans="1:35" x14ac:dyDescent="0.25">
      <c r="A528" s="1" t="s">
        <v>557</v>
      </c>
      <c r="D528">
        <v>1.75</v>
      </c>
      <c r="G528" s="51"/>
      <c r="M528">
        <v>2675.884765625</v>
      </c>
      <c r="N528">
        <v>3960.378662109375</v>
      </c>
      <c r="R528" s="49">
        <v>3</v>
      </c>
      <c r="U528" s="50">
        <v>0</v>
      </c>
      <c r="V528" s="50">
        <v>2.9500000000000001E-4</v>
      </c>
      <c r="W528" s="50">
        <v>4.6999999999999997E-5</v>
      </c>
      <c r="X528" s="50">
        <v>0.70818400000000004</v>
      </c>
      <c r="Y528" s="50">
        <v>1</v>
      </c>
      <c r="AA528" s="3">
        <v>287</v>
      </c>
      <c r="AC528" s="6">
        <f>SUMIF(Edges!A:A,Vertices[[#This Row],[Vertex]],Edges!N:N)+SUMIF(Edges!B:B,Vertices[[#This Row],[Vertex]],Edges!N:N)</f>
        <v>3</v>
      </c>
      <c r="AD528" s="83" t="str">
        <f>REPLACE(INDEX(GroupVertices[Group], MATCH(Vertices[[#This Row],[Vertex]],GroupVertices[Vertex],0)),1,1,"")</f>
        <v>1</v>
      </c>
      <c r="AE528" s="2"/>
      <c r="AI528" s="3"/>
    </row>
    <row r="529" spans="1:35" x14ac:dyDescent="0.25">
      <c r="A529" s="1" t="s">
        <v>558</v>
      </c>
      <c r="D529">
        <v>1.75</v>
      </c>
      <c r="G529" s="51"/>
      <c r="M529">
        <v>1844.6395263671875</v>
      </c>
      <c r="N529">
        <v>5547.69873046875</v>
      </c>
      <c r="R529" s="49">
        <v>3</v>
      </c>
      <c r="U529" s="50">
        <v>0</v>
      </c>
      <c r="V529" s="50">
        <v>2.9500000000000001E-4</v>
      </c>
      <c r="W529" s="50">
        <v>4.6999999999999997E-5</v>
      </c>
      <c r="X529" s="50">
        <v>0.70818400000000004</v>
      </c>
      <c r="Y529" s="50">
        <v>1</v>
      </c>
      <c r="AA529" s="3">
        <v>289</v>
      </c>
      <c r="AC529" s="6">
        <f>SUMIF(Edges!A:A,Vertices[[#This Row],[Vertex]],Edges!N:N)+SUMIF(Edges!B:B,Vertices[[#This Row],[Vertex]],Edges!N:N)</f>
        <v>3</v>
      </c>
      <c r="AD529" s="83" t="str">
        <f>REPLACE(INDEX(GroupVertices[Group], MATCH(Vertices[[#This Row],[Vertex]],GroupVertices[Vertex],0)),1,1,"")</f>
        <v>1</v>
      </c>
      <c r="AE529" s="2"/>
      <c r="AI529" s="3"/>
    </row>
    <row r="530" spans="1:35" x14ac:dyDescent="0.25">
      <c r="A530" s="1" t="s">
        <v>559</v>
      </c>
      <c r="D530">
        <v>1.75</v>
      </c>
      <c r="G530" s="51"/>
      <c r="M530">
        <v>2100.8115234375</v>
      </c>
      <c r="N530">
        <v>4956.17041015625</v>
      </c>
      <c r="R530" s="49">
        <v>3</v>
      </c>
      <c r="U530" s="50">
        <v>0</v>
      </c>
      <c r="V530" s="50">
        <v>2.9500000000000001E-4</v>
      </c>
      <c r="W530" s="50">
        <v>4.6999999999999997E-5</v>
      </c>
      <c r="X530" s="50">
        <v>0.70818400000000004</v>
      </c>
      <c r="Y530" s="50">
        <v>1</v>
      </c>
      <c r="AA530" s="3">
        <v>370</v>
      </c>
      <c r="AC530" s="6">
        <f>SUMIF(Edges!A:A,Vertices[[#This Row],[Vertex]],Edges!N:N)+SUMIF(Edges!B:B,Vertices[[#This Row],[Vertex]],Edges!N:N)</f>
        <v>3</v>
      </c>
      <c r="AD530" s="83" t="str">
        <f>REPLACE(INDEX(GroupVertices[Group], MATCH(Vertices[[#This Row],[Vertex]],GroupVertices[Vertex],0)),1,1,"")</f>
        <v>1</v>
      </c>
      <c r="AE530" s="2"/>
      <c r="AI530" s="3"/>
    </row>
    <row r="531" spans="1:35" x14ac:dyDescent="0.25">
      <c r="A531" s="1" t="s">
        <v>1002</v>
      </c>
      <c r="D531">
        <v>1.75</v>
      </c>
      <c r="G531" s="51"/>
      <c r="M531">
        <v>4567.84423828125</v>
      </c>
      <c r="N531">
        <v>5000.634765625</v>
      </c>
      <c r="R531" s="49">
        <v>3</v>
      </c>
      <c r="U531" s="50">
        <v>346.19767300000001</v>
      </c>
      <c r="V531" s="50">
        <v>3.3399999999999999E-4</v>
      </c>
      <c r="W531" s="50">
        <v>3.9100000000000002E-4</v>
      </c>
      <c r="X531" s="50">
        <v>0.70802399999999999</v>
      </c>
      <c r="Y531" s="50">
        <v>0</v>
      </c>
      <c r="AA531" s="3">
        <v>572</v>
      </c>
      <c r="AC531" s="6">
        <f>SUMIF(Edges!A:A,Vertices[[#This Row],[Vertex]],Edges!N:N)+SUMIF(Edges!B:B,Vertices[[#This Row],[Vertex]],Edges!N:N)</f>
        <v>6</v>
      </c>
      <c r="AD531" s="83" t="str">
        <f>REPLACE(INDEX(GroupVertices[Group], MATCH(Vertices[[#This Row],[Vertex]],GroupVertices[Vertex],0)),1,1,"")</f>
        <v>1</v>
      </c>
      <c r="AE531" s="2"/>
      <c r="AI531" s="3"/>
    </row>
    <row r="532" spans="1:35" x14ac:dyDescent="0.25">
      <c r="A532" s="1" t="s">
        <v>646</v>
      </c>
      <c r="D532">
        <v>1.75</v>
      </c>
      <c r="G532" s="51"/>
      <c r="M532">
        <v>5339.416015625</v>
      </c>
      <c r="N532">
        <v>3883.2421875</v>
      </c>
      <c r="R532" s="49">
        <v>3</v>
      </c>
      <c r="U532" s="50">
        <v>0</v>
      </c>
      <c r="V532" s="50">
        <v>3.2000000000000003E-4</v>
      </c>
      <c r="W532" s="50">
        <v>1.06E-4</v>
      </c>
      <c r="X532" s="50">
        <v>0.70475500000000002</v>
      </c>
      <c r="Y532" s="50">
        <v>1</v>
      </c>
      <c r="AA532" s="3">
        <v>214</v>
      </c>
      <c r="AC532" s="6">
        <f>SUMIF(Edges!A:A,Vertices[[#This Row],[Vertex]],Edges!N:N)+SUMIF(Edges!B:B,Vertices[[#This Row],[Vertex]],Edges!N:N)</f>
        <v>15</v>
      </c>
      <c r="AD532" s="83" t="str">
        <f>REPLACE(INDEX(GroupVertices[Group], MATCH(Vertices[[#This Row],[Vertex]],GroupVertices[Vertex],0)),1,1,"")</f>
        <v>1</v>
      </c>
      <c r="AE532" s="2"/>
      <c r="AI532" s="3"/>
    </row>
    <row r="533" spans="1:35" x14ac:dyDescent="0.25">
      <c r="A533" s="1" t="s">
        <v>815</v>
      </c>
      <c r="D533">
        <v>1.625</v>
      </c>
      <c r="G533" s="51"/>
      <c r="M533">
        <v>1666.799560546875</v>
      </c>
      <c r="N533">
        <v>4715.361328125</v>
      </c>
      <c r="R533" s="49">
        <v>2</v>
      </c>
      <c r="U533" s="50">
        <v>1454</v>
      </c>
      <c r="V533" s="50">
        <v>3.01E-4</v>
      </c>
      <c r="W533" s="50">
        <v>8.0000000000000007E-5</v>
      </c>
      <c r="X533" s="50">
        <v>0.70405200000000001</v>
      </c>
      <c r="Y533" s="50">
        <v>0</v>
      </c>
      <c r="AA533" s="3">
        <v>619</v>
      </c>
      <c r="AC533" s="6">
        <f>SUMIF(Edges!A:A,Vertices[[#This Row],[Vertex]],Edges!N:N)+SUMIF(Edges!B:B,Vertices[[#This Row],[Vertex]],Edges!N:N)</f>
        <v>2</v>
      </c>
      <c r="AD533" s="83" t="str">
        <f>REPLACE(INDEX(GroupVertices[Group], MATCH(Vertices[[#This Row],[Vertex]],GroupVertices[Vertex],0)),1,1,"")</f>
        <v>1</v>
      </c>
      <c r="AE533" s="2"/>
      <c r="AI533" s="3"/>
    </row>
    <row r="534" spans="1:35" x14ac:dyDescent="0.25">
      <c r="A534" s="1" t="s">
        <v>936</v>
      </c>
      <c r="D534">
        <v>1.75</v>
      </c>
      <c r="G534" s="51"/>
      <c r="M534">
        <v>2729.851806640625</v>
      </c>
      <c r="N534">
        <v>5296.62744140625</v>
      </c>
      <c r="R534" s="49">
        <v>3</v>
      </c>
      <c r="U534" s="50">
        <v>0</v>
      </c>
      <c r="V534" s="50">
        <v>2.8600000000000001E-4</v>
      </c>
      <c r="W534" s="50">
        <v>4.6999999999999997E-5</v>
      </c>
      <c r="X534" s="50">
        <v>0.69932499999999997</v>
      </c>
      <c r="Y534" s="50">
        <v>1</v>
      </c>
      <c r="AA534" s="3">
        <v>550</v>
      </c>
      <c r="AC534" s="6">
        <f>SUMIF(Edges!A:A,Vertices[[#This Row],[Vertex]],Edges!N:N)+SUMIF(Edges!B:B,Vertices[[#This Row],[Vertex]],Edges!N:N)</f>
        <v>6</v>
      </c>
      <c r="AD534" s="83" t="str">
        <f>REPLACE(INDEX(GroupVertices[Group], MATCH(Vertices[[#This Row],[Vertex]],GroupVertices[Vertex],0)),1,1,"")</f>
        <v>1</v>
      </c>
      <c r="AE534" s="2"/>
      <c r="AI534" s="3"/>
    </row>
    <row r="535" spans="1:35" x14ac:dyDescent="0.25">
      <c r="A535" s="1" t="s">
        <v>935</v>
      </c>
      <c r="D535">
        <v>1.75</v>
      </c>
      <c r="G535" s="51"/>
      <c r="M535">
        <v>3342.102294921875</v>
      </c>
      <c r="N535">
        <v>7229.9765625</v>
      </c>
      <c r="R535" s="49">
        <v>3</v>
      </c>
      <c r="U535" s="50">
        <v>0</v>
      </c>
      <c r="V535" s="50">
        <v>2.8600000000000001E-4</v>
      </c>
      <c r="W535" s="50">
        <v>4.6999999999999997E-5</v>
      </c>
      <c r="X535" s="50">
        <v>0.69932499999999997</v>
      </c>
      <c r="Y535" s="50">
        <v>1</v>
      </c>
      <c r="AA535" s="3">
        <v>507</v>
      </c>
      <c r="AC535" s="6">
        <f>SUMIF(Edges!A:A,Vertices[[#This Row],[Vertex]],Edges!N:N)+SUMIF(Edges!B:B,Vertices[[#This Row],[Vertex]],Edges!N:N)</f>
        <v>4</v>
      </c>
      <c r="AD535" s="83" t="str">
        <f>REPLACE(INDEX(GroupVertices[Group], MATCH(Vertices[[#This Row],[Vertex]],GroupVertices[Vertex],0)),1,1,"")</f>
        <v>1</v>
      </c>
      <c r="AE535" s="2"/>
      <c r="AI535" s="3"/>
    </row>
    <row r="536" spans="1:35" x14ac:dyDescent="0.25">
      <c r="A536" s="1" t="s">
        <v>937</v>
      </c>
      <c r="D536">
        <v>1.75</v>
      </c>
      <c r="G536" s="51"/>
      <c r="M536">
        <v>2202.973876953125</v>
      </c>
      <c r="N536">
        <v>6044.1806640625</v>
      </c>
      <c r="R536" s="49">
        <v>3</v>
      </c>
      <c r="U536" s="50">
        <v>0</v>
      </c>
      <c r="V536" s="50">
        <v>2.8600000000000001E-4</v>
      </c>
      <c r="W536" s="50">
        <v>4.6999999999999997E-5</v>
      </c>
      <c r="X536" s="50">
        <v>0.69932499999999997</v>
      </c>
      <c r="Y536" s="50">
        <v>1</v>
      </c>
      <c r="AA536" s="3">
        <v>624</v>
      </c>
      <c r="AC536" s="6">
        <f>SUMIF(Edges!A:A,Vertices[[#This Row],[Vertex]],Edges!N:N)+SUMIF(Edges!B:B,Vertices[[#This Row],[Vertex]],Edges!N:N)</f>
        <v>4</v>
      </c>
      <c r="AD536" s="83" t="str">
        <f>REPLACE(INDEX(GroupVertices[Group], MATCH(Vertices[[#This Row],[Vertex]],GroupVertices[Vertex],0)),1,1,"")</f>
        <v>1</v>
      </c>
      <c r="AE536" s="2"/>
      <c r="AI536" s="3"/>
    </row>
    <row r="537" spans="1:35" x14ac:dyDescent="0.25">
      <c r="A537" s="1" t="s">
        <v>444</v>
      </c>
      <c r="D537">
        <v>1.625</v>
      </c>
      <c r="G537" s="51"/>
      <c r="M537">
        <v>5669.53076171875</v>
      </c>
      <c r="N537">
        <v>3377.0625</v>
      </c>
      <c r="R537" s="49">
        <v>2</v>
      </c>
      <c r="U537" s="50">
        <v>0</v>
      </c>
      <c r="V537" s="50">
        <v>2.33E-4</v>
      </c>
      <c r="W537" s="50">
        <v>1.7100000000000001E-4</v>
      </c>
      <c r="X537" s="50">
        <v>0.69720199999999999</v>
      </c>
      <c r="Y537" s="50">
        <v>1</v>
      </c>
      <c r="AA537" s="3">
        <v>722</v>
      </c>
      <c r="AC537" s="6">
        <f>SUMIF(Edges!A:A,Vertices[[#This Row],[Vertex]],Edges!N:N)+SUMIF(Edges!B:B,Vertices[[#This Row],[Vertex]],Edges!N:N)</f>
        <v>20</v>
      </c>
      <c r="AD537" s="83" t="str">
        <f>REPLACE(INDEX(GroupVertices[Group], MATCH(Vertices[[#This Row],[Vertex]],GroupVertices[Vertex],0)),1,1,"")</f>
        <v>1</v>
      </c>
      <c r="AE537" s="2"/>
      <c r="AI537" s="3"/>
    </row>
    <row r="538" spans="1:35" x14ac:dyDescent="0.25">
      <c r="A538" s="1" t="s">
        <v>442</v>
      </c>
      <c r="D538">
        <v>1.625</v>
      </c>
      <c r="G538" s="51"/>
      <c r="M538">
        <v>5977.109375</v>
      </c>
      <c r="N538">
        <v>2985.435302734375</v>
      </c>
      <c r="R538" s="49">
        <v>2</v>
      </c>
      <c r="U538" s="50">
        <v>0</v>
      </c>
      <c r="V538" s="50">
        <v>2.33E-4</v>
      </c>
      <c r="W538" s="50">
        <v>1.7100000000000001E-4</v>
      </c>
      <c r="X538" s="50">
        <v>0.69720199999999999</v>
      </c>
      <c r="Y538" s="50">
        <v>1</v>
      </c>
      <c r="AA538" s="3">
        <v>688</v>
      </c>
      <c r="AC538" s="6">
        <f>SUMIF(Edges!A:A,Vertices[[#This Row],[Vertex]],Edges!N:N)+SUMIF(Edges!B:B,Vertices[[#This Row],[Vertex]],Edges!N:N)</f>
        <v>13</v>
      </c>
      <c r="AD538" s="83" t="str">
        <f>REPLACE(INDEX(GroupVertices[Group], MATCH(Vertices[[#This Row],[Vertex]],GroupVertices[Vertex],0)),1,1,"")</f>
        <v>1</v>
      </c>
      <c r="AE538" s="2"/>
      <c r="AI538" s="3"/>
    </row>
    <row r="539" spans="1:35" x14ac:dyDescent="0.25">
      <c r="A539" s="1" t="s">
        <v>734</v>
      </c>
      <c r="D539">
        <v>1.5</v>
      </c>
      <c r="G539" s="51"/>
      <c r="M539">
        <v>1908.9730224609375</v>
      </c>
      <c r="N539">
        <v>1135.915771484375</v>
      </c>
      <c r="R539" s="49">
        <v>1</v>
      </c>
      <c r="U539" s="50">
        <v>0</v>
      </c>
      <c r="V539" s="50">
        <v>0.2</v>
      </c>
      <c r="W539" s="50">
        <v>0</v>
      </c>
      <c r="X539" s="50">
        <v>0.693693</v>
      </c>
      <c r="Y539" s="50">
        <v>0</v>
      </c>
      <c r="AA539" s="3">
        <v>234</v>
      </c>
      <c r="AC539" s="6">
        <f>SUMIF(Edges!A:A,Vertices[[#This Row],[Vertex]],Edges!N:N)+SUMIF(Edges!B:B,Vertices[[#This Row],[Vertex]],Edges!N:N)</f>
        <v>1</v>
      </c>
      <c r="AD539" s="83" t="str">
        <f>REPLACE(INDEX(GroupVertices[Group], MATCH(Vertices[[#This Row],[Vertex]],GroupVertices[Vertex],0)),1,1,"")</f>
        <v>6</v>
      </c>
      <c r="AE539" s="2"/>
      <c r="AI539" s="3"/>
    </row>
    <row r="540" spans="1:35" x14ac:dyDescent="0.25">
      <c r="A540" s="1" t="s">
        <v>735</v>
      </c>
      <c r="D540">
        <v>1.5</v>
      </c>
      <c r="G540" s="51"/>
      <c r="M540">
        <v>2158.144287109375</v>
      </c>
      <c r="N540">
        <v>1135.915771484375</v>
      </c>
      <c r="R540" s="49">
        <v>1</v>
      </c>
      <c r="U540" s="50">
        <v>0</v>
      </c>
      <c r="V540" s="50">
        <v>0.2</v>
      </c>
      <c r="W540" s="50">
        <v>0</v>
      </c>
      <c r="X540" s="50">
        <v>0.693693</v>
      </c>
      <c r="Y540" s="50">
        <v>0</v>
      </c>
      <c r="AA540" s="3">
        <v>578</v>
      </c>
      <c r="AC540" s="6">
        <f>SUMIF(Edges!A:A,Vertices[[#This Row],[Vertex]],Edges!N:N)+SUMIF(Edges!B:B,Vertices[[#This Row],[Vertex]],Edges!N:N)</f>
        <v>1</v>
      </c>
      <c r="AD540" s="83" t="str">
        <f>REPLACE(INDEX(GroupVertices[Group], MATCH(Vertices[[#This Row],[Vertex]],GroupVertices[Vertex],0)),1,1,"")</f>
        <v>6</v>
      </c>
      <c r="AE540" s="2"/>
      <c r="AI540" s="3"/>
    </row>
    <row r="541" spans="1:35" x14ac:dyDescent="0.25">
      <c r="A541" s="1" t="s">
        <v>736</v>
      </c>
      <c r="D541">
        <v>1.5</v>
      </c>
      <c r="G541" s="51"/>
      <c r="M541">
        <v>1908.9730224609375</v>
      </c>
      <c r="N541">
        <v>907.9974365234375</v>
      </c>
      <c r="R541" s="49">
        <v>1</v>
      </c>
      <c r="U541" s="50">
        <v>0</v>
      </c>
      <c r="V541" s="50">
        <v>0.2</v>
      </c>
      <c r="W541" s="50">
        <v>0</v>
      </c>
      <c r="X541" s="50">
        <v>0.693693</v>
      </c>
      <c r="Y541" s="50">
        <v>0</v>
      </c>
      <c r="AA541" s="3">
        <v>609</v>
      </c>
      <c r="AC541" s="6">
        <f>SUMIF(Edges!A:A,Vertices[[#This Row],[Vertex]],Edges!N:N)+SUMIF(Edges!B:B,Vertices[[#This Row],[Vertex]],Edges!N:N)</f>
        <v>1</v>
      </c>
      <c r="AD541" s="83" t="str">
        <f>REPLACE(INDEX(GroupVertices[Group], MATCH(Vertices[[#This Row],[Vertex]],GroupVertices[Vertex],0)),1,1,"")</f>
        <v>6</v>
      </c>
      <c r="AE541" s="2"/>
      <c r="AI541" s="3"/>
    </row>
    <row r="542" spans="1:35" x14ac:dyDescent="0.25">
      <c r="A542" s="1" t="s">
        <v>648</v>
      </c>
      <c r="D542">
        <v>1.75</v>
      </c>
      <c r="G542" s="51"/>
      <c r="M542">
        <v>4697.79638671875</v>
      </c>
      <c r="N542">
        <v>8188.6318359375</v>
      </c>
      <c r="R542" s="49">
        <v>3</v>
      </c>
      <c r="U542" s="50">
        <v>1815.8049679999999</v>
      </c>
      <c r="V542" s="50">
        <v>3.01E-4</v>
      </c>
      <c r="W542" s="50">
        <v>2.457E-3</v>
      </c>
      <c r="X542" s="50">
        <v>0.68824200000000002</v>
      </c>
      <c r="Y542" s="50">
        <v>0.33333333333333331</v>
      </c>
      <c r="AA542" s="3">
        <v>723</v>
      </c>
      <c r="AC542" s="6">
        <f>SUMIF(Edges!A:A,Vertices[[#This Row],[Vertex]],Edges!N:N)+SUMIF(Edges!B:B,Vertices[[#This Row],[Vertex]],Edges!N:N)</f>
        <v>9</v>
      </c>
      <c r="AD542" s="83" t="str">
        <f>REPLACE(INDEX(GroupVertices[Group], MATCH(Vertices[[#This Row],[Vertex]],GroupVertices[Vertex],0)),1,1,"")</f>
        <v>1</v>
      </c>
      <c r="AE542" s="2"/>
      <c r="AI542" s="3"/>
    </row>
    <row r="543" spans="1:35" x14ac:dyDescent="0.25">
      <c r="A543" s="1" t="s">
        <v>192</v>
      </c>
      <c r="D543">
        <v>1.75</v>
      </c>
      <c r="G543" s="51"/>
      <c r="M543">
        <v>6441.52392578125</v>
      </c>
      <c r="N543">
        <v>6017.28271484375</v>
      </c>
      <c r="R543" s="49">
        <v>3</v>
      </c>
      <c r="U543" s="50">
        <v>101.318686</v>
      </c>
      <c r="V543" s="50">
        <v>3.3100000000000002E-4</v>
      </c>
      <c r="W543" s="50">
        <v>5.6800000000000004E-4</v>
      </c>
      <c r="X543" s="50">
        <v>0.68740999999999997</v>
      </c>
      <c r="Y543" s="50">
        <v>0.33333333333333331</v>
      </c>
      <c r="AA543" s="3">
        <v>9</v>
      </c>
      <c r="AC543" s="6">
        <f>SUMIF(Edges!A:A,Vertices[[#This Row],[Vertex]],Edges!N:N)+SUMIF(Edges!B:B,Vertices[[#This Row],[Vertex]],Edges!N:N)</f>
        <v>6</v>
      </c>
      <c r="AD543" s="83" t="str">
        <f>REPLACE(INDEX(GroupVertices[Group], MATCH(Vertices[[#This Row],[Vertex]],GroupVertices[Vertex],0)),1,1,"")</f>
        <v>1</v>
      </c>
      <c r="AE543" s="2"/>
      <c r="AI543" s="3"/>
    </row>
    <row r="544" spans="1:35" x14ac:dyDescent="0.25">
      <c r="A544" s="1" t="s">
        <v>560</v>
      </c>
      <c r="D544">
        <v>1.625</v>
      </c>
      <c r="G544" s="51"/>
      <c r="M544">
        <v>2173.36669921875</v>
      </c>
      <c r="N544">
        <v>8330.0849609375</v>
      </c>
      <c r="R544" s="49">
        <v>2</v>
      </c>
      <c r="U544" s="50">
        <v>728</v>
      </c>
      <c r="V544" s="50">
        <v>2.9500000000000001E-4</v>
      </c>
      <c r="W544" s="50">
        <v>4.1999999999999998E-5</v>
      </c>
      <c r="X544" s="50">
        <v>0.68004699999999996</v>
      </c>
      <c r="Y544" s="50">
        <v>0</v>
      </c>
      <c r="AA544" s="3">
        <v>805</v>
      </c>
      <c r="AC544" s="6">
        <f>SUMIF(Edges!A:A,Vertices[[#This Row],[Vertex]],Edges!N:N)+SUMIF(Edges!B:B,Vertices[[#This Row],[Vertex]],Edges!N:N)</f>
        <v>3</v>
      </c>
      <c r="AD544" s="83" t="str">
        <f>REPLACE(INDEX(GroupVertices[Group], MATCH(Vertices[[#This Row],[Vertex]],GroupVertices[Vertex],0)),1,1,"")</f>
        <v>1</v>
      </c>
      <c r="AE544" s="2"/>
      <c r="AI544" s="3"/>
    </row>
    <row r="545" spans="1:35" x14ac:dyDescent="0.25">
      <c r="A545" s="1" t="s">
        <v>757</v>
      </c>
      <c r="D545">
        <v>1.75</v>
      </c>
      <c r="G545" s="51"/>
      <c r="M545">
        <v>6185.09228515625</v>
      </c>
      <c r="N545">
        <v>8452.7353515625</v>
      </c>
      <c r="R545" s="49">
        <v>3</v>
      </c>
      <c r="U545" s="50">
        <v>164.170208</v>
      </c>
      <c r="V545" s="50">
        <v>3.4900000000000003E-4</v>
      </c>
      <c r="W545" s="50">
        <v>4.5600000000000003E-4</v>
      </c>
      <c r="X545" s="50">
        <v>0.678589</v>
      </c>
      <c r="Y545" s="50">
        <v>0.33333333333333331</v>
      </c>
      <c r="AA545" s="3">
        <v>574</v>
      </c>
      <c r="AC545" s="6">
        <f>SUMIF(Edges!A:A,Vertices[[#This Row],[Vertex]],Edges!N:N)+SUMIF(Edges!B:B,Vertices[[#This Row],[Vertex]],Edges!N:N)</f>
        <v>3</v>
      </c>
      <c r="AD545" s="83" t="str">
        <f>REPLACE(INDEX(GroupVertices[Group], MATCH(Vertices[[#This Row],[Vertex]],GroupVertices[Vertex],0)),1,1,"")</f>
        <v>1</v>
      </c>
      <c r="AE545" s="2"/>
      <c r="AI545" s="3"/>
    </row>
    <row r="546" spans="1:35" x14ac:dyDescent="0.25">
      <c r="A546" s="1" t="s">
        <v>506</v>
      </c>
      <c r="D546">
        <v>1.75</v>
      </c>
      <c r="G546" s="51"/>
      <c r="M546">
        <v>6122.3388671875</v>
      </c>
      <c r="N546">
        <v>8116.16259765625</v>
      </c>
      <c r="R546" s="49">
        <v>3</v>
      </c>
      <c r="U546" s="50">
        <v>0</v>
      </c>
      <c r="V546" s="50">
        <v>3.3599999999999998E-4</v>
      </c>
      <c r="W546" s="50">
        <v>1.75E-4</v>
      </c>
      <c r="X546" s="50">
        <v>0.67814399999999997</v>
      </c>
      <c r="Y546" s="50">
        <v>1</v>
      </c>
      <c r="AA546" s="3">
        <v>819</v>
      </c>
      <c r="AC546" s="6">
        <f>SUMIF(Edges!A:A,Vertices[[#This Row],[Vertex]],Edges!N:N)+SUMIF(Edges!B:B,Vertices[[#This Row],[Vertex]],Edges!N:N)</f>
        <v>5</v>
      </c>
      <c r="AD546" s="83" t="str">
        <f>REPLACE(INDEX(GroupVertices[Group], MATCH(Vertices[[#This Row],[Vertex]],GroupVertices[Vertex],0)),1,1,"")</f>
        <v>1</v>
      </c>
      <c r="AE546" s="2"/>
      <c r="AI546" s="3"/>
    </row>
    <row r="547" spans="1:35" x14ac:dyDescent="0.25">
      <c r="A547" s="1" t="s">
        <v>505</v>
      </c>
      <c r="D547">
        <v>1.75</v>
      </c>
      <c r="G547" s="51"/>
      <c r="M547">
        <v>7461.72021484375</v>
      </c>
      <c r="N547">
        <v>6844.71630859375</v>
      </c>
      <c r="R547" s="49">
        <v>3</v>
      </c>
      <c r="U547" s="50">
        <v>0</v>
      </c>
      <c r="V547" s="50">
        <v>3.3599999999999998E-4</v>
      </c>
      <c r="W547" s="50">
        <v>1.75E-4</v>
      </c>
      <c r="X547" s="50">
        <v>0.67814399999999997</v>
      </c>
      <c r="Y547" s="50">
        <v>1</v>
      </c>
      <c r="AA547" s="3">
        <v>717</v>
      </c>
      <c r="AC547" s="6">
        <f>SUMIF(Edges!A:A,Vertices[[#This Row],[Vertex]],Edges!N:N)+SUMIF(Edges!B:B,Vertices[[#This Row],[Vertex]],Edges!N:N)</f>
        <v>3</v>
      </c>
      <c r="AD547" s="83" t="str">
        <f>REPLACE(INDEX(GroupVertices[Group], MATCH(Vertices[[#This Row],[Vertex]],GroupVertices[Vertex],0)),1,1,"")</f>
        <v>1</v>
      </c>
      <c r="AE547" s="2"/>
      <c r="AI547" s="3"/>
    </row>
    <row r="548" spans="1:35" x14ac:dyDescent="0.25">
      <c r="A548" s="1" t="s">
        <v>739</v>
      </c>
      <c r="D548">
        <v>1.75</v>
      </c>
      <c r="G548" s="51"/>
      <c r="M548">
        <v>3987.42236328125</v>
      </c>
      <c r="N548">
        <v>5675.64404296875</v>
      </c>
      <c r="R548" s="49">
        <v>3</v>
      </c>
      <c r="U548" s="50">
        <v>0</v>
      </c>
      <c r="V548" s="50">
        <v>3.6900000000000002E-4</v>
      </c>
      <c r="W548" s="50">
        <v>6.5300000000000004E-4</v>
      </c>
      <c r="X548" s="50">
        <v>0.67773000000000005</v>
      </c>
      <c r="Y548" s="50">
        <v>1</v>
      </c>
      <c r="AA548" s="3">
        <v>237</v>
      </c>
      <c r="AC548" s="6">
        <f>SUMIF(Edges!A:A,Vertices[[#This Row],[Vertex]],Edges!N:N)+SUMIF(Edges!B:B,Vertices[[#This Row],[Vertex]],Edges!N:N)</f>
        <v>5</v>
      </c>
      <c r="AD548" s="83" t="str">
        <f>REPLACE(INDEX(GroupVertices[Group], MATCH(Vertices[[#This Row],[Vertex]],GroupVertices[Vertex],0)),1,1,"")</f>
        <v>1</v>
      </c>
      <c r="AE548" s="2"/>
      <c r="AI548" s="3"/>
    </row>
    <row r="549" spans="1:35" x14ac:dyDescent="0.25">
      <c r="A549" s="1" t="s">
        <v>740</v>
      </c>
      <c r="D549">
        <v>1.75</v>
      </c>
      <c r="G549" s="51"/>
      <c r="M549">
        <v>3669.7119140625</v>
      </c>
      <c r="N549">
        <v>3860.69189453125</v>
      </c>
      <c r="R549" s="49">
        <v>3</v>
      </c>
      <c r="U549" s="50">
        <v>0</v>
      </c>
      <c r="V549" s="50">
        <v>3.6900000000000002E-4</v>
      </c>
      <c r="W549" s="50">
        <v>6.5300000000000004E-4</v>
      </c>
      <c r="X549" s="50">
        <v>0.67773000000000005</v>
      </c>
      <c r="Y549" s="50">
        <v>1</v>
      </c>
      <c r="AA549" s="3">
        <v>480</v>
      </c>
      <c r="AC549" s="6">
        <f>SUMIF(Edges!A:A,Vertices[[#This Row],[Vertex]],Edges!N:N)+SUMIF(Edges!B:B,Vertices[[#This Row],[Vertex]],Edges!N:N)</f>
        <v>5</v>
      </c>
      <c r="AD549" s="83" t="str">
        <f>REPLACE(INDEX(GroupVertices[Group], MATCH(Vertices[[#This Row],[Vertex]],GroupVertices[Vertex],0)),1,1,"")</f>
        <v>1</v>
      </c>
      <c r="AE549" s="2"/>
      <c r="AI549" s="3"/>
    </row>
    <row r="550" spans="1:35" x14ac:dyDescent="0.25">
      <c r="A550" s="1" t="s">
        <v>644</v>
      </c>
      <c r="D550">
        <v>1.75</v>
      </c>
      <c r="G550" s="51"/>
      <c r="M550">
        <v>8555.5966796875</v>
      </c>
      <c r="N550">
        <v>4806.83740234375</v>
      </c>
      <c r="R550" s="49">
        <v>3</v>
      </c>
      <c r="U550" s="50">
        <v>0</v>
      </c>
      <c r="V550" s="50">
        <v>2.9599999999999998E-4</v>
      </c>
      <c r="W550" s="50">
        <v>6.7999999999999999E-5</v>
      </c>
      <c r="X550" s="50">
        <v>0.67433799999999999</v>
      </c>
      <c r="Y550" s="50">
        <v>1</v>
      </c>
      <c r="AA550" s="3">
        <v>680</v>
      </c>
      <c r="AC550" s="6">
        <f>SUMIF(Edges!A:A,Vertices[[#This Row],[Vertex]],Edges!N:N)+SUMIF(Edges!B:B,Vertices[[#This Row],[Vertex]],Edges!N:N)</f>
        <v>5</v>
      </c>
      <c r="AD550" s="83" t="str">
        <f>REPLACE(INDEX(GroupVertices[Group], MATCH(Vertices[[#This Row],[Vertex]],GroupVertices[Vertex],0)),1,1,"")</f>
        <v>1</v>
      </c>
      <c r="AE550" s="2"/>
      <c r="AI550" s="3"/>
    </row>
    <row r="551" spans="1:35" x14ac:dyDescent="0.25">
      <c r="A551" s="1" t="s">
        <v>938</v>
      </c>
      <c r="D551">
        <v>1.625</v>
      </c>
      <c r="G551" s="51"/>
      <c r="M551">
        <v>1556.87158203125</v>
      </c>
      <c r="N551">
        <v>7630.6015625</v>
      </c>
      <c r="R551" s="49">
        <v>2</v>
      </c>
      <c r="U551" s="50">
        <v>728</v>
      </c>
      <c r="V551" s="50">
        <v>2.8600000000000001E-4</v>
      </c>
      <c r="W551" s="50">
        <v>4.1E-5</v>
      </c>
      <c r="X551" s="50">
        <v>0.67403599999999997</v>
      </c>
      <c r="Y551" s="50">
        <v>0</v>
      </c>
      <c r="AA551" s="3">
        <v>630</v>
      </c>
      <c r="AC551" s="6">
        <f>SUMIF(Edges!A:A,Vertices[[#This Row],[Vertex]],Edges!N:N)+SUMIF(Edges!B:B,Vertices[[#This Row],[Vertex]],Edges!N:N)</f>
        <v>5</v>
      </c>
      <c r="AD551" s="83" t="str">
        <f>REPLACE(INDEX(GroupVertices[Group], MATCH(Vertices[[#This Row],[Vertex]],GroupVertices[Vertex],0)),1,1,"")</f>
        <v>1</v>
      </c>
      <c r="AE551" s="2"/>
      <c r="AI551" s="3"/>
    </row>
    <row r="552" spans="1:35" x14ac:dyDescent="0.25">
      <c r="A552" s="1" t="s">
        <v>978</v>
      </c>
      <c r="D552">
        <v>1.625</v>
      </c>
      <c r="G552" s="51"/>
      <c r="M552">
        <v>2123.20458984375</v>
      </c>
      <c r="N552">
        <v>7738.3564453125</v>
      </c>
      <c r="R552" s="49">
        <v>2</v>
      </c>
      <c r="U552" s="50">
        <v>0</v>
      </c>
      <c r="V552" s="50">
        <v>2.4399999999999999E-4</v>
      </c>
      <c r="W552" s="50">
        <v>1.64E-4</v>
      </c>
      <c r="X552" s="50">
        <v>0.67078400000000005</v>
      </c>
      <c r="Y552" s="50">
        <v>1</v>
      </c>
      <c r="AA552" s="3">
        <v>856</v>
      </c>
      <c r="AC552" s="6">
        <f>SUMIF(Edges!A:A,Vertices[[#This Row],[Vertex]],Edges!N:N)+SUMIF(Edges!B:B,Vertices[[#This Row],[Vertex]],Edges!N:N)</f>
        <v>4</v>
      </c>
      <c r="AD552" s="83" t="str">
        <f>REPLACE(INDEX(GroupVertices[Group], MATCH(Vertices[[#This Row],[Vertex]],GroupVertices[Vertex],0)),1,1,"")</f>
        <v>1</v>
      </c>
      <c r="AE552" s="2"/>
      <c r="AI552" s="3"/>
    </row>
    <row r="553" spans="1:35" x14ac:dyDescent="0.25">
      <c r="A553" s="1" t="s">
        <v>528</v>
      </c>
      <c r="D553">
        <v>1.625</v>
      </c>
      <c r="G553" s="51"/>
      <c r="M553">
        <v>5287.85986328125</v>
      </c>
      <c r="N553">
        <v>4169.1220703125</v>
      </c>
      <c r="R553" s="49">
        <v>2</v>
      </c>
      <c r="U553" s="50">
        <v>728</v>
      </c>
      <c r="V553" s="50">
        <v>3.0299999999999999E-4</v>
      </c>
      <c r="W553" s="50">
        <v>6.0999999999999999E-5</v>
      </c>
      <c r="X553" s="50">
        <v>0.67056800000000005</v>
      </c>
      <c r="Y553" s="50">
        <v>0</v>
      </c>
      <c r="AA553" s="3">
        <v>302</v>
      </c>
      <c r="AC553" s="6">
        <f>SUMIF(Edges!A:A,Vertices[[#This Row],[Vertex]],Edges!N:N)+SUMIF(Edges!B:B,Vertices[[#This Row],[Vertex]],Edges!N:N)</f>
        <v>2</v>
      </c>
      <c r="AD553" s="83" t="str">
        <f>REPLACE(INDEX(GroupVertices[Group], MATCH(Vertices[[#This Row],[Vertex]],GroupVertices[Vertex],0)),1,1,"")</f>
        <v>1</v>
      </c>
      <c r="AE553" s="2"/>
      <c r="AI553" s="3"/>
    </row>
    <row r="554" spans="1:35" x14ac:dyDescent="0.25">
      <c r="A554" s="1" t="s">
        <v>362</v>
      </c>
      <c r="D554">
        <v>1.625</v>
      </c>
      <c r="G554" s="51"/>
      <c r="M554">
        <v>6546.15283203125</v>
      </c>
      <c r="N554">
        <v>6813.39501953125</v>
      </c>
      <c r="R554" s="49">
        <v>2</v>
      </c>
      <c r="U554" s="50">
        <v>728</v>
      </c>
      <c r="V554" s="50">
        <v>2.4899999999999998E-4</v>
      </c>
      <c r="W554" s="50">
        <v>2.8E-5</v>
      </c>
      <c r="X554" s="50">
        <v>0.66981999999999997</v>
      </c>
      <c r="Y554" s="50">
        <v>0</v>
      </c>
      <c r="AA554" s="3">
        <v>606</v>
      </c>
      <c r="AC554" s="6">
        <f>SUMIF(Edges!A:A,Vertices[[#This Row],[Vertex]],Edges!N:N)+SUMIF(Edges!B:B,Vertices[[#This Row],[Vertex]],Edges!N:N)</f>
        <v>3</v>
      </c>
      <c r="AD554" s="83" t="str">
        <f>REPLACE(INDEX(GroupVertices[Group], MATCH(Vertices[[#This Row],[Vertex]],GroupVertices[Vertex],0)),1,1,"")</f>
        <v>1</v>
      </c>
      <c r="AE554" s="2"/>
      <c r="AI554" s="3"/>
    </row>
    <row r="555" spans="1:35" x14ac:dyDescent="0.25">
      <c r="A555" s="1" t="s">
        <v>872</v>
      </c>
      <c r="D555">
        <v>1.625</v>
      </c>
      <c r="G555" s="51"/>
      <c r="M555">
        <v>8058.92822265625</v>
      </c>
      <c r="N555">
        <v>3743.934814453125</v>
      </c>
      <c r="R555" s="49">
        <v>2</v>
      </c>
      <c r="U555" s="50">
        <v>0</v>
      </c>
      <c r="V555" s="50">
        <v>2.6499999999999999E-4</v>
      </c>
      <c r="W555" s="50">
        <v>7.9999999999999996E-6</v>
      </c>
      <c r="X555" s="50">
        <v>0.66517400000000004</v>
      </c>
      <c r="Y555" s="50">
        <v>1</v>
      </c>
      <c r="AA555" s="3">
        <v>445</v>
      </c>
      <c r="AC555" s="6">
        <f>SUMIF(Edges!A:A,Vertices[[#This Row],[Vertex]],Edges!N:N)+SUMIF(Edges!B:B,Vertices[[#This Row],[Vertex]],Edges!N:N)</f>
        <v>2</v>
      </c>
      <c r="AD555" s="83" t="str">
        <f>REPLACE(INDEX(GroupVertices[Group], MATCH(Vertices[[#This Row],[Vertex]],GroupVertices[Vertex],0)),1,1,"")</f>
        <v>1</v>
      </c>
      <c r="AE555" s="2"/>
      <c r="AI555" s="3"/>
    </row>
    <row r="556" spans="1:35" x14ac:dyDescent="0.25">
      <c r="A556" s="1" t="s">
        <v>873</v>
      </c>
      <c r="D556">
        <v>1.625</v>
      </c>
      <c r="G556" s="51"/>
      <c r="M556">
        <v>6213.6103515625</v>
      </c>
      <c r="N556">
        <v>3131.248779296875</v>
      </c>
      <c r="R556" s="49">
        <v>2</v>
      </c>
      <c r="U556" s="50">
        <v>0</v>
      </c>
      <c r="V556" s="50">
        <v>2.6499999999999999E-4</v>
      </c>
      <c r="W556" s="50">
        <v>7.9999999999999996E-6</v>
      </c>
      <c r="X556" s="50">
        <v>0.66517400000000004</v>
      </c>
      <c r="Y556" s="50">
        <v>1</v>
      </c>
      <c r="AA556" s="3">
        <v>535</v>
      </c>
      <c r="AC556" s="6">
        <f>SUMIF(Edges!A:A,Vertices[[#This Row],[Vertex]],Edges!N:N)+SUMIF(Edges!B:B,Vertices[[#This Row],[Vertex]],Edges!N:N)</f>
        <v>2</v>
      </c>
      <c r="AD556" s="83" t="str">
        <f>REPLACE(INDEX(GroupVertices[Group], MATCH(Vertices[[#This Row],[Vertex]],GroupVertices[Vertex],0)),1,1,"")</f>
        <v>1</v>
      </c>
      <c r="AE556" s="2"/>
      <c r="AI556" s="3"/>
    </row>
    <row r="557" spans="1:35" x14ac:dyDescent="0.25">
      <c r="A557" s="1" t="s">
        <v>452</v>
      </c>
      <c r="D557">
        <v>1.75</v>
      </c>
      <c r="G557" s="51"/>
      <c r="M557">
        <v>2637.039306640625</v>
      </c>
      <c r="N557">
        <v>7083.51123046875</v>
      </c>
      <c r="R557" s="49">
        <v>3</v>
      </c>
      <c r="U557" s="50">
        <v>0</v>
      </c>
      <c r="V557" s="50">
        <v>2.9999999999999997E-4</v>
      </c>
      <c r="W557" s="50">
        <v>9.0000000000000006E-5</v>
      </c>
      <c r="X557" s="50">
        <v>0.66400999999999999</v>
      </c>
      <c r="Y557" s="50">
        <v>1</v>
      </c>
      <c r="AA557" s="3">
        <v>80</v>
      </c>
      <c r="AC557" s="6">
        <f>SUMIF(Edges!A:A,Vertices[[#This Row],[Vertex]],Edges!N:N)+SUMIF(Edges!B:B,Vertices[[#This Row],[Vertex]],Edges!N:N)</f>
        <v>5</v>
      </c>
      <c r="AD557" s="83" t="str">
        <f>REPLACE(INDEX(GroupVertices[Group], MATCH(Vertices[[#This Row],[Vertex]],GroupVertices[Vertex],0)),1,1,"")</f>
        <v>1</v>
      </c>
      <c r="AE557" s="2"/>
      <c r="AI557" s="3"/>
    </row>
    <row r="558" spans="1:35" x14ac:dyDescent="0.25">
      <c r="A558" s="1" t="s">
        <v>457</v>
      </c>
      <c r="D558">
        <v>1.75</v>
      </c>
      <c r="G558" s="51"/>
      <c r="M558">
        <v>4842.63427734375</v>
      </c>
      <c r="N558">
        <v>4045.265869140625</v>
      </c>
      <c r="R558" s="49">
        <v>3</v>
      </c>
      <c r="U558" s="50">
        <v>0</v>
      </c>
      <c r="V558" s="50">
        <v>3.1E-4</v>
      </c>
      <c r="W558" s="50">
        <v>7.1000000000000005E-5</v>
      </c>
      <c r="X558" s="50">
        <v>0.66159599999999996</v>
      </c>
      <c r="Y558" s="50">
        <v>1</v>
      </c>
      <c r="AA558" s="3">
        <v>322</v>
      </c>
      <c r="AC558" s="6">
        <f>SUMIF(Edges!A:A,Vertices[[#This Row],[Vertex]],Edges!N:N)+SUMIF(Edges!B:B,Vertices[[#This Row],[Vertex]],Edges!N:N)</f>
        <v>3</v>
      </c>
      <c r="AD558" s="83" t="str">
        <f>REPLACE(INDEX(GroupVertices[Group], MATCH(Vertices[[#This Row],[Vertex]],GroupVertices[Vertex],0)),1,1,"")</f>
        <v>1</v>
      </c>
      <c r="AE558" s="2"/>
      <c r="AI558" s="3"/>
    </row>
    <row r="559" spans="1:35" x14ac:dyDescent="0.25">
      <c r="A559" s="1" t="s">
        <v>552</v>
      </c>
      <c r="D559">
        <v>1.75</v>
      </c>
      <c r="G559" s="51"/>
      <c r="M559">
        <v>4556.9541015625</v>
      </c>
      <c r="N559">
        <v>8309.791015625</v>
      </c>
      <c r="R559" s="49">
        <v>3</v>
      </c>
      <c r="U559" s="50">
        <v>0</v>
      </c>
      <c r="V559" s="50">
        <v>3.6900000000000002E-4</v>
      </c>
      <c r="W559" s="50">
        <v>6.4700000000000001E-4</v>
      </c>
      <c r="X559" s="50">
        <v>0.66153200000000001</v>
      </c>
      <c r="Y559" s="50">
        <v>1</v>
      </c>
      <c r="AA559" s="3">
        <v>124</v>
      </c>
      <c r="AC559" s="6">
        <f>SUMIF(Edges!A:A,Vertices[[#This Row],[Vertex]],Edges!N:N)+SUMIF(Edges!B:B,Vertices[[#This Row],[Vertex]],Edges!N:N)</f>
        <v>3</v>
      </c>
      <c r="AD559" s="83" t="str">
        <f>REPLACE(INDEX(GroupVertices[Group], MATCH(Vertices[[#This Row],[Vertex]],GroupVertices[Vertex],0)),1,1,"")</f>
        <v>1</v>
      </c>
      <c r="AE559" s="2"/>
      <c r="AI559" s="3"/>
    </row>
    <row r="560" spans="1:35" x14ac:dyDescent="0.25">
      <c r="A560" s="1" t="s">
        <v>553</v>
      </c>
      <c r="D560">
        <v>1.75</v>
      </c>
      <c r="G560" s="51"/>
      <c r="M560">
        <v>6347.48486328125</v>
      </c>
      <c r="N560">
        <v>7310.85888671875</v>
      </c>
      <c r="R560" s="49">
        <v>3</v>
      </c>
      <c r="U560" s="50">
        <v>0</v>
      </c>
      <c r="V560" s="50">
        <v>3.6900000000000002E-4</v>
      </c>
      <c r="W560" s="50">
        <v>6.4700000000000001E-4</v>
      </c>
      <c r="X560" s="50">
        <v>0.66153200000000001</v>
      </c>
      <c r="Y560" s="50">
        <v>1</v>
      </c>
      <c r="AA560" s="3">
        <v>657</v>
      </c>
      <c r="AC560" s="6">
        <f>SUMIF(Edges!A:A,Vertices[[#This Row],[Vertex]],Edges!N:N)+SUMIF(Edges!B:B,Vertices[[#This Row],[Vertex]],Edges!N:N)</f>
        <v>3</v>
      </c>
      <c r="AD560" s="83" t="str">
        <f>REPLACE(INDEX(GroupVertices[Group], MATCH(Vertices[[#This Row],[Vertex]],GroupVertices[Vertex],0)),1,1,"")</f>
        <v>1</v>
      </c>
      <c r="AE560" s="2"/>
      <c r="AI560" s="3"/>
    </row>
    <row r="561" spans="1:35" x14ac:dyDescent="0.25">
      <c r="A561" s="1" t="s">
        <v>216</v>
      </c>
      <c r="D561">
        <v>1.75</v>
      </c>
      <c r="G561" s="51"/>
      <c r="M561">
        <v>8784.4541015625</v>
      </c>
      <c r="N561">
        <v>7741.228515625</v>
      </c>
      <c r="R561" s="49">
        <v>3</v>
      </c>
      <c r="U561" s="50">
        <v>0</v>
      </c>
      <c r="V561" s="50">
        <v>2.7799999999999998E-4</v>
      </c>
      <c r="W561" s="50">
        <v>1.9000000000000001E-5</v>
      </c>
      <c r="X561" s="50">
        <v>0.65886299999999998</v>
      </c>
      <c r="Y561" s="50">
        <v>1</v>
      </c>
      <c r="AA561" s="3">
        <v>288</v>
      </c>
      <c r="AC561" s="6">
        <f>SUMIF(Edges!A:A,Vertices[[#This Row],[Vertex]],Edges!N:N)+SUMIF(Edges!B:B,Vertices[[#This Row],[Vertex]],Edges!N:N)</f>
        <v>3</v>
      </c>
      <c r="AD561" s="83" t="str">
        <f>REPLACE(INDEX(GroupVertices[Group], MATCH(Vertices[[#This Row],[Vertex]],GroupVertices[Vertex],0)),1,1,"")</f>
        <v>1</v>
      </c>
      <c r="AE561" s="2"/>
      <c r="AI561" s="3"/>
    </row>
    <row r="562" spans="1:35" x14ac:dyDescent="0.25">
      <c r="A562" s="1" t="s">
        <v>193</v>
      </c>
      <c r="D562">
        <v>1.75</v>
      </c>
      <c r="G562" s="51"/>
      <c r="M562">
        <v>7262.30615234375</v>
      </c>
      <c r="N562">
        <v>4590.353515625</v>
      </c>
      <c r="R562" s="49">
        <v>3</v>
      </c>
      <c r="U562" s="50">
        <v>35.774583999999997</v>
      </c>
      <c r="V562" s="50">
        <v>3.5300000000000002E-4</v>
      </c>
      <c r="W562" s="50">
        <v>6.8900000000000005E-4</v>
      </c>
      <c r="X562" s="50">
        <v>0.65803999999999996</v>
      </c>
      <c r="Y562" s="50">
        <v>0.66666666666666663</v>
      </c>
      <c r="AA562" s="3">
        <v>105</v>
      </c>
      <c r="AC562" s="6">
        <f>SUMIF(Edges!A:A,Vertices[[#This Row],[Vertex]],Edges!N:N)+SUMIF(Edges!B:B,Vertices[[#This Row],[Vertex]],Edges!N:N)</f>
        <v>5</v>
      </c>
      <c r="AD562" s="83" t="str">
        <f>REPLACE(INDEX(GroupVertices[Group], MATCH(Vertices[[#This Row],[Vertex]],GroupVertices[Vertex],0)),1,1,"")</f>
        <v>1</v>
      </c>
      <c r="AE562" s="2"/>
      <c r="AI562" s="3"/>
    </row>
    <row r="563" spans="1:35" x14ac:dyDescent="0.25">
      <c r="A563" s="1" t="s">
        <v>480</v>
      </c>
      <c r="D563">
        <v>1.75</v>
      </c>
      <c r="G563" s="51"/>
      <c r="M563">
        <v>4871.0517578125</v>
      </c>
      <c r="N563">
        <v>3421.001220703125</v>
      </c>
      <c r="R563" s="49">
        <v>3</v>
      </c>
      <c r="U563" s="50">
        <v>0</v>
      </c>
      <c r="V563" s="50">
        <v>3.7300000000000001E-4</v>
      </c>
      <c r="W563" s="50">
        <v>6.9999999999999999E-4</v>
      </c>
      <c r="X563" s="50">
        <v>0.65579299999999996</v>
      </c>
      <c r="Y563" s="50">
        <v>1</v>
      </c>
      <c r="AA563" s="3">
        <v>95</v>
      </c>
      <c r="AC563" s="6">
        <f>SUMIF(Edges!A:A,Vertices[[#This Row],[Vertex]],Edges!N:N)+SUMIF(Edges!B:B,Vertices[[#This Row],[Vertex]],Edges!N:N)</f>
        <v>3</v>
      </c>
      <c r="AD563" s="83" t="str">
        <f>REPLACE(INDEX(GroupVertices[Group], MATCH(Vertices[[#This Row],[Vertex]],GroupVertices[Vertex],0)),1,1,"")</f>
        <v>1</v>
      </c>
      <c r="AE563" s="2"/>
      <c r="AI563" s="3"/>
    </row>
    <row r="564" spans="1:35" x14ac:dyDescent="0.25">
      <c r="A564" s="1" t="s">
        <v>1012</v>
      </c>
      <c r="D564">
        <v>1.75</v>
      </c>
      <c r="G564" s="51"/>
      <c r="M564">
        <v>2769.351806640625</v>
      </c>
      <c r="N564">
        <v>4395.2373046875</v>
      </c>
      <c r="R564" s="49">
        <v>3</v>
      </c>
      <c r="U564" s="50">
        <v>0</v>
      </c>
      <c r="V564" s="50">
        <v>3.1599999999999998E-4</v>
      </c>
      <c r="W564" s="50">
        <v>2.3599999999999999E-4</v>
      </c>
      <c r="X564" s="50">
        <v>0.65480499999999997</v>
      </c>
      <c r="Y564" s="50">
        <v>1</v>
      </c>
      <c r="AA564" s="3">
        <v>694</v>
      </c>
      <c r="AC564" s="6">
        <f>SUMIF(Edges!A:A,Vertices[[#This Row],[Vertex]],Edges!N:N)+SUMIF(Edges!B:B,Vertices[[#This Row],[Vertex]],Edges!N:N)</f>
        <v>4</v>
      </c>
      <c r="AD564" s="83" t="str">
        <f>REPLACE(INDEX(GroupVertices[Group], MATCH(Vertices[[#This Row],[Vertex]],GroupVertices[Vertex],0)),1,1,"")</f>
        <v>1</v>
      </c>
      <c r="AE564" s="2"/>
      <c r="AI564" s="3"/>
    </row>
    <row r="565" spans="1:35" x14ac:dyDescent="0.25">
      <c r="A565" s="1" t="s">
        <v>695</v>
      </c>
      <c r="D565">
        <v>1.5</v>
      </c>
      <c r="G565" s="51"/>
      <c r="M565">
        <v>192.906494140625</v>
      </c>
      <c r="N565">
        <v>1745.60400390625</v>
      </c>
      <c r="R565" s="49">
        <v>1</v>
      </c>
      <c r="U565" s="50">
        <v>0</v>
      </c>
      <c r="V565" s="50">
        <v>8.3333000000000004E-2</v>
      </c>
      <c r="W565" s="50">
        <v>0</v>
      </c>
      <c r="X565" s="50">
        <v>0.65476500000000004</v>
      </c>
      <c r="Y565" s="50">
        <v>0</v>
      </c>
      <c r="AA565" s="3">
        <v>199</v>
      </c>
      <c r="AC565" s="6">
        <f>SUMIF(Edges!A:A,Vertices[[#This Row],[Vertex]],Edges!N:N)+SUMIF(Edges!B:B,Vertices[[#This Row],[Vertex]],Edges!N:N)</f>
        <v>1</v>
      </c>
      <c r="AD565" s="83" t="str">
        <f>REPLACE(INDEX(GroupVertices[Group], MATCH(Vertices[[#This Row],[Vertex]],GroupVertices[Vertex],0)),1,1,"")</f>
        <v>2</v>
      </c>
      <c r="AE565" s="2"/>
      <c r="AI565" s="3"/>
    </row>
    <row r="566" spans="1:35" x14ac:dyDescent="0.25">
      <c r="A566" s="1" t="s">
        <v>550</v>
      </c>
      <c r="D566">
        <v>1.75</v>
      </c>
      <c r="G566" s="51"/>
      <c r="M566">
        <v>2650.37646484375</v>
      </c>
      <c r="N566">
        <v>5306.109375</v>
      </c>
      <c r="R566" s="49">
        <v>3</v>
      </c>
      <c r="U566" s="50">
        <v>380.06418600000001</v>
      </c>
      <c r="V566" s="50">
        <v>3.3500000000000001E-4</v>
      </c>
      <c r="W566" s="50">
        <v>2.5500000000000002E-4</v>
      </c>
      <c r="X566" s="50">
        <v>0.65380899999999997</v>
      </c>
      <c r="Y566" s="50">
        <v>0.33333333333333331</v>
      </c>
      <c r="AA566" s="3">
        <v>824</v>
      </c>
      <c r="AC566" s="6">
        <f>SUMIF(Edges!A:A,Vertices[[#This Row],[Vertex]],Edges!N:N)+SUMIF(Edges!B:B,Vertices[[#This Row],[Vertex]],Edges!N:N)</f>
        <v>3</v>
      </c>
      <c r="AD566" s="83" t="str">
        <f>REPLACE(INDEX(GroupVertices[Group], MATCH(Vertices[[#This Row],[Vertex]],GroupVertices[Vertex],0)),1,1,"")</f>
        <v>1</v>
      </c>
      <c r="AE566" s="2"/>
      <c r="AI566" s="3"/>
    </row>
    <row r="567" spans="1:35" x14ac:dyDescent="0.25">
      <c r="A567" s="1" t="s">
        <v>640</v>
      </c>
      <c r="D567">
        <v>1.75</v>
      </c>
      <c r="G567" s="51"/>
      <c r="M567">
        <v>1528.187744140625</v>
      </c>
      <c r="N567">
        <v>5881.14794921875</v>
      </c>
      <c r="R567" s="49">
        <v>3</v>
      </c>
      <c r="U567" s="50">
        <v>0</v>
      </c>
      <c r="V567" s="50">
        <v>3.0899999999999998E-4</v>
      </c>
      <c r="W567" s="50">
        <v>1.5200000000000001E-4</v>
      </c>
      <c r="X567" s="50">
        <v>0.65218600000000004</v>
      </c>
      <c r="Y567" s="50">
        <v>1</v>
      </c>
      <c r="AA567" s="3">
        <v>742</v>
      </c>
      <c r="AC567" s="6">
        <f>SUMIF(Edges!A:A,Vertices[[#This Row],[Vertex]],Edges!N:N)+SUMIF(Edges!B:B,Vertices[[#This Row],[Vertex]],Edges!N:N)</f>
        <v>4</v>
      </c>
      <c r="AD567" s="83" t="str">
        <f>REPLACE(INDEX(GroupVertices[Group], MATCH(Vertices[[#This Row],[Vertex]],GroupVertices[Vertex],0)),1,1,"")</f>
        <v>1</v>
      </c>
      <c r="AE567" s="2"/>
      <c r="AI567" s="3"/>
    </row>
    <row r="568" spans="1:35" x14ac:dyDescent="0.25">
      <c r="A568" s="1" t="s">
        <v>488</v>
      </c>
      <c r="D568">
        <v>1.75</v>
      </c>
      <c r="G568" s="51"/>
      <c r="M568">
        <v>6176.0986328125</v>
      </c>
      <c r="N568">
        <v>5589.9130859375</v>
      </c>
      <c r="R568" s="49">
        <v>3</v>
      </c>
      <c r="U568" s="50">
        <v>163.545332</v>
      </c>
      <c r="V568" s="50">
        <v>3.3799999999999998E-4</v>
      </c>
      <c r="W568" s="50">
        <v>5.0699999999999996E-4</v>
      </c>
      <c r="X568" s="50">
        <v>0.65171800000000002</v>
      </c>
      <c r="Y568" s="50">
        <v>0.33333333333333331</v>
      </c>
      <c r="AA568" s="3">
        <v>558</v>
      </c>
      <c r="AC568" s="6">
        <f>SUMIF(Edges!A:A,Vertices[[#This Row],[Vertex]],Edges!N:N)+SUMIF(Edges!B:B,Vertices[[#This Row],[Vertex]],Edges!N:N)</f>
        <v>5</v>
      </c>
      <c r="AD568" s="83" t="str">
        <f>REPLACE(INDEX(GroupVertices[Group], MATCH(Vertices[[#This Row],[Vertex]],GroupVertices[Vertex],0)),1,1,"")</f>
        <v>1</v>
      </c>
      <c r="AE568" s="2"/>
      <c r="AI568" s="3"/>
    </row>
    <row r="569" spans="1:35" x14ac:dyDescent="0.25">
      <c r="A569" s="1" t="s">
        <v>649</v>
      </c>
      <c r="D569">
        <v>1.625</v>
      </c>
      <c r="G569" s="51"/>
      <c r="M569">
        <v>1255.7960205078125</v>
      </c>
      <c r="N569">
        <v>8544.251953125</v>
      </c>
      <c r="R569" s="49">
        <v>2</v>
      </c>
      <c r="U569" s="50">
        <v>0</v>
      </c>
      <c r="V569" s="50">
        <v>2.23E-4</v>
      </c>
      <c r="W569" s="50">
        <v>0</v>
      </c>
      <c r="X569" s="50">
        <v>0.64872600000000002</v>
      </c>
      <c r="Y569" s="50">
        <v>1</v>
      </c>
      <c r="AA569" s="3">
        <v>159</v>
      </c>
      <c r="AC569" s="6">
        <f>SUMIF(Edges!A:A,Vertices[[#This Row],[Vertex]],Edges!N:N)+SUMIF(Edges!B:B,Vertices[[#This Row],[Vertex]],Edges!N:N)</f>
        <v>8</v>
      </c>
      <c r="AD569" s="83" t="str">
        <f>REPLACE(INDEX(GroupVertices[Group], MATCH(Vertices[[#This Row],[Vertex]],GroupVertices[Vertex],0)),1,1,"")</f>
        <v>1</v>
      </c>
      <c r="AE569" s="2"/>
      <c r="AI569" s="3"/>
    </row>
    <row r="570" spans="1:35" x14ac:dyDescent="0.25">
      <c r="A570" s="1" t="s">
        <v>650</v>
      </c>
      <c r="D570">
        <v>1.625</v>
      </c>
      <c r="G570" s="51"/>
      <c r="M570">
        <v>3152.16943359375</v>
      </c>
      <c r="N570">
        <v>7120.916015625</v>
      </c>
      <c r="R570" s="49">
        <v>2</v>
      </c>
      <c r="U570" s="50">
        <v>0</v>
      </c>
      <c r="V570" s="50">
        <v>2.23E-4</v>
      </c>
      <c r="W570" s="50">
        <v>0</v>
      </c>
      <c r="X570" s="50">
        <v>0.64872600000000002</v>
      </c>
      <c r="Y570" s="50">
        <v>1</v>
      </c>
      <c r="AA570" s="3">
        <v>615</v>
      </c>
      <c r="AC570" s="6">
        <f>SUMIF(Edges!A:A,Vertices[[#This Row],[Vertex]],Edges!N:N)+SUMIF(Edges!B:B,Vertices[[#This Row],[Vertex]],Edges!N:N)</f>
        <v>8</v>
      </c>
      <c r="AD570" s="83" t="str">
        <f>REPLACE(INDEX(GroupVertices[Group], MATCH(Vertices[[#This Row],[Vertex]],GroupVertices[Vertex],0)),1,1,"")</f>
        <v>1</v>
      </c>
      <c r="AE570" s="2"/>
      <c r="AI570" s="3"/>
    </row>
    <row r="571" spans="1:35" x14ac:dyDescent="0.25">
      <c r="A571" s="1" t="s">
        <v>342</v>
      </c>
      <c r="D571">
        <v>1.75</v>
      </c>
      <c r="G571" s="51"/>
      <c r="M571">
        <v>8301.8564453125</v>
      </c>
      <c r="N571">
        <v>4172.89794921875</v>
      </c>
      <c r="R571" s="49">
        <v>3</v>
      </c>
      <c r="U571" s="50">
        <v>9.8975390000000001</v>
      </c>
      <c r="V571" s="50">
        <v>3.4099999999999999E-4</v>
      </c>
      <c r="W571" s="50">
        <v>7.3899999999999997E-4</v>
      </c>
      <c r="X571" s="50">
        <v>0.64817499999999995</v>
      </c>
      <c r="Y571" s="50">
        <v>0.33333333333333331</v>
      </c>
      <c r="AA571" s="3">
        <v>438</v>
      </c>
      <c r="AC571" s="6">
        <f>SUMIF(Edges!A:A,Vertices[[#This Row],[Vertex]],Edges!N:N)+SUMIF(Edges!B:B,Vertices[[#This Row],[Vertex]],Edges!N:N)</f>
        <v>4</v>
      </c>
      <c r="AD571" s="83" t="str">
        <f>REPLACE(INDEX(GroupVertices[Group], MATCH(Vertices[[#This Row],[Vertex]],GroupVertices[Vertex],0)),1,1,"")</f>
        <v>1</v>
      </c>
      <c r="AE571" s="2"/>
      <c r="AI571" s="3"/>
    </row>
    <row r="572" spans="1:35" x14ac:dyDescent="0.25">
      <c r="A572" s="1" t="s">
        <v>653</v>
      </c>
      <c r="D572">
        <v>1.75</v>
      </c>
      <c r="G572" s="51"/>
      <c r="M572">
        <v>6750.64697265625</v>
      </c>
      <c r="N572">
        <v>4500.9072265625</v>
      </c>
      <c r="R572" s="49">
        <v>3</v>
      </c>
      <c r="U572" s="50">
        <v>162.12769800000001</v>
      </c>
      <c r="V572" s="50">
        <v>3.5300000000000002E-4</v>
      </c>
      <c r="W572" s="50">
        <v>8.8500000000000004E-4</v>
      </c>
      <c r="X572" s="50">
        <v>0.64714700000000003</v>
      </c>
      <c r="Y572" s="50">
        <v>0.66666666666666663</v>
      </c>
      <c r="AA572" s="3">
        <v>371</v>
      </c>
      <c r="AC572" s="6">
        <f>SUMIF(Edges!A:A,Vertices[[#This Row],[Vertex]],Edges!N:N)+SUMIF(Edges!B:B,Vertices[[#This Row],[Vertex]],Edges!N:N)</f>
        <v>7</v>
      </c>
      <c r="AD572" s="83" t="str">
        <f>REPLACE(INDEX(GroupVertices[Group], MATCH(Vertices[[#This Row],[Vertex]],GroupVertices[Vertex],0)),1,1,"")</f>
        <v>1</v>
      </c>
      <c r="AE572" s="2"/>
      <c r="AI572" s="3"/>
    </row>
    <row r="573" spans="1:35" x14ac:dyDescent="0.25">
      <c r="A573" s="1" t="s">
        <v>880</v>
      </c>
      <c r="D573">
        <v>1.625</v>
      </c>
      <c r="G573" s="51"/>
      <c r="M573">
        <v>6027.76953125</v>
      </c>
      <c r="N573">
        <v>2403.146240234375</v>
      </c>
      <c r="R573" s="49">
        <v>2</v>
      </c>
      <c r="U573" s="50">
        <v>0</v>
      </c>
      <c r="V573" s="50">
        <v>2.8899999999999998E-4</v>
      </c>
      <c r="W573" s="50">
        <v>7.6000000000000004E-5</v>
      </c>
      <c r="X573" s="50">
        <v>0.64602700000000002</v>
      </c>
      <c r="Y573" s="50">
        <v>1</v>
      </c>
      <c r="AA573" s="3">
        <v>391</v>
      </c>
      <c r="AC573" s="6">
        <f>SUMIF(Edges!A:A,Vertices[[#This Row],[Vertex]],Edges!N:N)+SUMIF(Edges!B:B,Vertices[[#This Row],[Vertex]],Edges!N:N)</f>
        <v>4</v>
      </c>
      <c r="AD573" s="83" t="str">
        <f>REPLACE(INDEX(GroupVertices[Group], MATCH(Vertices[[#This Row],[Vertex]],GroupVertices[Vertex],0)),1,1,"")</f>
        <v>1</v>
      </c>
      <c r="AE573" s="2"/>
      <c r="AI573" s="3"/>
    </row>
    <row r="574" spans="1:35" x14ac:dyDescent="0.25">
      <c r="A574" s="1" t="s">
        <v>582</v>
      </c>
      <c r="D574">
        <v>1.75</v>
      </c>
      <c r="G574" s="51"/>
      <c r="M574">
        <v>4506.7626953125</v>
      </c>
      <c r="N574">
        <v>4086.97802734375</v>
      </c>
      <c r="R574" s="49">
        <v>3</v>
      </c>
      <c r="U574" s="50">
        <v>182.81075100000001</v>
      </c>
      <c r="V574" s="50">
        <v>2.9500000000000001E-4</v>
      </c>
      <c r="W574" s="50">
        <v>2.15E-3</v>
      </c>
      <c r="X574" s="50">
        <v>0.64546499999999996</v>
      </c>
      <c r="Y574" s="50">
        <v>0.33333333333333331</v>
      </c>
      <c r="AA574" s="3">
        <v>855</v>
      </c>
      <c r="AC574" s="6">
        <f>SUMIF(Edges!A:A,Vertices[[#This Row],[Vertex]],Edges!N:N)+SUMIF(Edges!B:B,Vertices[[#This Row],[Vertex]],Edges!N:N)</f>
        <v>10</v>
      </c>
      <c r="AD574" s="83" t="str">
        <f>REPLACE(INDEX(GroupVertices[Group], MATCH(Vertices[[#This Row],[Vertex]],GroupVertices[Vertex],0)),1,1,"")</f>
        <v>1</v>
      </c>
      <c r="AE574" s="2"/>
      <c r="AI574" s="3"/>
    </row>
    <row r="575" spans="1:35" x14ac:dyDescent="0.25">
      <c r="A575" s="1" t="s">
        <v>337</v>
      </c>
      <c r="D575">
        <v>1.625</v>
      </c>
      <c r="G575" s="51"/>
      <c r="M575">
        <v>5279.1337890625</v>
      </c>
      <c r="N575">
        <v>4886.7001953125</v>
      </c>
      <c r="R575" s="49">
        <v>2</v>
      </c>
      <c r="U575" s="50">
        <v>0</v>
      </c>
      <c r="V575" s="50">
        <v>2.42E-4</v>
      </c>
      <c r="W575" s="50">
        <v>1.7799999999999999E-4</v>
      </c>
      <c r="X575" s="50">
        <v>0.64195400000000002</v>
      </c>
      <c r="Y575" s="50">
        <v>1</v>
      </c>
      <c r="AA575" s="3">
        <v>39</v>
      </c>
      <c r="AC575" s="6">
        <f>SUMIF(Edges!A:A,Vertices[[#This Row],[Vertex]],Edges!N:N)+SUMIF(Edges!B:B,Vertices[[#This Row],[Vertex]],Edges!N:N)</f>
        <v>4</v>
      </c>
      <c r="AD575" s="83" t="str">
        <f>REPLACE(INDEX(GroupVertices[Group], MATCH(Vertices[[#This Row],[Vertex]],GroupVertices[Vertex],0)),1,1,"")</f>
        <v>1</v>
      </c>
      <c r="AE575" s="2"/>
      <c r="AI575" s="3"/>
    </row>
    <row r="576" spans="1:35" x14ac:dyDescent="0.25">
      <c r="A576" s="1" t="s">
        <v>338</v>
      </c>
      <c r="D576">
        <v>1.625</v>
      </c>
      <c r="G576" s="51"/>
      <c r="M576">
        <v>2669.436279296875</v>
      </c>
      <c r="N576">
        <v>5057.49951171875</v>
      </c>
      <c r="R576" s="49">
        <v>2</v>
      </c>
      <c r="U576" s="50">
        <v>0</v>
      </c>
      <c r="V576" s="50">
        <v>2.42E-4</v>
      </c>
      <c r="W576" s="50">
        <v>1.7799999999999999E-4</v>
      </c>
      <c r="X576" s="50">
        <v>0.64195400000000002</v>
      </c>
      <c r="Y576" s="50">
        <v>1</v>
      </c>
      <c r="AA576" s="3">
        <v>161</v>
      </c>
      <c r="AC576" s="6">
        <f>SUMIF(Edges!A:A,Vertices[[#This Row],[Vertex]],Edges!N:N)+SUMIF(Edges!B:B,Vertices[[#This Row],[Vertex]],Edges!N:N)</f>
        <v>3</v>
      </c>
      <c r="AD576" s="83" t="str">
        <f>REPLACE(INDEX(GroupVertices[Group], MATCH(Vertices[[#This Row],[Vertex]],GroupVertices[Vertex],0)),1,1,"")</f>
        <v>1</v>
      </c>
      <c r="AE576" s="2"/>
      <c r="AI576" s="3"/>
    </row>
    <row r="577" spans="1:35" x14ac:dyDescent="0.25">
      <c r="A577" s="1" t="s">
        <v>841</v>
      </c>
      <c r="D577">
        <v>1.75</v>
      </c>
      <c r="G577" s="51"/>
      <c r="M577">
        <v>4682.66015625</v>
      </c>
      <c r="N577">
        <v>8260.15625</v>
      </c>
      <c r="R577" s="49">
        <v>3</v>
      </c>
      <c r="U577" s="50">
        <v>0</v>
      </c>
      <c r="V577" s="50">
        <v>3.3100000000000002E-4</v>
      </c>
      <c r="W577" s="50">
        <v>6.2200000000000005E-4</v>
      </c>
      <c r="X577" s="50">
        <v>0.63495999999999997</v>
      </c>
      <c r="Y577" s="50">
        <v>1</v>
      </c>
      <c r="AA577" s="3">
        <v>382</v>
      </c>
      <c r="AC577" s="6">
        <f>SUMIF(Edges!A:A,Vertices[[#This Row],[Vertex]],Edges!N:N)+SUMIF(Edges!B:B,Vertices[[#This Row],[Vertex]],Edges!N:N)</f>
        <v>6</v>
      </c>
      <c r="AD577" s="83" t="str">
        <f>REPLACE(INDEX(GroupVertices[Group], MATCH(Vertices[[#This Row],[Vertex]],GroupVertices[Vertex],0)),1,1,"")</f>
        <v>1</v>
      </c>
      <c r="AE577" s="2"/>
      <c r="AI577" s="3"/>
    </row>
    <row r="578" spans="1:35" x14ac:dyDescent="0.25">
      <c r="A578" s="1" t="s">
        <v>620</v>
      </c>
      <c r="D578">
        <v>1.75</v>
      </c>
      <c r="G578" s="51"/>
      <c r="M578">
        <v>3158.90234375</v>
      </c>
      <c r="N578">
        <v>8945.3935546875</v>
      </c>
      <c r="R578" s="49">
        <v>3</v>
      </c>
      <c r="U578" s="50">
        <v>0</v>
      </c>
      <c r="V578" s="50">
        <v>2.9100000000000003E-4</v>
      </c>
      <c r="W578" s="50">
        <v>6.3999999999999997E-5</v>
      </c>
      <c r="X578" s="50">
        <v>0.63300299999999998</v>
      </c>
      <c r="Y578" s="50">
        <v>1</v>
      </c>
      <c r="AA578" s="3">
        <v>670</v>
      </c>
      <c r="AC578" s="6">
        <f>SUMIF(Edges!A:A,Vertices[[#This Row],[Vertex]],Edges!N:N)+SUMIF(Edges!B:B,Vertices[[#This Row],[Vertex]],Edges!N:N)</f>
        <v>8</v>
      </c>
      <c r="AD578" s="83" t="str">
        <f>REPLACE(INDEX(GroupVertices[Group], MATCH(Vertices[[#This Row],[Vertex]],GroupVertices[Vertex],0)),1,1,"")</f>
        <v>1</v>
      </c>
      <c r="AE578" s="2"/>
      <c r="AI578" s="3"/>
    </row>
    <row r="579" spans="1:35" x14ac:dyDescent="0.25">
      <c r="A579" s="1" t="s">
        <v>512</v>
      </c>
      <c r="D579">
        <v>1.625</v>
      </c>
      <c r="G579" s="51"/>
      <c r="M579">
        <v>1211.758056640625</v>
      </c>
      <c r="N579">
        <v>2987.30078125</v>
      </c>
      <c r="R579" s="49">
        <v>2</v>
      </c>
      <c r="U579" s="50">
        <v>0</v>
      </c>
      <c r="V579" s="50">
        <v>2.9799999999999998E-4</v>
      </c>
      <c r="W579" s="50">
        <v>6.3999999999999997E-5</v>
      </c>
      <c r="X579" s="50">
        <v>0.631324</v>
      </c>
      <c r="Y579" s="50">
        <v>1</v>
      </c>
      <c r="AA579" s="3">
        <v>107</v>
      </c>
      <c r="AC579" s="6">
        <f>SUMIF(Edges!A:A,Vertices[[#This Row],[Vertex]],Edges!N:N)+SUMIF(Edges!B:B,Vertices[[#This Row],[Vertex]],Edges!N:N)</f>
        <v>2</v>
      </c>
      <c r="AD579" s="83" t="str">
        <f>REPLACE(INDEX(GroupVertices[Group], MATCH(Vertices[[#This Row],[Vertex]],GroupVertices[Vertex],0)),1,1,"")</f>
        <v>1</v>
      </c>
      <c r="AE579" s="2"/>
      <c r="AI579" s="3"/>
    </row>
    <row r="580" spans="1:35" x14ac:dyDescent="0.25">
      <c r="A580" s="1" t="s">
        <v>514</v>
      </c>
      <c r="D580">
        <v>1.625</v>
      </c>
      <c r="G580" s="51"/>
      <c r="M580">
        <v>3377.7109375</v>
      </c>
      <c r="N580">
        <v>3154.98388671875</v>
      </c>
      <c r="R580" s="49">
        <v>2</v>
      </c>
      <c r="U580" s="50">
        <v>0</v>
      </c>
      <c r="V580" s="50">
        <v>2.9799999999999998E-4</v>
      </c>
      <c r="W580" s="50">
        <v>6.3999999999999997E-5</v>
      </c>
      <c r="X580" s="50">
        <v>0.631324</v>
      </c>
      <c r="Y580" s="50">
        <v>1</v>
      </c>
      <c r="AA580" s="3">
        <v>772</v>
      </c>
      <c r="AC580" s="6">
        <f>SUMIF(Edges!A:A,Vertices[[#This Row],[Vertex]],Edges!N:N)+SUMIF(Edges!B:B,Vertices[[#This Row],[Vertex]],Edges!N:N)</f>
        <v>2</v>
      </c>
      <c r="AD580" s="83" t="str">
        <f>REPLACE(INDEX(GroupVertices[Group], MATCH(Vertices[[#This Row],[Vertex]],GroupVertices[Vertex],0)),1,1,"")</f>
        <v>1</v>
      </c>
      <c r="AE580" s="2"/>
      <c r="AI580" s="3"/>
    </row>
    <row r="581" spans="1:35" x14ac:dyDescent="0.25">
      <c r="A581" s="1" t="s">
        <v>939</v>
      </c>
      <c r="D581">
        <v>1.5</v>
      </c>
      <c r="G581" s="51"/>
      <c r="M581">
        <v>556.30523681640625</v>
      </c>
      <c r="N581">
        <v>1867.478271484375</v>
      </c>
      <c r="R581" s="49">
        <v>1</v>
      </c>
      <c r="U581" s="50">
        <v>0</v>
      </c>
      <c r="V581" s="50">
        <v>0.1</v>
      </c>
      <c r="W581" s="50">
        <v>0</v>
      </c>
      <c r="X581" s="50">
        <v>0.63113200000000003</v>
      </c>
      <c r="Y581" s="50">
        <v>0</v>
      </c>
      <c r="AA581" s="3">
        <v>454</v>
      </c>
      <c r="AC581" s="6">
        <f>SUMIF(Edges!A:A,Vertices[[#This Row],[Vertex]],Edges!N:N)+SUMIF(Edges!B:B,Vertices[[#This Row],[Vertex]],Edges!N:N)</f>
        <v>2</v>
      </c>
      <c r="AD581" s="83" t="str">
        <f>REPLACE(INDEX(GroupVertices[Group], MATCH(Vertices[[#This Row],[Vertex]],GroupVertices[Vertex],0)),1,1,"")</f>
        <v>2</v>
      </c>
      <c r="AE581" s="2"/>
      <c r="AI581" s="3"/>
    </row>
    <row r="582" spans="1:35" x14ac:dyDescent="0.25">
      <c r="A582" s="1" t="s">
        <v>1003</v>
      </c>
      <c r="D582">
        <v>1.5</v>
      </c>
      <c r="G582" s="51"/>
      <c r="M582">
        <v>803.931396484375</v>
      </c>
      <c r="N582">
        <v>1442.0572509765625</v>
      </c>
      <c r="R582" s="49">
        <v>1</v>
      </c>
      <c r="U582" s="50">
        <v>0</v>
      </c>
      <c r="V582" s="50">
        <v>0.1</v>
      </c>
      <c r="W582" s="50">
        <v>0</v>
      </c>
      <c r="X582" s="50">
        <v>0.63113200000000003</v>
      </c>
      <c r="Y582" s="50">
        <v>0</v>
      </c>
      <c r="AA582" s="3">
        <v>576</v>
      </c>
      <c r="AC582" s="6">
        <f>SUMIF(Edges!A:A,Vertices[[#This Row],[Vertex]],Edges!N:N)+SUMIF(Edges!B:B,Vertices[[#This Row],[Vertex]],Edges!N:N)</f>
        <v>2</v>
      </c>
      <c r="AD582" s="83" t="str">
        <f>REPLACE(INDEX(GroupVertices[Group], MATCH(Vertices[[#This Row],[Vertex]],GroupVertices[Vertex],0)),1,1,"")</f>
        <v>1</v>
      </c>
      <c r="AE582" s="2"/>
      <c r="AI582" s="3"/>
    </row>
    <row r="583" spans="1:35" x14ac:dyDescent="0.25">
      <c r="A583" s="1" t="s">
        <v>1066</v>
      </c>
      <c r="D583">
        <v>1.5</v>
      </c>
      <c r="G583" s="51"/>
      <c r="M583">
        <v>916.30718994140625</v>
      </c>
      <c r="N583">
        <v>1669.7728271484375</v>
      </c>
      <c r="R583" s="49">
        <v>1</v>
      </c>
      <c r="U583" s="50">
        <v>0</v>
      </c>
      <c r="V583" s="50">
        <v>0.1</v>
      </c>
      <c r="W583" s="50">
        <v>0</v>
      </c>
      <c r="X583" s="50">
        <v>0.63113200000000003</v>
      </c>
      <c r="Y583" s="50">
        <v>0</v>
      </c>
      <c r="AA583" s="3">
        <v>796</v>
      </c>
      <c r="AC583" s="6">
        <f>SUMIF(Edges!A:A,Vertices[[#This Row],[Vertex]],Edges!N:N)+SUMIF(Edges!B:B,Vertices[[#This Row],[Vertex]],Edges!N:N)</f>
        <v>1</v>
      </c>
      <c r="AD583" s="83" t="str">
        <f>REPLACE(INDEX(GroupVertices[Group], MATCH(Vertices[[#This Row],[Vertex]],GroupVertices[Vertex],0)),1,1,"")</f>
        <v>2</v>
      </c>
      <c r="AE583" s="2"/>
      <c r="AI583" s="3"/>
    </row>
    <row r="584" spans="1:35" x14ac:dyDescent="0.25">
      <c r="A584" s="1" t="s">
        <v>773</v>
      </c>
      <c r="D584">
        <v>1.75</v>
      </c>
      <c r="G584" s="51"/>
      <c r="M584">
        <v>7157.96240234375</v>
      </c>
      <c r="N584">
        <v>7706.40234375</v>
      </c>
      <c r="R584" s="49">
        <v>3</v>
      </c>
      <c r="U584" s="50">
        <v>0</v>
      </c>
      <c r="V584" s="50">
        <v>3.5599999999999998E-4</v>
      </c>
      <c r="W584" s="50">
        <v>7.6800000000000002E-4</v>
      </c>
      <c r="X584" s="50">
        <v>0.62829699999999999</v>
      </c>
      <c r="Y584" s="50">
        <v>1</v>
      </c>
      <c r="AA584" s="3">
        <v>875</v>
      </c>
      <c r="AC584" s="6">
        <f>SUMIF(Edges!A:A,Vertices[[#This Row],[Vertex]],Edges!N:N)+SUMIF(Edges!B:B,Vertices[[#This Row],[Vertex]],Edges!N:N)</f>
        <v>4</v>
      </c>
      <c r="AD584" s="83" t="str">
        <f>REPLACE(INDEX(GroupVertices[Group], MATCH(Vertices[[#This Row],[Vertex]],GroupVertices[Vertex],0)),1,1,"")</f>
        <v>1</v>
      </c>
      <c r="AE584" s="2"/>
      <c r="AI584" s="3"/>
    </row>
    <row r="585" spans="1:35" x14ac:dyDescent="0.25">
      <c r="A585" s="1" t="s">
        <v>496</v>
      </c>
      <c r="D585">
        <v>1.75</v>
      </c>
      <c r="G585" s="51"/>
      <c r="M585">
        <v>8281.6357421875</v>
      </c>
      <c r="N585">
        <v>6192.54345703125</v>
      </c>
      <c r="R585" s="49">
        <v>3</v>
      </c>
      <c r="U585" s="50">
        <v>0</v>
      </c>
      <c r="V585" s="50">
        <v>3.0899999999999998E-4</v>
      </c>
      <c r="W585" s="50">
        <v>2.0900000000000001E-4</v>
      </c>
      <c r="X585" s="50">
        <v>0.62072400000000005</v>
      </c>
      <c r="Y585" s="50">
        <v>1</v>
      </c>
      <c r="AA585" s="3">
        <v>251</v>
      </c>
      <c r="AC585" s="6">
        <f>SUMIF(Edges!A:A,Vertices[[#This Row],[Vertex]],Edges!N:N)+SUMIF(Edges!B:B,Vertices[[#This Row],[Vertex]],Edges!N:N)</f>
        <v>3</v>
      </c>
      <c r="AD585" s="83" t="str">
        <f>REPLACE(INDEX(GroupVertices[Group], MATCH(Vertices[[#This Row],[Vertex]],GroupVertices[Vertex],0)),1,1,"")</f>
        <v>1</v>
      </c>
      <c r="AE585" s="2"/>
      <c r="AI585" s="3"/>
    </row>
    <row r="586" spans="1:35" x14ac:dyDescent="0.25">
      <c r="A586" s="1" t="s">
        <v>196</v>
      </c>
      <c r="D586">
        <v>1.625</v>
      </c>
      <c r="G586" s="51"/>
      <c r="M586">
        <v>2311.864013671875</v>
      </c>
      <c r="N586">
        <v>6695.38671875</v>
      </c>
      <c r="R586" s="49">
        <v>2</v>
      </c>
      <c r="U586" s="50">
        <v>0</v>
      </c>
      <c r="V586" s="50">
        <v>2.3900000000000001E-4</v>
      </c>
      <c r="W586" s="50">
        <v>1.9999999999999999E-6</v>
      </c>
      <c r="X586" s="50">
        <v>0.61906799999999995</v>
      </c>
      <c r="Y586" s="50">
        <v>1</v>
      </c>
      <c r="AA586" s="3">
        <v>10</v>
      </c>
      <c r="AC586" s="6">
        <f>SUMIF(Edges!A:A,Vertices[[#This Row],[Vertex]],Edges!N:N)+SUMIF(Edges!B:B,Vertices[[#This Row],[Vertex]],Edges!N:N)</f>
        <v>2</v>
      </c>
      <c r="AD586" s="83" t="str">
        <f>REPLACE(INDEX(GroupVertices[Group], MATCH(Vertices[[#This Row],[Vertex]],GroupVertices[Vertex],0)),1,1,"")</f>
        <v>1</v>
      </c>
      <c r="AE586" s="2"/>
      <c r="AI586" s="3"/>
    </row>
    <row r="587" spans="1:35" x14ac:dyDescent="0.25">
      <c r="A587" s="1" t="s">
        <v>198</v>
      </c>
      <c r="D587">
        <v>1.625</v>
      </c>
      <c r="G587" s="51"/>
      <c r="M587">
        <v>4425.1396484375</v>
      </c>
      <c r="N587">
        <v>6673.81640625</v>
      </c>
      <c r="R587" s="49">
        <v>2</v>
      </c>
      <c r="U587" s="50">
        <v>0</v>
      </c>
      <c r="V587" s="50">
        <v>2.3900000000000001E-4</v>
      </c>
      <c r="W587" s="50">
        <v>1.9999999999999999E-6</v>
      </c>
      <c r="X587" s="50">
        <v>0.61906799999999995</v>
      </c>
      <c r="Y587" s="50">
        <v>1</v>
      </c>
      <c r="AA587" s="3">
        <v>538</v>
      </c>
      <c r="AC587" s="6">
        <f>SUMIF(Edges!A:A,Vertices[[#This Row],[Vertex]],Edges!N:N)+SUMIF(Edges!B:B,Vertices[[#This Row],[Vertex]],Edges!N:N)</f>
        <v>2</v>
      </c>
      <c r="AD587" s="83" t="str">
        <f>REPLACE(INDEX(GroupVertices[Group], MATCH(Vertices[[#This Row],[Vertex]],GroupVertices[Vertex],0)),1,1,"")</f>
        <v>1</v>
      </c>
      <c r="AE587" s="2"/>
      <c r="AI587" s="3"/>
    </row>
    <row r="588" spans="1:35" x14ac:dyDescent="0.25">
      <c r="A588" s="1" t="s">
        <v>368</v>
      </c>
      <c r="D588">
        <v>1.625</v>
      </c>
      <c r="G588" s="51"/>
      <c r="M588">
        <v>7550.47998046875</v>
      </c>
      <c r="N588">
        <v>9019.2958984375</v>
      </c>
      <c r="R588" s="49">
        <v>2</v>
      </c>
      <c r="U588" s="50">
        <v>0</v>
      </c>
      <c r="V588" s="50">
        <v>2.8899999999999998E-4</v>
      </c>
      <c r="W588" s="50">
        <v>5.0000000000000002E-5</v>
      </c>
      <c r="X588" s="50">
        <v>0.61777400000000005</v>
      </c>
      <c r="Y588" s="50">
        <v>1</v>
      </c>
      <c r="AA588" s="3">
        <v>54</v>
      </c>
      <c r="AC588" s="6">
        <f>SUMIF(Edges!A:A,Vertices[[#This Row],[Vertex]],Edges!N:N)+SUMIF(Edges!B:B,Vertices[[#This Row],[Vertex]],Edges!N:N)</f>
        <v>2</v>
      </c>
      <c r="AD588" s="83" t="str">
        <f>REPLACE(INDEX(GroupVertices[Group], MATCH(Vertices[[#This Row],[Vertex]],GroupVertices[Vertex],0)),1,1,"")</f>
        <v>1</v>
      </c>
      <c r="AE588" s="2"/>
      <c r="AI588" s="3"/>
    </row>
    <row r="589" spans="1:35" x14ac:dyDescent="0.25">
      <c r="A589" s="1" t="s">
        <v>369</v>
      </c>
      <c r="D589">
        <v>1.625</v>
      </c>
      <c r="G589" s="51"/>
      <c r="M589">
        <v>8581.9697265625</v>
      </c>
      <c r="N589">
        <v>7640.75537109375</v>
      </c>
      <c r="R589" s="49">
        <v>2</v>
      </c>
      <c r="U589" s="50">
        <v>0</v>
      </c>
      <c r="V589" s="50">
        <v>2.8899999999999998E-4</v>
      </c>
      <c r="W589" s="50">
        <v>5.0000000000000002E-5</v>
      </c>
      <c r="X589" s="50">
        <v>0.61777400000000005</v>
      </c>
      <c r="Y589" s="50">
        <v>1</v>
      </c>
      <c r="AA589" s="3">
        <v>405</v>
      </c>
      <c r="AC589" s="6">
        <f>SUMIF(Edges!A:A,Vertices[[#This Row],[Vertex]],Edges!N:N)+SUMIF(Edges!B:B,Vertices[[#This Row],[Vertex]],Edges!N:N)</f>
        <v>2</v>
      </c>
      <c r="AD589" s="83" t="str">
        <f>REPLACE(INDEX(GroupVertices[Group], MATCH(Vertices[[#This Row],[Vertex]],GroupVertices[Vertex],0)),1,1,"")</f>
        <v>1</v>
      </c>
      <c r="AE589" s="2"/>
      <c r="AI589" s="3"/>
    </row>
    <row r="590" spans="1:35" x14ac:dyDescent="0.25">
      <c r="A590" s="1" t="s">
        <v>334</v>
      </c>
      <c r="D590">
        <v>1.75</v>
      </c>
      <c r="G590" s="51"/>
      <c r="M590">
        <v>4271.60400390625</v>
      </c>
      <c r="N590">
        <v>7304.98095703125</v>
      </c>
      <c r="R590" s="49">
        <v>3</v>
      </c>
      <c r="U590" s="50">
        <v>0</v>
      </c>
      <c r="V590" s="50">
        <v>3.5300000000000002E-4</v>
      </c>
      <c r="W590" s="50">
        <v>7.0200000000000004E-4</v>
      </c>
      <c r="X590" s="50">
        <v>0.61624999999999996</v>
      </c>
      <c r="Y590" s="50">
        <v>1</v>
      </c>
      <c r="AA590" s="3">
        <v>38</v>
      </c>
      <c r="AC590" s="6">
        <f>SUMIF(Edges!A:A,Vertices[[#This Row],[Vertex]],Edges!N:N)+SUMIF(Edges!B:B,Vertices[[#This Row],[Vertex]],Edges!N:N)</f>
        <v>3</v>
      </c>
      <c r="AD590" s="83" t="str">
        <f>REPLACE(INDEX(GroupVertices[Group], MATCH(Vertices[[#This Row],[Vertex]],GroupVertices[Vertex],0)),1,1,"")</f>
        <v>1</v>
      </c>
      <c r="AE590" s="2"/>
      <c r="AI590" s="3"/>
    </row>
    <row r="591" spans="1:35" x14ac:dyDescent="0.25">
      <c r="A591" s="1" t="s">
        <v>716</v>
      </c>
      <c r="D591">
        <v>1.625</v>
      </c>
      <c r="G591" s="51"/>
      <c r="M591">
        <v>4897.45458984375</v>
      </c>
      <c r="N591">
        <v>4209.69775390625</v>
      </c>
      <c r="R591" s="49">
        <v>2</v>
      </c>
      <c r="U591" s="50">
        <v>0</v>
      </c>
      <c r="V591" s="50">
        <v>2.7799999999999998E-4</v>
      </c>
      <c r="W591" s="50">
        <v>2.4000000000000001E-5</v>
      </c>
      <c r="X591" s="50">
        <v>0.615734</v>
      </c>
      <c r="Y591" s="50">
        <v>1</v>
      </c>
      <c r="AA591" s="3">
        <v>872</v>
      </c>
      <c r="AC591" s="6">
        <f>SUMIF(Edges!A:A,Vertices[[#This Row],[Vertex]],Edges!N:N)+SUMIF(Edges!B:B,Vertices[[#This Row],[Vertex]],Edges!N:N)</f>
        <v>4</v>
      </c>
      <c r="AD591" s="83" t="str">
        <f>REPLACE(INDEX(GroupVertices[Group], MATCH(Vertices[[#This Row],[Vertex]],GroupVertices[Vertex],0)),1,1,"")</f>
        <v>1</v>
      </c>
      <c r="AE591" s="2"/>
      <c r="AI591" s="3"/>
    </row>
    <row r="592" spans="1:35" x14ac:dyDescent="0.25">
      <c r="A592" s="1" t="s">
        <v>714</v>
      </c>
      <c r="D592">
        <v>1.625</v>
      </c>
      <c r="G592" s="51"/>
      <c r="M592">
        <v>6775.69677734375</v>
      </c>
      <c r="N592">
        <v>5553.24169921875</v>
      </c>
      <c r="R592" s="49">
        <v>2</v>
      </c>
      <c r="U592" s="50">
        <v>0</v>
      </c>
      <c r="V592" s="50">
        <v>2.7799999999999998E-4</v>
      </c>
      <c r="W592" s="50">
        <v>2.4000000000000001E-5</v>
      </c>
      <c r="X592" s="50">
        <v>0.615734</v>
      </c>
      <c r="Y592" s="50">
        <v>1</v>
      </c>
      <c r="AA592" s="3">
        <v>355</v>
      </c>
      <c r="AC592" s="6">
        <f>SUMIF(Edges!A:A,Vertices[[#This Row],[Vertex]],Edges!N:N)+SUMIF(Edges!B:B,Vertices[[#This Row],[Vertex]],Edges!N:N)</f>
        <v>3</v>
      </c>
      <c r="AD592" s="83" t="str">
        <f>REPLACE(INDEX(GroupVertices[Group], MATCH(Vertices[[#This Row],[Vertex]],GroupVertices[Vertex],0)),1,1,"")</f>
        <v>1</v>
      </c>
      <c r="AE592" s="2"/>
      <c r="AI592" s="3"/>
    </row>
    <row r="593" spans="1:35" x14ac:dyDescent="0.25">
      <c r="A593" s="1" t="s">
        <v>753</v>
      </c>
      <c r="D593">
        <v>1.75</v>
      </c>
      <c r="G593" s="51"/>
      <c r="M593">
        <v>5797.6708984375</v>
      </c>
      <c r="N593">
        <v>3562.044921875</v>
      </c>
      <c r="R593" s="49">
        <v>3</v>
      </c>
      <c r="U593" s="50">
        <v>0</v>
      </c>
      <c r="V593" s="50">
        <v>3.4000000000000002E-4</v>
      </c>
      <c r="W593" s="50">
        <v>5.5900000000000004E-4</v>
      </c>
      <c r="X593" s="50">
        <v>0.61176399999999997</v>
      </c>
      <c r="Y593" s="50">
        <v>1</v>
      </c>
      <c r="AA593" s="3">
        <v>890</v>
      </c>
      <c r="AC593" s="6">
        <f>SUMIF(Edges!A:A,Vertices[[#This Row],[Vertex]],Edges!N:N)+SUMIF(Edges!B:B,Vertices[[#This Row],[Vertex]],Edges!N:N)</f>
        <v>5</v>
      </c>
      <c r="AD593" s="83" t="str">
        <f>REPLACE(INDEX(GroupVertices[Group], MATCH(Vertices[[#This Row],[Vertex]],GroupVertices[Vertex],0)),1,1,"")</f>
        <v>1</v>
      </c>
      <c r="AE593" s="2"/>
      <c r="AI593" s="3"/>
    </row>
    <row r="594" spans="1:35" x14ac:dyDescent="0.25">
      <c r="A594" s="1" t="s">
        <v>660</v>
      </c>
      <c r="D594">
        <v>1.625</v>
      </c>
      <c r="G594" s="51"/>
      <c r="M594">
        <v>2717.805419921875</v>
      </c>
      <c r="N594">
        <v>6825.791015625</v>
      </c>
      <c r="R594" s="49">
        <v>2</v>
      </c>
      <c r="U594" s="50">
        <v>0</v>
      </c>
      <c r="V594" s="50">
        <v>2.7399999999999999E-4</v>
      </c>
      <c r="W594" s="50">
        <v>1.76E-4</v>
      </c>
      <c r="X594" s="50">
        <v>0.61132399999999998</v>
      </c>
      <c r="Y594" s="50">
        <v>1</v>
      </c>
      <c r="AA594" s="3">
        <v>522</v>
      </c>
      <c r="AC594" s="6">
        <f>SUMIF(Edges!A:A,Vertices[[#This Row],[Vertex]],Edges!N:N)+SUMIF(Edges!B:B,Vertices[[#This Row],[Vertex]],Edges!N:N)</f>
        <v>16</v>
      </c>
      <c r="AD594" s="83" t="str">
        <f>REPLACE(INDEX(GroupVertices[Group], MATCH(Vertices[[#This Row],[Vertex]],GroupVertices[Vertex],0)),1,1,"")</f>
        <v>1</v>
      </c>
      <c r="AE594" s="2"/>
      <c r="AI594" s="3"/>
    </row>
    <row r="595" spans="1:35" x14ac:dyDescent="0.25">
      <c r="A595" s="1" t="s">
        <v>659</v>
      </c>
      <c r="D595">
        <v>1.625</v>
      </c>
      <c r="G595" s="51"/>
      <c r="M595">
        <v>5294.8095703125</v>
      </c>
      <c r="N595">
        <v>7708.41455078125</v>
      </c>
      <c r="R595" s="49">
        <v>2</v>
      </c>
      <c r="U595" s="50">
        <v>0</v>
      </c>
      <c r="V595" s="50">
        <v>2.7399999999999999E-4</v>
      </c>
      <c r="W595" s="50">
        <v>1.76E-4</v>
      </c>
      <c r="X595" s="50">
        <v>0.61132399999999998</v>
      </c>
      <c r="Y595" s="50">
        <v>1</v>
      </c>
      <c r="AA595" s="3">
        <v>171</v>
      </c>
      <c r="AC595" s="6">
        <f>SUMIF(Edges!A:A,Vertices[[#This Row],[Vertex]],Edges!N:N)+SUMIF(Edges!B:B,Vertices[[#This Row],[Vertex]],Edges!N:N)</f>
        <v>15</v>
      </c>
      <c r="AD595" s="83" t="str">
        <f>REPLACE(INDEX(GroupVertices[Group], MATCH(Vertices[[#This Row],[Vertex]],GroupVertices[Vertex],0)),1,1,"")</f>
        <v>1</v>
      </c>
      <c r="AE595" s="2"/>
      <c r="AI595" s="3"/>
    </row>
    <row r="596" spans="1:35" x14ac:dyDescent="0.25">
      <c r="A596" s="1" t="s">
        <v>384</v>
      </c>
      <c r="D596">
        <v>1.625</v>
      </c>
      <c r="G596" s="51"/>
      <c r="M596">
        <v>1471.71142578125</v>
      </c>
      <c r="N596">
        <v>7458.02734375</v>
      </c>
      <c r="R596" s="49">
        <v>2</v>
      </c>
      <c r="U596" s="50">
        <v>0</v>
      </c>
      <c r="V596" s="50">
        <v>2.4399999999999999E-4</v>
      </c>
      <c r="W596" s="50">
        <v>1.9999999999999999E-6</v>
      </c>
      <c r="X596" s="50">
        <v>0.61084000000000005</v>
      </c>
      <c r="Y596" s="50">
        <v>1</v>
      </c>
      <c r="AA596" s="3">
        <v>59</v>
      </c>
      <c r="AC596" s="6">
        <f>SUMIF(Edges!A:A,Vertices[[#This Row],[Vertex]],Edges!N:N)+SUMIF(Edges!B:B,Vertices[[#This Row],[Vertex]],Edges!N:N)</f>
        <v>7</v>
      </c>
      <c r="AD596" s="83" t="str">
        <f>REPLACE(INDEX(GroupVertices[Group], MATCH(Vertices[[#This Row],[Vertex]],GroupVertices[Vertex],0)),1,1,"")</f>
        <v>1</v>
      </c>
      <c r="AE596" s="2"/>
      <c r="AI596" s="3"/>
    </row>
    <row r="597" spans="1:35" x14ac:dyDescent="0.25">
      <c r="A597" s="1" t="s">
        <v>661</v>
      </c>
      <c r="D597">
        <v>1.625</v>
      </c>
      <c r="G597" s="51"/>
      <c r="M597">
        <v>9530.9609375</v>
      </c>
      <c r="N597">
        <v>5513.03515625</v>
      </c>
      <c r="R597" s="49">
        <v>2</v>
      </c>
      <c r="U597" s="50">
        <v>0</v>
      </c>
      <c r="V597" s="50">
        <v>3.1500000000000001E-4</v>
      </c>
      <c r="W597" s="50">
        <v>9.0000000000000006E-5</v>
      </c>
      <c r="X597" s="50">
        <v>0.60459799999999997</v>
      </c>
      <c r="Y597" s="50">
        <v>1</v>
      </c>
      <c r="AA597" s="3">
        <v>182</v>
      </c>
      <c r="AC597" s="6">
        <f>SUMIF(Edges!A:A,Vertices[[#This Row],[Vertex]],Edges!N:N)+SUMIF(Edges!B:B,Vertices[[#This Row],[Vertex]],Edges!N:N)</f>
        <v>2</v>
      </c>
      <c r="AD597" s="83" t="str">
        <f>REPLACE(INDEX(GroupVertices[Group], MATCH(Vertices[[#This Row],[Vertex]],GroupVertices[Vertex],0)),1,1,"")</f>
        <v>1</v>
      </c>
      <c r="AE597" s="2"/>
      <c r="AI597" s="3"/>
    </row>
    <row r="598" spans="1:35" x14ac:dyDescent="0.25">
      <c r="A598" s="1" t="s">
        <v>666</v>
      </c>
      <c r="D598">
        <v>1.625</v>
      </c>
      <c r="G598" s="51"/>
      <c r="M598">
        <v>8716.263671875</v>
      </c>
      <c r="N598">
        <v>7135.125</v>
      </c>
      <c r="R598" s="49">
        <v>2</v>
      </c>
      <c r="U598" s="50">
        <v>0</v>
      </c>
      <c r="V598" s="50">
        <v>3.1500000000000001E-4</v>
      </c>
      <c r="W598" s="50">
        <v>9.0000000000000006E-5</v>
      </c>
      <c r="X598" s="50">
        <v>0.60459799999999997</v>
      </c>
      <c r="Y598" s="50">
        <v>1</v>
      </c>
      <c r="AA598" s="3">
        <v>661</v>
      </c>
      <c r="AC598" s="6">
        <f>SUMIF(Edges!A:A,Vertices[[#This Row],[Vertex]],Edges!N:N)+SUMIF(Edges!B:B,Vertices[[#This Row],[Vertex]],Edges!N:N)</f>
        <v>2</v>
      </c>
      <c r="AD598" s="83" t="str">
        <f>REPLACE(INDEX(GroupVertices[Group], MATCH(Vertices[[#This Row],[Vertex]],GroupVertices[Vertex],0)),1,1,"")</f>
        <v>1</v>
      </c>
      <c r="AE598" s="2"/>
      <c r="AI598" s="3"/>
    </row>
    <row r="599" spans="1:35" x14ac:dyDescent="0.25">
      <c r="A599" s="1" t="s">
        <v>1053</v>
      </c>
      <c r="D599">
        <v>1.625</v>
      </c>
      <c r="G599" s="51"/>
      <c r="M599">
        <v>6924.25341796875</v>
      </c>
      <c r="N599">
        <v>8055.4111328125</v>
      </c>
      <c r="R599" s="49">
        <v>2</v>
      </c>
      <c r="U599" s="50">
        <v>0</v>
      </c>
      <c r="V599" s="50">
        <v>2.1800000000000001E-4</v>
      </c>
      <c r="W599" s="50">
        <v>4.8000000000000001E-5</v>
      </c>
      <c r="X599" s="50">
        <v>0.60401000000000005</v>
      </c>
      <c r="Y599" s="50">
        <v>1</v>
      </c>
      <c r="AA599" s="3">
        <v>713</v>
      </c>
      <c r="AC599" s="6">
        <f>SUMIF(Edges!A:A,Vertices[[#This Row],[Vertex]],Edges!N:N)+SUMIF(Edges!B:B,Vertices[[#This Row],[Vertex]],Edges!N:N)</f>
        <v>2</v>
      </c>
      <c r="AD599" s="83" t="str">
        <f>REPLACE(INDEX(GroupVertices[Group], MATCH(Vertices[[#This Row],[Vertex]],GroupVertices[Vertex],0)),1,1,"")</f>
        <v>1</v>
      </c>
      <c r="AE599" s="2"/>
      <c r="AI599" s="3"/>
    </row>
    <row r="600" spans="1:35" x14ac:dyDescent="0.25">
      <c r="A600" s="1" t="s">
        <v>288</v>
      </c>
      <c r="D600">
        <v>1.625</v>
      </c>
      <c r="G600" s="51"/>
      <c r="M600">
        <v>3607.296630859375</v>
      </c>
      <c r="N600">
        <v>4007.380859375</v>
      </c>
      <c r="R600" s="49">
        <v>2</v>
      </c>
      <c r="U600" s="50">
        <v>0</v>
      </c>
      <c r="V600" s="50">
        <v>2.8299999999999999E-4</v>
      </c>
      <c r="W600" s="50">
        <v>2.5999999999999998E-5</v>
      </c>
      <c r="X600" s="50">
        <v>0.60259499999999999</v>
      </c>
      <c r="Y600" s="50">
        <v>1</v>
      </c>
      <c r="AA600" s="3">
        <v>200</v>
      </c>
      <c r="AC600" s="6">
        <f>SUMIF(Edges!A:A,Vertices[[#This Row],[Vertex]],Edges!N:N)+SUMIF(Edges!B:B,Vertices[[#This Row],[Vertex]],Edges!N:N)</f>
        <v>2</v>
      </c>
      <c r="AD600" s="83" t="str">
        <f>REPLACE(INDEX(GroupVertices[Group], MATCH(Vertices[[#This Row],[Vertex]],GroupVertices[Vertex],0)),1,1,"")</f>
        <v>1</v>
      </c>
      <c r="AE600" s="2"/>
      <c r="AI600" s="3"/>
    </row>
    <row r="601" spans="1:35" x14ac:dyDescent="0.25">
      <c r="A601" s="1" t="s">
        <v>290</v>
      </c>
      <c r="D601">
        <v>1.625</v>
      </c>
      <c r="G601" s="51"/>
      <c r="M601">
        <v>2171.05419921875</v>
      </c>
      <c r="N601">
        <v>4850.3896484375</v>
      </c>
      <c r="R601" s="49">
        <v>2</v>
      </c>
      <c r="U601" s="50">
        <v>0</v>
      </c>
      <c r="V601" s="50">
        <v>2.8299999999999999E-4</v>
      </c>
      <c r="W601" s="50">
        <v>2.5999999999999998E-5</v>
      </c>
      <c r="X601" s="50">
        <v>0.60259499999999999</v>
      </c>
      <c r="Y601" s="50">
        <v>1</v>
      </c>
      <c r="AA601" s="3">
        <v>553</v>
      </c>
      <c r="AC601" s="6">
        <f>SUMIF(Edges!A:A,Vertices[[#This Row],[Vertex]],Edges!N:N)+SUMIF(Edges!B:B,Vertices[[#This Row],[Vertex]],Edges!N:N)</f>
        <v>2</v>
      </c>
      <c r="AD601" s="83" t="str">
        <f>REPLACE(INDEX(GroupVertices[Group], MATCH(Vertices[[#This Row],[Vertex]],GroupVertices[Vertex],0)),1,1,"")</f>
        <v>1</v>
      </c>
      <c r="AE601" s="2"/>
      <c r="AI601" s="3"/>
    </row>
    <row r="602" spans="1:35" x14ac:dyDescent="0.25">
      <c r="A602" s="1" t="s">
        <v>961</v>
      </c>
      <c r="D602">
        <v>1.625</v>
      </c>
      <c r="G602" s="51"/>
      <c r="M602">
        <v>9441.9248046875</v>
      </c>
      <c r="N602">
        <v>5314.38330078125</v>
      </c>
      <c r="R602" s="49">
        <v>2</v>
      </c>
      <c r="U602" s="50">
        <v>0</v>
      </c>
      <c r="V602" s="50">
        <v>2.42E-4</v>
      </c>
      <c r="W602" s="50">
        <v>1.2E-5</v>
      </c>
      <c r="X602" s="50">
        <v>0.60144299999999995</v>
      </c>
      <c r="Y602" s="50">
        <v>1</v>
      </c>
      <c r="AA602" s="3">
        <v>736</v>
      </c>
      <c r="AC602" s="6">
        <f>SUMIF(Edges!A:A,Vertices[[#This Row],[Vertex]],Edges!N:N)+SUMIF(Edges!B:B,Vertices[[#This Row],[Vertex]],Edges!N:N)</f>
        <v>4</v>
      </c>
      <c r="AD602" s="83" t="str">
        <f>REPLACE(INDEX(GroupVertices[Group], MATCH(Vertices[[#This Row],[Vertex]],GroupVertices[Vertex],0)),1,1,"")</f>
        <v>1</v>
      </c>
      <c r="AE602" s="2"/>
      <c r="AI602" s="3"/>
    </row>
    <row r="603" spans="1:35" x14ac:dyDescent="0.25">
      <c r="A603" s="1" t="s">
        <v>449</v>
      </c>
      <c r="D603">
        <v>1.75</v>
      </c>
      <c r="G603" s="51"/>
      <c r="M603">
        <v>7920.5986328125</v>
      </c>
      <c r="N603">
        <v>5519.27099609375</v>
      </c>
      <c r="R603" s="49">
        <v>3</v>
      </c>
      <c r="U603" s="50">
        <v>0</v>
      </c>
      <c r="V603" s="50">
        <v>3.77E-4</v>
      </c>
      <c r="W603" s="50">
        <v>1.163E-3</v>
      </c>
      <c r="X603" s="50">
        <v>0.59838800000000003</v>
      </c>
      <c r="Y603" s="50">
        <v>1</v>
      </c>
      <c r="AA603" s="3">
        <v>810</v>
      </c>
      <c r="AC603" s="6">
        <f>SUMIF(Edges!A:A,Vertices[[#This Row],[Vertex]],Edges!N:N)+SUMIF(Edges!B:B,Vertices[[#This Row],[Vertex]],Edges!N:N)</f>
        <v>3</v>
      </c>
      <c r="AD603" s="83" t="str">
        <f>REPLACE(INDEX(GroupVertices[Group], MATCH(Vertices[[#This Row],[Vertex]],GroupVertices[Vertex],0)),1,1,"")</f>
        <v>1</v>
      </c>
      <c r="AE603" s="2"/>
      <c r="AI603" s="3"/>
    </row>
    <row r="604" spans="1:35" x14ac:dyDescent="0.25">
      <c r="A604" s="1" t="s">
        <v>246</v>
      </c>
      <c r="D604">
        <v>1.625</v>
      </c>
      <c r="G604" s="51"/>
      <c r="M604">
        <v>5437.748046875</v>
      </c>
      <c r="N604">
        <v>8410.00390625</v>
      </c>
      <c r="R604" s="49">
        <v>2</v>
      </c>
      <c r="U604" s="50">
        <v>0</v>
      </c>
      <c r="V604" s="50">
        <v>2.3499999999999999E-4</v>
      </c>
      <c r="W604" s="50">
        <v>9.9999999999999995E-7</v>
      </c>
      <c r="X604" s="50">
        <v>0.59770699999999999</v>
      </c>
      <c r="Y604" s="50">
        <v>1</v>
      </c>
      <c r="AA604" s="3">
        <v>22</v>
      </c>
      <c r="AC604" s="6">
        <f>SUMIF(Edges!A:A,Vertices[[#This Row],[Vertex]],Edges!N:N)+SUMIF(Edges!B:B,Vertices[[#This Row],[Vertex]],Edges!N:N)</f>
        <v>3</v>
      </c>
      <c r="AD604" s="83" t="str">
        <f>REPLACE(INDEX(GroupVertices[Group], MATCH(Vertices[[#This Row],[Vertex]],GroupVertices[Vertex],0)),1,1,"")</f>
        <v>1</v>
      </c>
      <c r="AE604" s="2"/>
      <c r="AI604" s="3"/>
    </row>
    <row r="605" spans="1:35" x14ac:dyDescent="0.25">
      <c r="A605" s="1" t="s">
        <v>633</v>
      </c>
      <c r="D605">
        <v>1.625</v>
      </c>
      <c r="G605" s="51"/>
      <c r="M605">
        <v>5258.64599609375</v>
      </c>
      <c r="N605">
        <v>6595.2626953125</v>
      </c>
      <c r="R605" s="49">
        <v>2</v>
      </c>
      <c r="U605" s="50">
        <v>0</v>
      </c>
      <c r="V605" s="50">
        <v>3.0499999999999999E-4</v>
      </c>
      <c r="W605" s="50">
        <v>6.2000000000000003E-5</v>
      </c>
      <c r="X605" s="50">
        <v>0.5968</v>
      </c>
      <c r="Y605" s="50">
        <v>1</v>
      </c>
      <c r="AA605" s="3">
        <v>150</v>
      </c>
      <c r="AC605" s="6">
        <f>SUMIF(Edges!A:A,Vertices[[#This Row],[Vertex]],Edges!N:N)+SUMIF(Edges!B:B,Vertices[[#This Row],[Vertex]],Edges!N:N)</f>
        <v>3</v>
      </c>
      <c r="AD605" s="83" t="str">
        <f>REPLACE(INDEX(GroupVertices[Group], MATCH(Vertices[[#This Row],[Vertex]],GroupVertices[Vertex],0)),1,1,"")</f>
        <v>1</v>
      </c>
      <c r="AE605" s="2"/>
      <c r="AI605" s="3"/>
    </row>
    <row r="606" spans="1:35" x14ac:dyDescent="0.25">
      <c r="A606" s="1" t="s">
        <v>634</v>
      </c>
      <c r="D606">
        <v>1.625</v>
      </c>
      <c r="G606" s="51"/>
      <c r="M606">
        <v>7121.8857421875</v>
      </c>
      <c r="N606">
        <v>6097.04345703125</v>
      </c>
      <c r="R606" s="49">
        <v>2</v>
      </c>
      <c r="U606" s="50">
        <v>0</v>
      </c>
      <c r="V606" s="50">
        <v>3.0499999999999999E-4</v>
      </c>
      <c r="W606" s="50">
        <v>6.2000000000000003E-5</v>
      </c>
      <c r="X606" s="50">
        <v>0.5968</v>
      </c>
      <c r="Y606" s="50">
        <v>1</v>
      </c>
      <c r="AA606" s="3">
        <v>174</v>
      </c>
      <c r="AC606" s="6">
        <f>SUMIF(Edges!A:A,Vertices[[#This Row],[Vertex]],Edges!N:N)+SUMIF(Edges!B:B,Vertices[[#This Row],[Vertex]],Edges!N:N)</f>
        <v>3</v>
      </c>
      <c r="AD606" s="83" t="str">
        <f>REPLACE(INDEX(GroupVertices[Group], MATCH(Vertices[[#This Row],[Vertex]],GroupVertices[Vertex],0)),1,1,"")</f>
        <v>1</v>
      </c>
      <c r="AE606" s="2"/>
      <c r="AI606" s="3"/>
    </row>
    <row r="607" spans="1:35" x14ac:dyDescent="0.25">
      <c r="A607" s="1" t="s">
        <v>732</v>
      </c>
      <c r="D607">
        <v>1.625</v>
      </c>
      <c r="G607" s="51"/>
      <c r="M607">
        <v>4198.744140625</v>
      </c>
      <c r="N607">
        <v>7847.69189453125</v>
      </c>
      <c r="R607" s="49">
        <v>2</v>
      </c>
      <c r="U607" s="50">
        <v>0</v>
      </c>
      <c r="V607" s="50">
        <v>2.5300000000000002E-4</v>
      </c>
      <c r="W607" s="50">
        <v>7.9999999999999996E-6</v>
      </c>
      <c r="X607" s="50">
        <v>0.59650400000000003</v>
      </c>
      <c r="Y607" s="50">
        <v>1</v>
      </c>
      <c r="AA607" s="3">
        <v>878</v>
      </c>
      <c r="AC607" s="6">
        <f>SUMIF(Edges!A:A,Vertices[[#This Row],[Vertex]],Edges!N:N)+SUMIF(Edges!B:B,Vertices[[#This Row],[Vertex]],Edges!N:N)</f>
        <v>4</v>
      </c>
      <c r="AD607" s="83" t="str">
        <f>REPLACE(INDEX(GroupVertices[Group], MATCH(Vertices[[#This Row],[Vertex]],GroupVertices[Vertex],0)),1,1,"")</f>
        <v>1</v>
      </c>
      <c r="AE607" s="2"/>
      <c r="AI607" s="3"/>
    </row>
    <row r="608" spans="1:35" x14ac:dyDescent="0.25">
      <c r="A608" s="1" t="s">
        <v>848</v>
      </c>
      <c r="D608">
        <v>1.75</v>
      </c>
      <c r="G608" s="51"/>
      <c r="M608">
        <v>6429.072265625</v>
      </c>
      <c r="N608">
        <v>7055.88232421875</v>
      </c>
      <c r="R608" s="49">
        <v>3</v>
      </c>
      <c r="U608" s="50">
        <v>7.2761290000000001</v>
      </c>
      <c r="V608" s="50">
        <v>3.4400000000000001E-4</v>
      </c>
      <c r="W608" s="50">
        <v>9.7900000000000005E-4</v>
      </c>
      <c r="X608" s="50">
        <v>0.59572800000000004</v>
      </c>
      <c r="Y608" s="50">
        <v>0.66666666666666663</v>
      </c>
      <c r="AA608" s="3">
        <v>760</v>
      </c>
      <c r="AC608" s="6">
        <f>SUMIF(Edges!A:A,Vertices[[#This Row],[Vertex]],Edges!N:N)+SUMIF(Edges!B:B,Vertices[[#This Row],[Vertex]],Edges!N:N)</f>
        <v>4</v>
      </c>
      <c r="AD608" s="83" t="str">
        <f>REPLACE(INDEX(GroupVertices[Group], MATCH(Vertices[[#This Row],[Vertex]],GroupVertices[Vertex],0)),1,1,"")</f>
        <v>1</v>
      </c>
      <c r="AE608" s="2"/>
      <c r="AI608" s="3"/>
    </row>
    <row r="609" spans="1:35" x14ac:dyDescent="0.25">
      <c r="A609" s="1" t="s">
        <v>704</v>
      </c>
      <c r="D609">
        <v>1.625</v>
      </c>
      <c r="G609" s="51"/>
      <c r="M609">
        <v>9537.501953125</v>
      </c>
      <c r="N609">
        <v>5832.74462890625</v>
      </c>
      <c r="R609" s="49">
        <v>2</v>
      </c>
      <c r="U609" s="50">
        <v>0</v>
      </c>
      <c r="V609" s="50">
        <v>2.5999999999999998E-4</v>
      </c>
      <c r="W609" s="50">
        <v>2.5999999999999998E-5</v>
      </c>
      <c r="X609" s="50">
        <v>0.594912</v>
      </c>
      <c r="Y609" s="50">
        <v>1</v>
      </c>
      <c r="AA609" s="3">
        <v>700</v>
      </c>
      <c r="AC609" s="6">
        <f>SUMIF(Edges!A:A,Vertices[[#This Row],[Vertex]],Edges!N:N)+SUMIF(Edges!B:B,Vertices[[#This Row],[Vertex]],Edges!N:N)</f>
        <v>6</v>
      </c>
      <c r="AD609" s="83" t="str">
        <f>REPLACE(INDEX(GroupVertices[Group], MATCH(Vertices[[#This Row],[Vertex]],GroupVertices[Vertex],0)),1,1,"")</f>
        <v>1</v>
      </c>
      <c r="AE609" s="2"/>
      <c r="AI609" s="3"/>
    </row>
    <row r="610" spans="1:35" x14ac:dyDescent="0.25">
      <c r="A610" s="1" t="s">
        <v>423</v>
      </c>
      <c r="D610">
        <v>1.625</v>
      </c>
      <c r="G610" s="51"/>
      <c r="M610">
        <v>8631.6162109375</v>
      </c>
      <c r="N610">
        <v>5867.84716796875</v>
      </c>
      <c r="R610" s="49">
        <v>2</v>
      </c>
      <c r="U610" s="50">
        <v>0</v>
      </c>
      <c r="V610" s="50">
        <v>2.6499999999999999E-4</v>
      </c>
      <c r="W610" s="50">
        <v>1.5999999999999999E-5</v>
      </c>
      <c r="X610" s="50">
        <v>0.59448400000000001</v>
      </c>
      <c r="Y610" s="50">
        <v>1</v>
      </c>
      <c r="AA610" s="3">
        <v>719</v>
      </c>
      <c r="AC610" s="6">
        <f>SUMIF(Edges!A:A,Vertices[[#This Row],[Vertex]],Edges!N:N)+SUMIF(Edges!B:B,Vertices[[#This Row],[Vertex]],Edges!N:N)</f>
        <v>6</v>
      </c>
      <c r="AD610" s="83" t="str">
        <f>REPLACE(INDEX(GroupVertices[Group], MATCH(Vertices[[#This Row],[Vertex]],GroupVertices[Vertex],0)),1,1,"")</f>
        <v>1</v>
      </c>
      <c r="AE610" s="2"/>
      <c r="AI610" s="3"/>
    </row>
    <row r="611" spans="1:35" x14ac:dyDescent="0.25">
      <c r="A611" s="1" t="s">
        <v>421</v>
      </c>
      <c r="D611">
        <v>1.625</v>
      </c>
      <c r="G611" s="51"/>
      <c r="M611">
        <v>7353.841796875</v>
      </c>
      <c r="N611">
        <v>7385.1259765625</v>
      </c>
      <c r="R611" s="49">
        <v>2</v>
      </c>
      <c r="U611" s="50">
        <v>0</v>
      </c>
      <c r="V611" s="50">
        <v>2.6499999999999999E-4</v>
      </c>
      <c r="W611" s="50">
        <v>1.5999999999999999E-5</v>
      </c>
      <c r="X611" s="50">
        <v>0.59448400000000001</v>
      </c>
      <c r="Y611" s="50">
        <v>1</v>
      </c>
      <c r="AA611" s="3">
        <v>71</v>
      </c>
      <c r="AC611" s="6">
        <f>SUMIF(Edges!A:A,Vertices[[#This Row],[Vertex]],Edges!N:N)+SUMIF(Edges!B:B,Vertices[[#This Row],[Vertex]],Edges!N:N)</f>
        <v>4</v>
      </c>
      <c r="AD611" s="83" t="str">
        <f>REPLACE(INDEX(GroupVertices[Group], MATCH(Vertices[[#This Row],[Vertex]],GroupVertices[Vertex],0)),1,1,"")</f>
        <v>1</v>
      </c>
      <c r="AE611" s="2"/>
      <c r="AI611" s="3"/>
    </row>
    <row r="612" spans="1:35" x14ac:dyDescent="0.25">
      <c r="A612" s="1" t="s">
        <v>718</v>
      </c>
      <c r="D612">
        <v>1.625</v>
      </c>
      <c r="G612" s="51"/>
      <c r="M612">
        <v>6503.24560546875</v>
      </c>
      <c r="N612">
        <v>9646.4453125</v>
      </c>
      <c r="R612" s="49">
        <v>2</v>
      </c>
      <c r="U612" s="50">
        <v>0</v>
      </c>
      <c r="V612" s="50">
        <v>2.4000000000000001E-4</v>
      </c>
      <c r="W612" s="50">
        <v>3.9999999999999998E-6</v>
      </c>
      <c r="X612" s="50">
        <v>0.59365800000000002</v>
      </c>
      <c r="Y612" s="50">
        <v>1</v>
      </c>
      <c r="AA612" s="3">
        <v>217</v>
      </c>
      <c r="AC612" s="6">
        <f>SUMIF(Edges!A:A,Vertices[[#This Row],[Vertex]],Edges!N:N)+SUMIF(Edges!B:B,Vertices[[#This Row],[Vertex]],Edges!N:N)</f>
        <v>2</v>
      </c>
      <c r="AD612" s="83" t="str">
        <f>REPLACE(INDEX(GroupVertices[Group], MATCH(Vertices[[#This Row],[Vertex]],GroupVertices[Vertex],0)),1,1,"")</f>
        <v>1</v>
      </c>
      <c r="AE612" s="2"/>
      <c r="AI612" s="3"/>
    </row>
    <row r="613" spans="1:35" x14ac:dyDescent="0.25">
      <c r="A613" s="1" t="s">
        <v>719</v>
      </c>
      <c r="D613">
        <v>1.625</v>
      </c>
      <c r="G613" s="51"/>
      <c r="M613">
        <v>6524.76708984375</v>
      </c>
      <c r="N613">
        <v>8639.447265625</v>
      </c>
      <c r="R613" s="49">
        <v>2</v>
      </c>
      <c r="U613" s="50">
        <v>0</v>
      </c>
      <c r="V613" s="50">
        <v>2.4000000000000001E-4</v>
      </c>
      <c r="W613" s="50">
        <v>3.9999999999999998E-6</v>
      </c>
      <c r="X613" s="50">
        <v>0.59365800000000002</v>
      </c>
      <c r="Y613" s="50">
        <v>1</v>
      </c>
      <c r="AA613" s="3">
        <v>284</v>
      </c>
      <c r="AC613" s="6">
        <f>SUMIF(Edges!A:A,Vertices[[#This Row],[Vertex]],Edges!N:N)+SUMIF(Edges!B:B,Vertices[[#This Row],[Vertex]],Edges!N:N)</f>
        <v>2</v>
      </c>
      <c r="AD613" s="83" t="str">
        <f>REPLACE(INDEX(GroupVertices[Group], MATCH(Vertices[[#This Row],[Vertex]],GroupVertices[Vertex],0)),1,1,"")</f>
        <v>1</v>
      </c>
      <c r="AE613" s="2"/>
      <c r="AI613" s="3"/>
    </row>
    <row r="614" spans="1:35" x14ac:dyDescent="0.25">
      <c r="A614" s="1" t="s">
        <v>907</v>
      </c>
      <c r="D614">
        <v>1.625</v>
      </c>
      <c r="G614" s="51"/>
      <c r="M614">
        <v>4034.07080078125</v>
      </c>
      <c r="N614">
        <v>3104.47216796875</v>
      </c>
      <c r="R614" s="49">
        <v>2</v>
      </c>
      <c r="U614" s="50">
        <v>0</v>
      </c>
      <c r="V614" s="50">
        <v>3.0600000000000001E-4</v>
      </c>
      <c r="W614" s="50">
        <v>8.1000000000000004E-5</v>
      </c>
      <c r="X614" s="50">
        <v>0.58771899999999999</v>
      </c>
      <c r="Y614" s="50">
        <v>1</v>
      </c>
      <c r="AA614" s="3">
        <v>415</v>
      </c>
      <c r="AC614" s="6">
        <f>SUMIF(Edges!A:A,Vertices[[#This Row],[Vertex]],Edges!N:N)+SUMIF(Edges!B:B,Vertices[[#This Row],[Vertex]],Edges!N:N)</f>
        <v>2</v>
      </c>
      <c r="AD614" s="83" t="str">
        <f>REPLACE(INDEX(GroupVertices[Group], MATCH(Vertices[[#This Row],[Vertex]],GroupVertices[Vertex],0)),1,1,"")</f>
        <v>1</v>
      </c>
      <c r="AE614" s="2"/>
      <c r="AI614" s="3"/>
    </row>
    <row r="615" spans="1:35" x14ac:dyDescent="0.25">
      <c r="A615" s="1" t="s">
        <v>908</v>
      </c>
      <c r="D615">
        <v>1.625</v>
      </c>
      <c r="G615" s="51"/>
      <c r="M615">
        <v>6544.27490234375</v>
      </c>
      <c r="N615">
        <v>3216.941650390625</v>
      </c>
      <c r="R615" s="49">
        <v>2</v>
      </c>
      <c r="U615" s="50">
        <v>0</v>
      </c>
      <c r="V615" s="50">
        <v>3.0600000000000001E-4</v>
      </c>
      <c r="W615" s="50">
        <v>8.1000000000000004E-5</v>
      </c>
      <c r="X615" s="50">
        <v>0.58771899999999999</v>
      </c>
      <c r="Y615" s="50">
        <v>1</v>
      </c>
      <c r="AA615" s="3">
        <v>431</v>
      </c>
      <c r="AC615" s="6">
        <f>SUMIF(Edges!A:A,Vertices[[#This Row],[Vertex]],Edges!N:N)+SUMIF(Edges!B:B,Vertices[[#This Row],[Vertex]],Edges!N:N)</f>
        <v>2</v>
      </c>
      <c r="AD615" s="83" t="str">
        <f>REPLACE(INDEX(GroupVertices[Group], MATCH(Vertices[[#This Row],[Vertex]],GroupVertices[Vertex],0)),1,1,"")</f>
        <v>1</v>
      </c>
      <c r="AE615" s="2"/>
      <c r="AI615" s="3"/>
    </row>
    <row r="616" spans="1:35" x14ac:dyDescent="0.25">
      <c r="A616" s="1" t="s">
        <v>450</v>
      </c>
      <c r="D616">
        <v>1.625</v>
      </c>
      <c r="G616" s="51"/>
      <c r="M616">
        <v>2867.3974609375</v>
      </c>
      <c r="N616">
        <v>2444.0771484375</v>
      </c>
      <c r="R616" s="49">
        <v>2</v>
      </c>
      <c r="U616" s="50">
        <v>0</v>
      </c>
      <c r="V616" s="50">
        <v>2.5300000000000002E-4</v>
      </c>
      <c r="W616" s="50">
        <v>6.0000000000000002E-6</v>
      </c>
      <c r="X616" s="50">
        <v>0.58658200000000005</v>
      </c>
      <c r="Y616" s="50">
        <v>1</v>
      </c>
      <c r="AA616" s="3">
        <v>78</v>
      </c>
      <c r="AC616" s="6">
        <f>SUMIF(Edges!A:A,Vertices[[#This Row],[Vertex]],Edges!N:N)+SUMIF(Edges!B:B,Vertices[[#This Row],[Vertex]],Edges!N:N)</f>
        <v>3</v>
      </c>
      <c r="AD616" s="83" t="str">
        <f>REPLACE(INDEX(GroupVertices[Group], MATCH(Vertices[[#This Row],[Vertex]],GroupVertices[Vertex],0)),1,1,"")</f>
        <v>1</v>
      </c>
      <c r="AE616" s="2"/>
      <c r="AI616" s="3"/>
    </row>
    <row r="617" spans="1:35" x14ac:dyDescent="0.25">
      <c r="A617" s="1" t="s">
        <v>451</v>
      </c>
      <c r="D617">
        <v>1.625</v>
      </c>
      <c r="G617" s="51"/>
      <c r="M617">
        <v>1915.8236083984375</v>
      </c>
      <c r="N617">
        <v>2822.50341796875</v>
      </c>
      <c r="R617" s="49">
        <v>2</v>
      </c>
      <c r="U617" s="50">
        <v>0</v>
      </c>
      <c r="V617" s="50">
        <v>2.5300000000000002E-4</v>
      </c>
      <c r="W617" s="50">
        <v>6.0000000000000002E-6</v>
      </c>
      <c r="X617" s="50">
        <v>0.58658200000000005</v>
      </c>
      <c r="Y617" s="50">
        <v>1</v>
      </c>
      <c r="AA617" s="3">
        <v>298</v>
      </c>
      <c r="AC617" s="6">
        <f>SUMIF(Edges!A:A,Vertices[[#This Row],[Vertex]],Edges!N:N)+SUMIF(Edges!B:B,Vertices[[#This Row],[Vertex]],Edges!N:N)</f>
        <v>3</v>
      </c>
      <c r="AD617" s="83" t="str">
        <f>REPLACE(INDEX(GroupVertices[Group], MATCH(Vertices[[#This Row],[Vertex]],GroupVertices[Vertex],0)),1,1,"")</f>
        <v>1</v>
      </c>
      <c r="AE617" s="2"/>
      <c r="AI617" s="3"/>
    </row>
    <row r="618" spans="1:35" x14ac:dyDescent="0.25">
      <c r="A618" s="1" t="s">
        <v>927</v>
      </c>
      <c r="D618">
        <v>1.75</v>
      </c>
      <c r="G618" s="51"/>
      <c r="M618">
        <v>7592.27392578125</v>
      </c>
      <c r="N618">
        <v>7335.94775390625</v>
      </c>
      <c r="R618" s="49">
        <v>3</v>
      </c>
      <c r="U618" s="50">
        <v>0</v>
      </c>
      <c r="V618" s="50">
        <v>3.5199999999999999E-4</v>
      </c>
      <c r="W618" s="50">
        <v>6.02E-4</v>
      </c>
      <c r="X618" s="50">
        <v>0.58306100000000005</v>
      </c>
      <c r="Y618" s="50">
        <v>1</v>
      </c>
      <c r="AA618" s="3">
        <v>452</v>
      </c>
      <c r="AC618" s="6">
        <f>SUMIF(Edges!A:A,Vertices[[#This Row],[Vertex]],Edges!N:N)+SUMIF(Edges!B:B,Vertices[[#This Row],[Vertex]],Edges!N:N)</f>
        <v>3</v>
      </c>
      <c r="AD618" s="83" t="str">
        <f>REPLACE(INDEX(GroupVertices[Group], MATCH(Vertices[[#This Row],[Vertex]],GroupVertices[Vertex],0)),1,1,"")</f>
        <v>1</v>
      </c>
      <c r="AE618" s="2"/>
      <c r="AI618" s="3"/>
    </row>
    <row r="619" spans="1:35" x14ac:dyDescent="0.25">
      <c r="A619" s="1" t="s">
        <v>972</v>
      </c>
      <c r="D619">
        <v>1.625</v>
      </c>
      <c r="G619" s="51"/>
      <c r="M619">
        <v>6030.39208984375</v>
      </c>
      <c r="N619">
        <v>3803.26953125</v>
      </c>
      <c r="R619" s="49">
        <v>2</v>
      </c>
      <c r="U619" s="50">
        <v>0</v>
      </c>
      <c r="V619" s="50">
        <v>3.1500000000000001E-4</v>
      </c>
      <c r="W619" s="50">
        <v>1.1900000000000001E-4</v>
      </c>
      <c r="X619" s="50">
        <v>0.58296199999999998</v>
      </c>
      <c r="Y619" s="50">
        <v>1</v>
      </c>
      <c r="AA619" s="3">
        <v>509</v>
      </c>
      <c r="AC619" s="6">
        <f>SUMIF(Edges!A:A,Vertices[[#This Row],[Vertex]],Edges!N:N)+SUMIF(Edges!B:B,Vertices[[#This Row],[Vertex]],Edges!N:N)</f>
        <v>2</v>
      </c>
      <c r="AD619" s="83" t="str">
        <f>REPLACE(INDEX(GroupVertices[Group], MATCH(Vertices[[#This Row],[Vertex]],GroupVertices[Vertex],0)),1,1,"")</f>
        <v>1</v>
      </c>
      <c r="AE619" s="2"/>
      <c r="AI619" s="3"/>
    </row>
    <row r="620" spans="1:35" x14ac:dyDescent="0.25">
      <c r="A620" s="1" t="s">
        <v>973</v>
      </c>
      <c r="D620">
        <v>1.625</v>
      </c>
      <c r="G620" s="51"/>
      <c r="M620">
        <v>3873.748046875</v>
      </c>
      <c r="N620">
        <v>3863.19384765625</v>
      </c>
      <c r="R620" s="49">
        <v>2</v>
      </c>
      <c r="U620" s="50">
        <v>0</v>
      </c>
      <c r="V620" s="50">
        <v>3.1500000000000001E-4</v>
      </c>
      <c r="W620" s="50">
        <v>1.1900000000000001E-4</v>
      </c>
      <c r="X620" s="50">
        <v>0.58296199999999998</v>
      </c>
      <c r="Y620" s="50">
        <v>1</v>
      </c>
      <c r="AA620" s="3">
        <v>899</v>
      </c>
      <c r="AC620" s="6">
        <f>SUMIF(Edges!A:A,Vertices[[#This Row],[Vertex]],Edges!N:N)+SUMIF(Edges!B:B,Vertices[[#This Row],[Vertex]],Edges!N:N)</f>
        <v>2</v>
      </c>
      <c r="AD620" s="83" t="str">
        <f>REPLACE(INDEX(GroupVertices[Group], MATCH(Vertices[[#This Row],[Vertex]],GroupVertices[Vertex],0)),1,1,"")</f>
        <v>1</v>
      </c>
      <c r="AE620" s="2"/>
      <c r="AI620" s="3"/>
    </row>
    <row r="621" spans="1:35" x14ac:dyDescent="0.25">
      <c r="A621" s="1" t="s">
        <v>309</v>
      </c>
      <c r="D621">
        <v>1.75</v>
      </c>
      <c r="G621" s="51"/>
      <c r="M621">
        <v>3721.01416015625</v>
      </c>
      <c r="N621">
        <v>8535.912109375</v>
      </c>
      <c r="R621" s="49">
        <v>3</v>
      </c>
      <c r="U621" s="50">
        <v>0</v>
      </c>
      <c r="V621" s="50">
        <v>3.3599999999999998E-4</v>
      </c>
      <c r="W621" s="50">
        <v>4.1300000000000001E-4</v>
      </c>
      <c r="X621" s="50">
        <v>0.57880299999999996</v>
      </c>
      <c r="Y621" s="50">
        <v>1</v>
      </c>
      <c r="AA621" s="3">
        <v>35</v>
      </c>
      <c r="AC621" s="6">
        <f>SUMIF(Edges!A:A,Vertices[[#This Row],[Vertex]],Edges!N:N)+SUMIF(Edges!B:B,Vertices[[#This Row],[Vertex]],Edges!N:N)</f>
        <v>3</v>
      </c>
      <c r="AD621" s="83" t="str">
        <f>REPLACE(INDEX(GroupVertices[Group], MATCH(Vertices[[#This Row],[Vertex]],GroupVertices[Vertex],0)),1,1,"")</f>
        <v>1</v>
      </c>
      <c r="AE621" s="2"/>
      <c r="AI621" s="3"/>
    </row>
    <row r="622" spans="1:35" x14ac:dyDescent="0.25">
      <c r="A622" s="1" t="s">
        <v>943</v>
      </c>
      <c r="D622">
        <v>1.625</v>
      </c>
      <c r="G622" s="51"/>
      <c r="M622">
        <v>2019.2568359375</v>
      </c>
      <c r="N622">
        <v>5884.03759765625</v>
      </c>
      <c r="R622" s="49">
        <v>2</v>
      </c>
      <c r="U622" s="50">
        <v>0</v>
      </c>
      <c r="V622" s="50">
        <v>2.8800000000000001E-4</v>
      </c>
      <c r="W622" s="50">
        <v>3.0000000000000001E-5</v>
      </c>
      <c r="X622" s="50">
        <v>0.5786</v>
      </c>
      <c r="Y622" s="50">
        <v>1</v>
      </c>
      <c r="AA622" s="3">
        <v>460</v>
      </c>
      <c r="AC622" s="6">
        <f>SUMIF(Edges!A:A,Vertices[[#This Row],[Vertex]],Edges!N:N)+SUMIF(Edges!B:B,Vertices[[#This Row],[Vertex]],Edges!N:N)</f>
        <v>2</v>
      </c>
      <c r="AD622" s="83" t="str">
        <f>REPLACE(INDEX(GroupVertices[Group], MATCH(Vertices[[#This Row],[Vertex]],GroupVertices[Vertex],0)),1,1,"")</f>
        <v>1</v>
      </c>
      <c r="AE622" s="2"/>
      <c r="AI622" s="3"/>
    </row>
    <row r="623" spans="1:35" x14ac:dyDescent="0.25">
      <c r="A623" s="1" t="s">
        <v>181</v>
      </c>
      <c r="D623">
        <v>1.625</v>
      </c>
      <c r="G623" s="51"/>
      <c r="M623">
        <v>7642.408203125</v>
      </c>
      <c r="N623">
        <v>8440.271484375</v>
      </c>
      <c r="R623" s="49">
        <v>2</v>
      </c>
      <c r="U623" s="50">
        <v>0</v>
      </c>
      <c r="V623" s="50">
        <v>2.99E-4</v>
      </c>
      <c r="W623" s="50">
        <v>5.7000000000000003E-5</v>
      </c>
      <c r="X623" s="50">
        <v>0.57780200000000004</v>
      </c>
      <c r="Y623" s="50">
        <v>1</v>
      </c>
      <c r="AA623" s="3">
        <v>5</v>
      </c>
      <c r="AC623" s="6">
        <f>SUMIF(Edges!A:A,Vertices[[#This Row],[Vertex]],Edges!N:N)+SUMIF(Edges!B:B,Vertices[[#This Row],[Vertex]],Edges!N:N)</f>
        <v>3</v>
      </c>
      <c r="AD623" s="83" t="str">
        <f>REPLACE(INDEX(GroupVertices[Group], MATCH(Vertices[[#This Row],[Vertex]],GroupVertices[Vertex],0)),1,1,"")</f>
        <v>1</v>
      </c>
      <c r="AE623" s="2"/>
      <c r="AI623" s="3"/>
    </row>
    <row r="624" spans="1:35" x14ac:dyDescent="0.25">
      <c r="A624" s="1" t="s">
        <v>455</v>
      </c>
      <c r="D624">
        <v>1.625</v>
      </c>
      <c r="G624" s="51"/>
      <c r="M624">
        <v>4473.63037109375</v>
      </c>
      <c r="N624">
        <v>2609.602783203125</v>
      </c>
      <c r="R624" s="49">
        <v>2</v>
      </c>
      <c r="U624" s="50">
        <v>0</v>
      </c>
      <c r="V624" s="50">
        <v>2.99E-4</v>
      </c>
      <c r="W624" s="50">
        <v>5.7000000000000003E-5</v>
      </c>
      <c r="X624" s="50">
        <v>0.57780200000000004</v>
      </c>
      <c r="Y624" s="50">
        <v>1</v>
      </c>
      <c r="AA624" s="3">
        <v>135</v>
      </c>
      <c r="AC624" s="6">
        <f>SUMIF(Edges!A:A,Vertices[[#This Row],[Vertex]],Edges!N:N)+SUMIF(Edges!B:B,Vertices[[#This Row],[Vertex]],Edges!N:N)</f>
        <v>3</v>
      </c>
      <c r="AD624" s="83" t="str">
        <f>REPLACE(INDEX(GroupVertices[Group], MATCH(Vertices[[#This Row],[Vertex]],GroupVertices[Vertex],0)),1,1,"")</f>
        <v>1</v>
      </c>
      <c r="AE624" s="2"/>
      <c r="AI624" s="3"/>
    </row>
    <row r="625" spans="1:35" x14ac:dyDescent="0.25">
      <c r="A625" s="1" t="s">
        <v>458</v>
      </c>
      <c r="D625">
        <v>1.625</v>
      </c>
      <c r="G625" s="51"/>
      <c r="M625">
        <v>6254.96435546875</v>
      </c>
      <c r="N625">
        <v>2446.507568359375</v>
      </c>
      <c r="R625" s="49">
        <v>2</v>
      </c>
      <c r="U625" s="50">
        <v>0</v>
      </c>
      <c r="V625" s="50">
        <v>2.99E-4</v>
      </c>
      <c r="W625" s="50">
        <v>5.7000000000000003E-5</v>
      </c>
      <c r="X625" s="50">
        <v>0.57780200000000004</v>
      </c>
      <c r="Y625" s="50">
        <v>1</v>
      </c>
      <c r="AA625" s="3">
        <v>345</v>
      </c>
      <c r="AC625" s="6">
        <f>SUMIF(Edges!A:A,Vertices[[#This Row],[Vertex]],Edges!N:N)+SUMIF(Edges!B:B,Vertices[[#This Row],[Vertex]],Edges!N:N)</f>
        <v>3</v>
      </c>
      <c r="AD625" s="83" t="str">
        <f>REPLACE(INDEX(GroupVertices[Group], MATCH(Vertices[[#This Row],[Vertex]],GroupVertices[Vertex],0)),1,1,"")</f>
        <v>1</v>
      </c>
      <c r="AE625" s="2"/>
      <c r="AI625" s="3"/>
    </row>
    <row r="626" spans="1:35" x14ac:dyDescent="0.25">
      <c r="A626" s="1" t="s">
        <v>183</v>
      </c>
      <c r="D626">
        <v>1.625</v>
      </c>
      <c r="G626" s="51"/>
      <c r="M626">
        <v>8659.8203125</v>
      </c>
      <c r="N626">
        <v>7636.27734375</v>
      </c>
      <c r="R626" s="49">
        <v>2</v>
      </c>
      <c r="U626" s="50">
        <v>0</v>
      </c>
      <c r="V626" s="50">
        <v>2.99E-4</v>
      </c>
      <c r="W626" s="50">
        <v>5.7000000000000003E-5</v>
      </c>
      <c r="X626" s="50">
        <v>0.57780200000000004</v>
      </c>
      <c r="Y626" s="50">
        <v>1</v>
      </c>
      <c r="AA626" s="3">
        <v>586</v>
      </c>
      <c r="AC626" s="6">
        <f>SUMIF(Edges!A:A,Vertices[[#This Row],[Vertex]],Edges!N:N)+SUMIF(Edges!B:B,Vertices[[#This Row],[Vertex]],Edges!N:N)</f>
        <v>3</v>
      </c>
      <c r="AD626" s="83" t="str">
        <f>REPLACE(INDEX(GroupVertices[Group], MATCH(Vertices[[#This Row],[Vertex]],GroupVertices[Vertex],0)),1,1,"")</f>
        <v>1</v>
      </c>
      <c r="AE626" s="2"/>
      <c r="AI626" s="3"/>
    </row>
    <row r="627" spans="1:35" x14ac:dyDescent="0.25">
      <c r="A627" s="1" t="s">
        <v>858</v>
      </c>
      <c r="D627">
        <v>1.625</v>
      </c>
      <c r="G627" s="51"/>
      <c r="M627">
        <v>6744.39892578125</v>
      </c>
      <c r="N627">
        <v>8759.53125</v>
      </c>
      <c r="R627" s="49">
        <v>2</v>
      </c>
      <c r="U627" s="50">
        <v>0</v>
      </c>
      <c r="V627" s="50">
        <v>2.9300000000000002E-4</v>
      </c>
      <c r="W627" s="50">
        <v>5.7000000000000003E-5</v>
      </c>
      <c r="X627" s="50">
        <v>0.57718899999999995</v>
      </c>
      <c r="Y627" s="50">
        <v>1</v>
      </c>
      <c r="AA627" s="3">
        <v>360</v>
      </c>
      <c r="AC627" s="6">
        <f>SUMIF(Edges!A:A,Vertices[[#This Row],[Vertex]],Edges!N:N)+SUMIF(Edges!B:B,Vertices[[#This Row],[Vertex]],Edges!N:N)</f>
        <v>10</v>
      </c>
      <c r="AD627" s="83" t="str">
        <f>REPLACE(INDEX(GroupVertices[Group], MATCH(Vertices[[#This Row],[Vertex]],GroupVertices[Vertex],0)),1,1,"")</f>
        <v>1</v>
      </c>
      <c r="AE627" s="2"/>
      <c r="AI627" s="3"/>
    </row>
    <row r="628" spans="1:35" x14ac:dyDescent="0.25">
      <c r="A628" s="1" t="s">
        <v>802</v>
      </c>
      <c r="D628">
        <v>1.625</v>
      </c>
      <c r="G628" s="51"/>
      <c r="M628">
        <v>5686.77880859375</v>
      </c>
      <c r="N628">
        <v>9073.8974609375</v>
      </c>
      <c r="R628" s="49">
        <v>2</v>
      </c>
      <c r="U628" s="50">
        <v>0</v>
      </c>
      <c r="V628" s="50">
        <v>2.9300000000000002E-4</v>
      </c>
      <c r="W628" s="50">
        <v>5.7000000000000003E-5</v>
      </c>
      <c r="X628" s="50">
        <v>0.57718899999999995</v>
      </c>
      <c r="Y628" s="50">
        <v>1</v>
      </c>
      <c r="AA628" s="3">
        <v>295</v>
      </c>
      <c r="AC628" s="6">
        <f>SUMIF(Edges!A:A,Vertices[[#This Row],[Vertex]],Edges!N:N)+SUMIF(Edges!B:B,Vertices[[#This Row],[Vertex]],Edges!N:N)</f>
        <v>6</v>
      </c>
      <c r="AD628" s="83" t="str">
        <f>REPLACE(INDEX(GroupVertices[Group], MATCH(Vertices[[#This Row],[Vertex]],GroupVertices[Vertex],0)),1,1,"")</f>
        <v>1</v>
      </c>
      <c r="AE628" s="2"/>
      <c r="AI628" s="3"/>
    </row>
    <row r="629" spans="1:35" x14ac:dyDescent="0.25">
      <c r="A629" s="1" t="s">
        <v>803</v>
      </c>
      <c r="D629">
        <v>1.625</v>
      </c>
      <c r="G629" s="51"/>
      <c r="M629">
        <v>3704.33447265625</v>
      </c>
      <c r="N629">
        <v>8491.1767578125</v>
      </c>
      <c r="R629" s="49">
        <v>2</v>
      </c>
      <c r="U629" s="50">
        <v>0</v>
      </c>
      <c r="V629" s="50">
        <v>2.9300000000000002E-4</v>
      </c>
      <c r="W629" s="50">
        <v>5.7000000000000003E-5</v>
      </c>
      <c r="X629" s="50">
        <v>0.57718899999999995</v>
      </c>
      <c r="Y629" s="50">
        <v>1</v>
      </c>
      <c r="AA629" s="3">
        <v>808</v>
      </c>
      <c r="AC629" s="6">
        <f>SUMIF(Edges!A:A,Vertices[[#This Row],[Vertex]],Edges!N:N)+SUMIF(Edges!B:B,Vertices[[#This Row],[Vertex]],Edges!N:N)</f>
        <v>4</v>
      </c>
      <c r="AD629" s="83" t="str">
        <f>REPLACE(INDEX(GroupVertices[Group], MATCH(Vertices[[#This Row],[Vertex]],GroupVertices[Vertex],0)),1,1,"")</f>
        <v>1</v>
      </c>
      <c r="AE629" s="2"/>
      <c r="AI629" s="3"/>
    </row>
    <row r="630" spans="1:35" x14ac:dyDescent="0.25">
      <c r="A630" s="1" t="s">
        <v>859</v>
      </c>
      <c r="D630">
        <v>1.625</v>
      </c>
      <c r="G630" s="51"/>
      <c r="M630">
        <v>5081.982421875</v>
      </c>
      <c r="N630">
        <v>9071.3603515625</v>
      </c>
      <c r="R630" s="49">
        <v>2</v>
      </c>
      <c r="U630" s="50">
        <v>0</v>
      </c>
      <c r="V630" s="50">
        <v>2.9300000000000002E-4</v>
      </c>
      <c r="W630" s="50">
        <v>5.7000000000000003E-5</v>
      </c>
      <c r="X630" s="50">
        <v>0.57718899999999995</v>
      </c>
      <c r="Y630" s="50">
        <v>1</v>
      </c>
      <c r="AA630" s="3">
        <v>868</v>
      </c>
      <c r="AC630" s="6">
        <f>SUMIF(Edges!A:A,Vertices[[#This Row],[Vertex]],Edges!N:N)+SUMIF(Edges!B:B,Vertices[[#This Row],[Vertex]],Edges!N:N)</f>
        <v>4</v>
      </c>
      <c r="AD630" s="83" t="str">
        <f>REPLACE(INDEX(GroupVertices[Group], MATCH(Vertices[[#This Row],[Vertex]],GroupVertices[Vertex],0)),1,1,"")</f>
        <v>1</v>
      </c>
      <c r="AE630" s="2"/>
      <c r="AI630" s="3"/>
    </row>
    <row r="631" spans="1:35" x14ac:dyDescent="0.25">
      <c r="A631" s="1" t="s">
        <v>811</v>
      </c>
      <c r="D631">
        <v>1.625</v>
      </c>
      <c r="G631" s="51"/>
      <c r="M631">
        <v>1237.4639892578125</v>
      </c>
      <c r="N631">
        <v>7738.61474609375</v>
      </c>
      <c r="R631" s="49">
        <v>2</v>
      </c>
      <c r="U631" s="50">
        <v>0</v>
      </c>
      <c r="V631" s="50">
        <v>3.1100000000000002E-4</v>
      </c>
      <c r="W631" s="50">
        <v>1.07E-4</v>
      </c>
      <c r="X631" s="50">
        <v>0.57570900000000003</v>
      </c>
      <c r="Y631" s="50">
        <v>1</v>
      </c>
      <c r="AA631" s="3">
        <v>304</v>
      </c>
      <c r="AC631" s="6">
        <f>SUMIF(Edges!A:A,Vertices[[#This Row],[Vertex]],Edges!N:N)+SUMIF(Edges!B:B,Vertices[[#This Row],[Vertex]],Edges!N:N)</f>
        <v>2</v>
      </c>
      <c r="AD631" s="83" t="str">
        <f>REPLACE(INDEX(GroupVertices[Group], MATCH(Vertices[[#This Row],[Vertex]],GroupVertices[Vertex],0)),1,1,"")</f>
        <v>1</v>
      </c>
      <c r="AE631" s="2"/>
      <c r="AI631" s="3"/>
    </row>
    <row r="632" spans="1:35" x14ac:dyDescent="0.25">
      <c r="A632" s="1" t="s">
        <v>812</v>
      </c>
      <c r="D632">
        <v>1.625</v>
      </c>
      <c r="G632" s="51"/>
      <c r="M632">
        <v>1797.880615234375</v>
      </c>
      <c r="N632">
        <v>8291.1533203125</v>
      </c>
      <c r="R632" s="49">
        <v>2</v>
      </c>
      <c r="U632" s="50">
        <v>0</v>
      </c>
      <c r="V632" s="50">
        <v>3.1100000000000002E-4</v>
      </c>
      <c r="W632" s="50">
        <v>1.07E-4</v>
      </c>
      <c r="X632" s="50">
        <v>0.57570900000000003</v>
      </c>
      <c r="Y632" s="50">
        <v>1</v>
      </c>
      <c r="AA632" s="3">
        <v>566</v>
      </c>
      <c r="AC632" s="6">
        <f>SUMIF(Edges!A:A,Vertices[[#This Row],[Vertex]],Edges!N:N)+SUMIF(Edges!B:B,Vertices[[#This Row],[Vertex]],Edges!N:N)</f>
        <v>2</v>
      </c>
      <c r="AD632" s="83" t="str">
        <f>REPLACE(INDEX(GroupVertices[Group], MATCH(Vertices[[#This Row],[Vertex]],GroupVertices[Vertex],0)),1,1,"")</f>
        <v>1</v>
      </c>
      <c r="AE632" s="2"/>
      <c r="AI632" s="3"/>
    </row>
    <row r="633" spans="1:35" x14ac:dyDescent="0.25">
      <c r="A633" s="1" t="s">
        <v>572</v>
      </c>
      <c r="D633">
        <v>1.625</v>
      </c>
      <c r="G633" s="51"/>
      <c r="M633">
        <v>6353.859375</v>
      </c>
      <c r="N633">
        <v>3052.33251953125</v>
      </c>
      <c r="R633" s="49">
        <v>2</v>
      </c>
      <c r="U633" s="50">
        <v>0</v>
      </c>
      <c r="V633" s="50">
        <v>3.0699999999999998E-4</v>
      </c>
      <c r="W633" s="50">
        <v>2.6200000000000003E-4</v>
      </c>
      <c r="X633" s="50">
        <v>0.573264</v>
      </c>
      <c r="Y633" s="50">
        <v>1</v>
      </c>
      <c r="AA633" s="3">
        <v>239</v>
      </c>
      <c r="AC633" s="6">
        <f>SUMIF(Edges!A:A,Vertices[[#This Row],[Vertex]],Edges!N:N)+SUMIF(Edges!B:B,Vertices[[#This Row],[Vertex]],Edges!N:N)</f>
        <v>4</v>
      </c>
      <c r="AD633" s="83" t="str">
        <f>REPLACE(INDEX(GroupVertices[Group], MATCH(Vertices[[#This Row],[Vertex]],GroupVertices[Vertex],0)),1,1,"")</f>
        <v>1</v>
      </c>
      <c r="AE633" s="2"/>
      <c r="AI633" s="3"/>
    </row>
    <row r="634" spans="1:35" x14ac:dyDescent="0.25">
      <c r="A634" s="1" t="s">
        <v>390</v>
      </c>
      <c r="D634">
        <v>1.625</v>
      </c>
      <c r="G634" s="51"/>
      <c r="M634">
        <v>6428.7412109375</v>
      </c>
      <c r="N634">
        <v>3690.699951171875</v>
      </c>
      <c r="R634" s="49">
        <v>2</v>
      </c>
      <c r="U634" s="50">
        <v>0</v>
      </c>
      <c r="V634" s="50">
        <v>3.0499999999999999E-4</v>
      </c>
      <c r="W634" s="50">
        <v>4.8999999999999998E-5</v>
      </c>
      <c r="X634" s="50">
        <v>0.57000399999999996</v>
      </c>
      <c r="Y634" s="50">
        <v>1</v>
      </c>
      <c r="AA634" s="3">
        <v>62</v>
      </c>
      <c r="AC634" s="6">
        <f>SUMIF(Edges!A:A,Vertices[[#This Row],[Vertex]],Edges!N:N)+SUMIF(Edges!B:B,Vertices[[#This Row],[Vertex]],Edges!N:N)</f>
        <v>2</v>
      </c>
      <c r="AD634" s="83" t="str">
        <f>REPLACE(INDEX(GroupVertices[Group], MATCH(Vertices[[#This Row],[Vertex]],GroupVertices[Vertex],0)),1,1,"")</f>
        <v>1</v>
      </c>
      <c r="AE634" s="2"/>
      <c r="AI634" s="3"/>
    </row>
    <row r="635" spans="1:35" x14ac:dyDescent="0.25">
      <c r="A635" s="1" t="s">
        <v>391</v>
      </c>
      <c r="D635">
        <v>1.625</v>
      </c>
      <c r="G635" s="51"/>
      <c r="M635">
        <v>4626.21728515625</v>
      </c>
      <c r="N635">
        <v>2717.1767578125</v>
      </c>
      <c r="R635" s="49">
        <v>2</v>
      </c>
      <c r="U635" s="50">
        <v>0</v>
      </c>
      <c r="V635" s="50">
        <v>3.0499999999999999E-4</v>
      </c>
      <c r="W635" s="50">
        <v>4.8999999999999998E-5</v>
      </c>
      <c r="X635" s="50">
        <v>0.57000399999999996</v>
      </c>
      <c r="Y635" s="50">
        <v>1</v>
      </c>
      <c r="AA635" s="3">
        <v>711</v>
      </c>
      <c r="AC635" s="6">
        <f>SUMIF(Edges!A:A,Vertices[[#This Row],[Vertex]],Edges!N:N)+SUMIF(Edges!B:B,Vertices[[#This Row],[Vertex]],Edges!N:N)</f>
        <v>2</v>
      </c>
      <c r="AD635" s="83" t="str">
        <f>REPLACE(INDEX(GroupVertices[Group], MATCH(Vertices[[#This Row],[Vertex]],GroupVertices[Vertex],0)),1,1,"")</f>
        <v>1</v>
      </c>
      <c r="AE635" s="2"/>
      <c r="AI635" s="3"/>
    </row>
    <row r="636" spans="1:35" x14ac:dyDescent="0.25">
      <c r="A636" s="1" t="s">
        <v>186</v>
      </c>
      <c r="D636">
        <v>1.625</v>
      </c>
      <c r="G636" s="51"/>
      <c r="M636">
        <v>9438.6787109375</v>
      </c>
      <c r="N636">
        <v>4016.087158203125</v>
      </c>
      <c r="R636" s="49">
        <v>2</v>
      </c>
      <c r="U636" s="50">
        <v>0</v>
      </c>
      <c r="V636" s="50">
        <v>2.7700000000000001E-4</v>
      </c>
      <c r="W636" s="50">
        <v>4.1999999999999998E-5</v>
      </c>
      <c r="X636" s="50">
        <v>0.56911500000000004</v>
      </c>
      <c r="Y636" s="50">
        <v>1</v>
      </c>
      <c r="AA636" s="3">
        <v>7</v>
      </c>
      <c r="AC636" s="6">
        <f>SUMIF(Edges!A:A,Vertices[[#This Row],[Vertex]],Edges!N:N)+SUMIF(Edges!B:B,Vertices[[#This Row],[Vertex]],Edges!N:N)</f>
        <v>3</v>
      </c>
      <c r="AD636" s="83" t="str">
        <f>REPLACE(INDEX(GroupVertices[Group], MATCH(Vertices[[#This Row],[Vertex]],GroupVertices[Vertex],0)),1,1,"")</f>
        <v>1</v>
      </c>
      <c r="AE636" s="2"/>
      <c r="AI636" s="3"/>
    </row>
    <row r="637" spans="1:35" x14ac:dyDescent="0.25">
      <c r="A637" s="1" t="s">
        <v>187</v>
      </c>
      <c r="D637">
        <v>1.625</v>
      </c>
      <c r="G637" s="51"/>
      <c r="M637">
        <v>8559.62890625</v>
      </c>
      <c r="N637">
        <v>4987.98876953125</v>
      </c>
      <c r="R637" s="49">
        <v>2</v>
      </c>
      <c r="U637" s="50">
        <v>0</v>
      </c>
      <c r="V637" s="50">
        <v>2.7700000000000001E-4</v>
      </c>
      <c r="W637" s="50">
        <v>4.1999999999999998E-5</v>
      </c>
      <c r="X637" s="50">
        <v>0.56911500000000004</v>
      </c>
      <c r="Y637" s="50">
        <v>1</v>
      </c>
      <c r="AA637" s="3">
        <v>639</v>
      </c>
      <c r="AC637" s="6">
        <f>SUMIF(Edges!A:A,Vertices[[#This Row],[Vertex]],Edges!N:N)+SUMIF(Edges!B:B,Vertices[[#This Row],[Vertex]],Edges!N:N)</f>
        <v>3</v>
      </c>
      <c r="AD637" s="83" t="str">
        <f>REPLACE(INDEX(GroupVertices[Group], MATCH(Vertices[[#This Row],[Vertex]],GroupVertices[Vertex],0)),1,1,"")</f>
        <v>1</v>
      </c>
      <c r="AE637" s="2"/>
      <c r="AI637" s="3"/>
    </row>
    <row r="638" spans="1:35" x14ac:dyDescent="0.25">
      <c r="A638" s="1" t="s">
        <v>846</v>
      </c>
      <c r="D638">
        <v>1.625</v>
      </c>
      <c r="G638" s="51"/>
      <c r="M638">
        <v>2698.69189453125</v>
      </c>
      <c r="N638">
        <v>8295.1220703125</v>
      </c>
      <c r="R638" s="49">
        <v>2</v>
      </c>
      <c r="U638" s="50">
        <v>0</v>
      </c>
      <c r="V638" s="50">
        <v>2.8899999999999998E-4</v>
      </c>
      <c r="W638" s="50">
        <v>7.1000000000000005E-5</v>
      </c>
      <c r="X638" s="50">
        <v>0.56716800000000001</v>
      </c>
      <c r="Y638" s="50">
        <v>1</v>
      </c>
      <c r="AA638" s="3">
        <v>342</v>
      </c>
      <c r="AC638" s="6">
        <f>SUMIF(Edges!A:A,Vertices[[#This Row],[Vertex]],Edges!N:N)+SUMIF(Edges!B:B,Vertices[[#This Row],[Vertex]],Edges!N:N)</f>
        <v>2</v>
      </c>
      <c r="AD638" s="83" t="str">
        <f>REPLACE(INDEX(GroupVertices[Group], MATCH(Vertices[[#This Row],[Vertex]],GroupVertices[Vertex],0)),1,1,"")</f>
        <v>1</v>
      </c>
      <c r="AE638" s="2"/>
      <c r="AI638" s="3"/>
    </row>
    <row r="639" spans="1:35" x14ac:dyDescent="0.25">
      <c r="A639" s="1" t="s">
        <v>720</v>
      </c>
      <c r="D639">
        <v>1.5</v>
      </c>
      <c r="G639" s="51"/>
      <c r="M639">
        <v>1850.6458740234375</v>
      </c>
      <c r="N639">
        <v>1426.35302734375</v>
      </c>
      <c r="R639" s="49">
        <v>1</v>
      </c>
      <c r="U639" s="50">
        <v>0</v>
      </c>
      <c r="V639" s="50">
        <v>0.2</v>
      </c>
      <c r="W639" s="50">
        <v>0</v>
      </c>
      <c r="X639" s="50">
        <v>0.56563399999999997</v>
      </c>
      <c r="Y639" s="50">
        <v>0</v>
      </c>
      <c r="AA639" s="3">
        <v>219</v>
      </c>
      <c r="AC639" s="6">
        <f>SUMIF(Edges!A:A,Vertices[[#This Row],[Vertex]],Edges!N:N)+SUMIF(Edges!B:B,Vertices[[#This Row],[Vertex]],Edges!N:N)</f>
        <v>2</v>
      </c>
      <c r="AD639" s="83" t="str">
        <f>REPLACE(INDEX(GroupVertices[Group], MATCH(Vertices[[#This Row],[Vertex]],GroupVertices[Vertex],0)),1,1,"")</f>
        <v>5</v>
      </c>
      <c r="AE639" s="2"/>
      <c r="AI639" s="3"/>
    </row>
    <row r="640" spans="1:35" x14ac:dyDescent="0.25">
      <c r="A640" s="1" t="s">
        <v>222</v>
      </c>
      <c r="D640">
        <v>1.5</v>
      </c>
      <c r="G640" s="51"/>
      <c r="M640">
        <v>2282.7255859375</v>
      </c>
      <c r="N640">
        <v>518.64105224609375</v>
      </c>
      <c r="R640" s="49">
        <v>1</v>
      </c>
      <c r="U640" s="50">
        <v>0</v>
      </c>
      <c r="V640" s="50">
        <v>0.2</v>
      </c>
      <c r="W640" s="50">
        <v>0</v>
      </c>
      <c r="X640" s="50">
        <v>0.56563399999999997</v>
      </c>
      <c r="Y640" s="50">
        <v>0</v>
      </c>
      <c r="AA640" s="3">
        <v>602</v>
      </c>
      <c r="AC640" s="6">
        <f>SUMIF(Edges!A:A,Vertices[[#This Row],[Vertex]],Edges!N:N)+SUMIF(Edges!B:B,Vertices[[#This Row],[Vertex]],Edges!N:N)</f>
        <v>2</v>
      </c>
      <c r="AD640" s="83" t="str">
        <f>REPLACE(INDEX(GroupVertices[Group], MATCH(Vertices[[#This Row],[Vertex]],GroupVertices[Vertex],0)),1,1,"")</f>
        <v>7</v>
      </c>
      <c r="AE640" s="2"/>
      <c r="AI640" s="3"/>
    </row>
    <row r="641" spans="1:35" x14ac:dyDescent="0.25">
      <c r="A641" s="1" t="s">
        <v>986</v>
      </c>
      <c r="D641">
        <v>1.5</v>
      </c>
      <c r="G641" s="51"/>
      <c r="M641">
        <v>1525.3128662109375</v>
      </c>
      <c r="N641">
        <v>243.64413452148438</v>
      </c>
      <c r="R641" s="49">
        <v>1</v>
      </c>
      <c r="U641" s="50">
        <v>0</v>
      </c>
      <c r="V641" s="50">
        <v>0.2</v>
      </c>
      <c r="W641" s="50">
        <v>0</v>
      </c>
      <c r="X641" s="50">
        <v>0.56563399999999997</v>
      </c>
      <c r="Y641" s="50">
        <v>0</v>
      </c>
      <c r="AA641" s="3">
        <v>785</v>
      </c>
      <c r="AC641" s="6">
        <f>SUMIF(Edges!A:A,Vertices[[#This Row],[Vertex]],Edges!N:N)+SUMIF(Edges!B:B,Vertices[[#This Row],[Vertex]],Edges!N:N)</f>
        <v>1</v>
      </c>
      <c r="AD641" s="83" t="str">
        <f>REPLACE(INDEX(GroupVertices[Group], MATCH(Vertices[[#This Row],[Vertex]],GroupVertices[Vertex],0)),1,1,"")</f>
        <v>10</v>
      </c>
      <c r="AE641" s="2"/>
      <c r="AI641" s="3"/>
    </row>
    <row r="642" spans="1:35" x14ac:dyDescent="0.25">
      <c r="A642" s="1" t="s">
        <v>797</v>
      </c>
      <c r="D642">
        <v>1.625</v>
      </c>
      <c r="G642" s="51"/>
      <c r="M642">
        <v>7512.53759765625</v>
      </c>
      <c r="N642">
        <v>7903.55078125</v>
      </c>
      <c r="R642" s="49">
        <v>2</v>
      </c>
      <c r="U642" s="50">
        <v>0</v>
      </c>
      <c r="V642" s="50">
        <v>2.81E-4</v>
      </c>
      <c r="W642" s="50">
        <v>3.1000000000000001E-5</v>
      </c>
      <c r="X642" s="50">
        <v>0.56391999999999998</v>
      </c>
      <c r="Y642" s="50">
        <v>1</v>
      </c>
      <c r="AA642" s="3">
        <v>634</v>
      </c>
      <c r="AC642" s="6">
        <f>SUMIF(Edges!A:A,Vertices[[#This Row],[Vertex]],Edges!N:N)+SUMIF(Edges!B:B,Vertices[[#This Row],[Vertex]],Edges!N:N)</f>
        <v>10</v>
      </c>
      <c r="AD642" s="83" t="str">
        <f>REPLACE(INDEX(GroupVertices[Group], MATCH(Vertices[[#This Row],[Vertex]],GroupVertices[Vertex],0)),1,1,"")</f>
        <v>1</v>
      </c>
      <c r="AE642" s="2"/>
      <c r="AI642" s="3"/>
    </row>
    <row r="643" spans="1:35" x14ac:dyDescent="0.25">
      <c r="A643" s="1" t="s">
        <v>881</v>
      </c>
      <c r="D643">
        <v>1.625</v>
      </c>
      <c r="G643" s="51"/>
      <c r="M643">
        <v>6632.46044921875</v>
      </c>
      <c r="N643">
        <v>6268.42333984375</v>
      </c>
      <c r="R643" s="49">
        <v>2</v>
      </c>
      <c r="U643" s="50">
        <v>104.137075</v>
      </c>
      <c r="V643" s="50">
        <v>3.0600000000000001E-4</v>
      </c>
      <c r="W643" s="50">
        <v>7.7999999999999999E-5</v>
      </c>
      <c r="X643" s="50">
        <v>0.56290300000000004</v>
      </c>
      <c r="Y643" s="50">
        <v>0</v>
      </c>
      <c r="AA643" s="3">
        <v>395</v>
      </c>
      <c r="AC643" s="6">
        <f>SUMIF(Edges!A:A,Vertices[[#This Row],[Vertex]],Edges!N:N)+SUMIF(Edges!B:B,Vertices[[#This Row],[Vertex]],Edges!N:N)</f>
        <v>2</v>
      </c>
      <c r="AD643" s="83" t="str">
        <f>REPLACE(INDEX(GroupVertices[Group], MATCH(Vertices[[#This Row],[Vertex]],GroupVertices[Vertex],0)),1,1,"")</f>
        <v>1</v>
      </c>
      <c r="AE643" s="2"/>
      <c r="AI643" s="3"/>
    </row>
    <row r="644" spans="1:35" x14ac:dyDescent="0.25">
      <c r="A644" s="1" t="s">
        <v>1032</v>
      </c>
      <c r="D644">
        <v>1.625</v>
      </c>
      <c r="G644" s="51"/>
      <c r="M644">
        <v>6942.87060546875</v>
      </c>
      <c r="N644">
        <v>7619.27197265625</v>
      </c>
      <c r="R644" s="49">
        <v>2</v>
      </c>
      <c r="U644" s="50">
        <v>0</v>
      </c>
      <c r="V644" s="50">
        <v>3.0499999999999999E-4</v>
      </c>
      <c r="W644" s="50">
        <v>5.7000000000000003E-5</v>
      </c>
      <c r="X644" s="50">
        <v>0.56054099999999996</v>
      </c>
      <c r="Y644" s="50">
        <v>1</v>
      </c>
      <c r="AA644" s="3">
        <v>651</v>
      </c>
      <c r="AC644" s="6">
        <f>SUMIF(Edges!A:A,Vertices[[#This Row],[Vertex]],Edges!N:N)+SUMIF(Edges!B:B,Vertices[[#This Row],[Vertex]],Edges!N:N)</f>
        <v>2</v>
      </c>
      <c r="AD644" s="83" t="str">
        <f>REPLACE(INDEX(GroupVertices[Group], MATCH(Vertices[[#This Row],[Vertex]],GroupVertices[Vertex],0)),1,1,"")</f>
        <v>1</v>
      </c>
      <c r="AE644" s="2"/>
      <c r="AI644" s="3"/>
    </row>
    <row r="645" spans="1:35" x14ac:dyDescent="0.25">
      <c r="A645" s="1" t="s">
        <v>975</v>
      </c>
      <c r="D645">
        <v>1.625</v>
      </c>
      <c r="G645" s="51"/>
      <c r="M645">
        <v>2082.10009765625</v>
      </c>
      <c r="N645">
        <v>7522.18994140625</v>
      </c>
      <c r="R645" s="49">
        <v>2</v>
      </c>
      <c r="U645" s="50">
        <v>0</v>
      </c>
      <c r="V645" s="50">
        <v>2.9399999999999999E-4</v>
      </c>
      <c r="W645" s="50">
        <v>2.05E-4</v>
      </c>
      <c r="X645" s="50">
        <v>0.55812899999999999</v>
      </c>
      <c r="Y645" s="50">
        <v>1</v>
      </c>
      <c r="AA645" s="3">
        <v>514</v>
      </c>
      <c r="AC645" s="6">
        <f>SUMIF(Edges!A:A,Vertices[[#This Row],[Vertex]],Edges!N:N)+SUMIF(Edges!B:B,Vertices[[#This Row],[Vertex]],Edges!N:N)</f>
        <v>2</v>
      </c>
      <c r="AD645" s="83" t="str">
        <f>REPLACE(INDEX(GroupVertices[Group], MATCH(Vertices[[#This Row],[Vertex]],GroupVertices[Vertex],0)),1,1,"")</f>
        <v>1</v>
      </c>
      <c r="AE645" s="2"/>
      <c r="AI645" s="3"/>
    </row>
    <row r="646" spans="1:35" x14ac:dyDescent="0.25">
      <c r="A646" s="1" t="s">
        <v>494</v>
      </c>
      <c r="D646">
        <v>1.625</v>
      </c>
      <c r="G646" s="51"/>
      <c r="M646">
        <v>5141.29736328125</v>
      </c>
      <c r="N646">
        <v>3540.618408203125</v>
      </c>
      <c r="R646" s="49">
        <v>2</v>
      </c>
      <c r="U646" s="50">
        <v>0</v>
      </c>
      <c r="V646" s="50">
        <v>3.0800000000000001E-4</v>
      </c>
      <c r="W646" s="50">
        <v>3.3799999999999998E-4</v>
      </c>
      <c r="X646" s="50">
        <v>0.557114</v>
      </c>
      <c r="Y646" s="50">
        <v>1</v>
      </c>
      <c r="AA646" s="3">
        <v>100</v>
      </c>
      <c r="AC646" s="6">
        <f>SUMIF(Edges!A:A,Vertices[[#This Row],[Vertex]],Edges!N:N)+SUMIF(Edges!B:B,Vertices[[#This Row],[Vertex]],Edges!N:N)</f>
        <v>16</v>
      </c>
      <c r="AD646" s="83" t="str">
        <f>REPLACE(INDEX(GroupVertices[Group], MATCH(Vertices[[#This Row],[Vertex]],GroupVertices[Vertex],0)),1,1,"")</f>
        <v>1</v>
      </c>
      <c r="AE646" s="2"/>
      <c r="AI646" s="3"/>
    </row>
    <row r="647" spans="1:35" x14ac:dyDescent="0.25">
      <c r="A647" s="1" t="s">
        <v>495</v>
      </c>
      <c r="D647">
        <v>1.625</v>
      </c>
      <c r="G647" s="51"/>
      <c r="M647">
        <v>6985.87841796875</v>
      </c>
      <c r="N647">
        <v>4509.96630859375</v>
      </c>
      <c r="R647" s="49">
        <v>2</v>
      </c>
      <c r="U647" s="50">
        <v>0</v>
      </c>
      <c r="V647" s="50">
        <v>3.0800000000000001E-4</v>
      </c>
      <c r="W647" s="50">
        <v>3.3799999999999998E-4</v>
      </c>
      <c r="X647" s="50">
        <v>0.557114</v>
      </c>
      <c r="Y647" s="50">
        <v>1</v>
      </c>
      <c r="AA647" s="3">
        <v>613</v>
      </c>
      <c r="AC647" s="6">
        <f>SUMIF(Edges!A:A,Vertices[[#This Row],[Vertex]],Edges!N:N)+SUMIF(Edges!B:B,Vertices[[#This Row],[Vertex]],Edges!N:N)</f>
        <v>7</v>
      </c>
      <c r="AD647" s="83" t="str">
        <f>REPLACE(INDEX(GroupVertices[Group], MATCH(Vertices[[#This Row],[Vertex]],GroupVertices[Vertex],0)),1,1,"")</f>
        <v>1</v>
      </c>
      <c r="AE647" s="2"/>
      <c r="AI647" s="3"/>
    </row>
    <row r="648" spans="1:35" x14ac:dyDescent="0.25">
      <c r="A648" s="1" t="s">
        <v>402</v>
      </c>
      <c r="D648">
        <v>1.625</v>
      </c>
      <c r="G648" s="51"/>
      <c r="M648">
        <v>5394.9638671875</v>
      </c>
      <c r="N648">
        <v>2801.702880859375</v>
      </c>
      <c r="R648" s="49">
        <v>2</v>
      </c>
      <c r="U648" s="50">
        <v>0</v>
      </c>
      <c r="V648" s="50">
        <v>3.3700000000000001E-4</v>
      </c>
      <c r="W648" s="50">
        <v>4.4099999999999999E-4</v>
      </c>
      <c r="X648" s="50">
        <v>0.549342</v>
      </c>
      <c r="Y648" s="50">
        <v>1</v>
      </c>
      <c r="AA648" s="3">
        <v>596</v>
      </c>
      <c r="AC648" s="6">
        <f>SUMIF(Edges!A:A,Vertices[[#This Row],[Vertex]],Edges!N:N)+SUMIF(Edges!B:B,Vertices[[#This Row],[Vertex]],Edges!N:N)</f>
        <v>4</v>
      </c>
      <c r="AD648" s="83" t="str">
        <f>REPLACE(INDEX(GroupVertices[Group], MATCH(Vertices[[#This Row],[Vertex]],GroupVertices[Vertex],0)),1,1,"")</f>
        <v>1</v>
      </c>
      <c r="AE648" s="2"/>
      <c r="AI648" s="3"/>
    </row>
    <row r="649" spans="1:35" x14ac:dyDescent="0.25">
      <c r="A649" s="1" t="s">
        <v>397</v>
      </c>
      <c r="D649">
        <v>1.625</v>
      </c>
      <c r="G649" s="51"/>
      <c r="M649">
        <v>6852.314453125</v>
      </c>
      <c r="N649">
        <v>4420.7119140625</v>
      </c>
      <c r="R649" s="49">
        <v>2</v>
      </c>
      <c r="U649" s="50">
        <v>0</v>
      </c>
      <c r="V649" s="50">
        <v>3.3700000000000001E-4</v>
      </c>
      <c r="W649" s="50">
        <v>4.4099999999999999E-4</v>
      </c>
      <c r="X649" s="50">
        <v>0.549342</v>
      </c>
      <c r="Y649" s="50">
        <v>1</v>
      </c>
      <c r="AA649" s="3">
        <v>379</v>
      </c>
      <c r="AC649" s="6">
        <f>SUMIF(Edges!A:A,Vertices[[#This Row],[Vertex]],Edges!N:N)+SUMIF(Edges!B:B,Vertices[[#This Row],[Vertex]],Edges!N:N)</f>
        <v>2</v>
      </c>
      <c r="AD649" s="83" t="str">
        <f>REPLACE(INDEX(GroupVertices[Group], MATCH(Vertices[[#This Row],[Vertex]],GroupVertices[Vertex],0)),1,1,"")</f>
        <v>1</v>
      </c>
      <c r="AE649" s="2"/>
      <c r="AI649" s="3"/>
    </row>
    <row r="650" spans="1:35" x14ac:dyDescent="0.25">
      <c r="A650" s="1" t="s">
        <v>347</v>
      </c>
      <c r="D650">
        <v>1.625</v>
      </c>
      <c r="G650" s="51"/>
      <c r="M650">
        <v>5496.86474609375</v>
      </c>
      <c r="N650">
        <v>4271.962890625</v>
      </c>
      <c r="R650" s="49">
        <v>2</v>
      </c>
      <c r="U650" s="50">
        <v>0</v>
      </c>
      <c r="V650" s="50">
        <v>2.5900000000000001E-4</v>
      </c>
      <c r="W650" s="50">
        <v>2.7999999999999998E-4</v>
      </c>
      <c r="X650" s="50">
        <v>0.54877100000000001</v>
      </c>
      <c r="Y650" s="50">
        <v>1</v>
      </c>
      <c r="AA650" s="3">
        <v>162</v>
      </c>
      <c r="AC650" s="6">
        <f>SUMIF(Edges!A:A,Vertices[[#This Row],[Vertex]],Edges!N:N)+SUMIF(Edges!B:B,Vertices[[#This Row],[Vertex]],Edges!N:N)</f>
        <v>4</v>
      </c>
      <c r="AD650" s="83" t="str">
        <f>REPLACE(INDEX(GroupVertices[Group], MATCH(Vertices[[#This Row],[Vertex]],GroupVertices[Vertex],0)),1,1,"")</f>
        <v>1</v>
      </c>
      <c r="AE650" s="2"/>
      <c r="AI650" s="3"/>
    </row>
    <row r="651" spans="1:35" x14ac:dyDescent="0.25">
      <c r="A651" s="1" t="s">
        <v>346</v>
      </c>
      <c r="D651">
        <v>1.625</v>
      </c>
      <c r="G651" s="51"/>
      <c r="M651">
        <v>3701.0205078125</v>
      </c>
      <c r="N651">
        <v>2903.66259765625</v>
      </c>
      <c r="R651" s="49">
        <v>2</v>
      </c>
      <c r="U651" s="50">
        <v>0</v>
      </c>
      <c r="V651" s="50">
        <v>2.5900000000000001E-4</v>
      </c>
      <c r="W651" s="50">
        <v>2.7999999999999998E-4</v>
      </c>
      <c r="X651" s="50">
        <v>0.54877100000000001</v>
      </c>
      <c r="Y651" s="50">
        <v>1</v>
      </c>
      <c r="AA651" s="3">
        <v>43</v>
      </c>
      <c r="AC651" s="6">
        <f>SUMIF(Edges!A:A,Vertices[[#This Row],[Vertex]],Edges!N:N)+SUMIF(Edges!B:B,Vertices[[#This Row],[Vertex]],Edges!N:N)</f>
        <v>2</v>
      </c>
      <c r="AD651" s="83" t="str">
        <f>REPLACE(INDEX(GroupVertices[Group], MATCH(Vertices[[#This Row],[Vertex]],GroupVertices[Vertex],0)),1,1,"")</f>
        <v>1</v>
      </c>
      <c r="AE651" s="2"/>
      <c r="AI651" s="3"/>
    </row>
    <row r="652" spans="1:35" x14ac:dyDescent="0.25">
      <c r="A652" s="1" t="s">
        <v>502</v>
      </c>
      <c r="D652">
        <v>1.625</v>
      </c>
      <c r="G652" s="51"/>
      <c r="M652">
        <v>6449.5693359375</v>
      </c>
      <c r="N652">
        <v>8496.873046875</v>
      </c>
      <c r="R652" s="49">
        <v>2</v>
      </c>
      <c r="U652" s="50">
        <v>0</v>
      </c>
      <c r="V652" s="50">
        <v>3.3100000000000002E-4</v>
      </c>
      <c r="W652" s="50">
        <v>1.4799999999999999E-4</v>
      </c>
      <c r="X652" s="50">
        <v>0.54816699999999996</v>
      </c>
      <c r="Y652" s="50">
        <v>1</v>
      </c>
      <c r="AA652" s="3">
        <v>175</v>
      </c>
      <c r="AC652" s="6">
        <f>SUMIF(Edges!A:A,Vertices[[#This Row],[Vertex]],Edges!N:N)+SUMIF(Edges!B:B,Vertices[[#This Row],[Vertex]],Edges!N:N)</f>
        <v>5</v>
      </c>
      <c r="AD652" s="83" t="str">
        <f>REPLACE(INDEX(GroupVertices[Group], MATCH(Vertices[[#This Row],[Vertex]],GroupVertices[Vertex],0)),1,1,"")</f>
        <v>1</v>
      </c>
      <c r="AE652" s="2"/>
      <c r="AI652" s="3"/>
    </row>
    <row r="653" spans="1:35" x14ac:dyDescent="0.25">
      <c r="A653" s="1" t="s">
        <v>504</v>
      </c>
      <c r="D653">
        <v>1.625</v>
      </c>
      <c r="G653" s="51"/>
      <c r="M653">
        <v>7443.2734375</v>
      </c>
      <c r="N653">
        <v>6157.65625</v>
      </c>
      <c r="R653" s="49">
        <v>2</v>
      </c>
      <c r="U653" s="50">
        <v>0</v>
      </c>
      <c r="V653" s="50">
        <v>3.3100000000000002E-4</v>
      </c>
      <c r="W653" s="50">
        <v>1.4799999999999999E-4</v>
      </c>
      <c r="X653" s="50">
        <v>0.54816699999999996</v>
      </c>
      <c r="Y653" s="50">
        <v>1</v>
      </c>
      <c r="AA653" s="3">
        <v>604</v>
      </c>
      <c r="AC653" s="6">
        <f>SUMIF(Edges!A:A,Vertices[[#This Row],[Vertex]],Edges!N:N)+SUMIF(Edges!B:B,Vertices[[#This Row],[Vertex]],Edges!N:N)</f>
        <v>5</v>
      </c>
      <c r="AD653" s="83" t="str">
        <f>REPLACE(INDEX(GroupVertices[Group], MATCH(Vertices[[#This Row],[Vertex]],GroupVertices[Vertex],0)),1,1,"")</f>
        <v>1</v>
      </c>
      <c r="AE653" s="2"/>
      <c r="AI653" s="3"/>
    </row>
    <row r="654" spans="1:35" x14ac:dyDescent="0.25">
      <c r="A654" s="1" t="s">
        <v>912</v>
      </c>
      <c r="D654">
        <v>1.625</v>
      </c>
      <c r="G654" s="51"/>
      <c r="M654">
        <v>2152.899169921875</v>
      </c>
      <c r="N654">
        <v>3936.042236328125</v>
      </c>
      <c r="R654" s="49">
        <v>2</v>
      </c>
      <c r="U654" s="50">
        <v>0</v>
      </c>
      <c r="V654" s="50">
        <v>2.6899999999999998E-4</v>
      </c>
      <c r="W654" s="50">
        <v>3.8000000000000002E-5</v>
      </c>
      <c r="X654" s="50">
        <v>0.54717499999999997</v>
      </c>
      <c r="Y654" s="50">
        <v>1</v>
      </c>
      <c r="AA654" s="3">
        <v>485</v>
      </c>
      <c r="AC654" s="6">
        <f>SUMIF(Edges!A:A,Vertices[[#This Row],[Vertex]],Edges!N:N)+SUMIF(Edges!B:B,Vertices[[#This Row],[Vertex]],Edges!N:N)</f>
        <v>2</v>
      </c>
      <c r="AD654" s="83" t="str">
        <f>REPLACE(INDEX(GroupVertices[Group], MATCH(Vertices[[#This Row],[Vertex]],GroupVertices[Vertex],0)),1,1,"")</f>
        <v>1</v>
      </c>
      <c r="AE654" s="2"/>
      <c r="AI654" s="3"/>
    </row>
    <row r="655" spans="1:35" x14ac:dyDescent="0.25">
      <c r="A655" s="1" t="s">
        <v>836</v>
      </c>
      <c r="D655">
        <v>1.625</v>
      </c>
      <c r="G655" s="51"/>
      <c r="M655">
        <v>7541.3994140625</v>
      </c>
      <c r="N655">
        <v>4035.746337890625</v>
      </c>
      <c r="R655" s="49">
        <v>2</v>
      </c>
      <c r="U655" s="50">
        <v>0</v>
      </c>
      <c r="V655" s="50">
        <v>3.1599999999999998E-4</v>
      </c>
      <c r="W655" s="50">
        <v>1.13E-4</v>
      </c>
      <c r="X655" s="50">
        <v>0.54664999999999997</v>
      </c>
      <c r="Y655" s="50">
        <v>1</v>
      </c>
      <c r="AA655" s="3">
        <v>472</v>
      </c>
      <c r="AC655" s="6">
        <f>SUMIF(Edges!A:A,Vertices[[#This Row],[Vertex]],Edges!N:N)+SUMIF(Edges!B:B,Vertices[[#This Row],[Vertex]],Edges!N:N)</f>
        <v>3</v>
      </c>
      <c r="AD655" s="83" t="str">
        <f>REPLACE(INDEX(GroupVertices[Group], MATCH(Vertices[[#This Row],[Vertex]],GroupVertices[Vertex],0)),1,1,"")</f>
        <v>1</v>
      </c>
      <c r="AE655" s="2"/>
      <c r="AI655" s="3"/>
    </row>
    <row r="656" spans="1:35" x14ac:dyDescent="0.25">
      <c r="A656" s="1" t="s">
        <v>508</v>
      </c>
      <c r="D656">
        <v>1.625</v>
      </c>
      <c r="G656" s="51"/>
      <c r="M656">
        <v>2609.264404296875</v>
      </c>
      <c r="N656">
        <v>7050.88671875</v>
      </c>
      <c r="R656" s="49">
        <v>2</v>
      </c>
      <c r="U656" s="50">
        <v>0</v>
      </c>
      <c r="V656" s="50">
        <v>3.0699999999999998E-4</v>
      </c>
      <c r="W656" s="50">
        <v>1.1900000000000001E-4</v>
      </c>
      <c r="X656" s="50">
        <v>0.54632899999999995</v>
      </c>
      <c r="Y656" s="50">
        <v>1</v>
      </c>
      <c r="AA656" s="3">
        <v>103</v>
      </c>
      <c r="AC656" s="6">
        <f>SUMIF(Edges!A:A,Vertices[[#This Row],[Vertex]],Edges!N:N)+SUMIF(Edges!B:B,Vertices[[#This Row],[Vertex]],Edges!N:N)</f>
        <v>3</v>
      </c>
      <c r="AD656" s="83" t="str">
        <f>REPLACE(INDEX(GroupVertices[Group], MATCH(Vertices[[#This Row],[Vertex]],GroupVertices[Vertex],0)),1,1,"")</f>
        <v>1</v>
      </c>
      <c r="AE656" s="2"/>
      <c r="AI656" s="3"/>
    </row>
    <row r="657" spans="1:35" x14ac:dyDescent="0.25">
      <c r="A657" s="1" t="s">
        <v>509</v>
      </c>
      <c r="D657">
        <v>1.625</v>
      </c>
      <c r="G657" s="51"/>
      <c r="M657">
        <v>3167.35205078125</v>
      </c>
      <c r="N657">
        <v>9033.1796875</v>
      </c>
      <c r="R657" s="49">
        <v>2</v>
      </c>
      <c r="U657" s="50">
        <v>0</v>
      </c>
      <c r="V657" s="50">
        <v>3.0699999999999998E-4</v>
      </c>
      <c r="W657" s="50">
        <v>1.1900000000000001E-4</v>
      </c>
      <c r="X657" s="50">
        <v>0.54632899999999995</v>
      </c>
      <c r="Y657" s="50">
        <v>1</v>
      </c>
      <c r="AA657" s="3">
        <v>104</v>
      </c>
      <c r="AC657" s="6">
        <f>SUMIF(Edges!A:A,Vertices[[#This Row],[Vertex]],Edges!N:N)+SUMIF(Edges!B:B,Vertices[[#This Row],[Vertex]],Edges!N:N)</f>
        <v>3</v>
      </c>
      <c r="AD657" s="83" t="str">
        <f>REPLACE(INDEX(GroupVertices[Group], MATCH(Vertices[[#This Row],[Vertex]],GroupVertices[Vertex],0)),1,1,"")</f>
        <v>1</v>
      </c>
      <c r="AE657" s="2"/>
      <c r="AI657" s="3"/>
    </row>
    <row r="658" spans="1:35" x14ac:dyDescent="0.25">
      <c r="A658" s="1" t="s">
        <v>467</v>
      </c>
      <c r="D658">
        <v>1.625</v>
      </c>
      <c r="G658" s="51"/>
      <c r="M658">
        <v>5622.93017578125</v>
      </c>
      <c r="N658">
        <v>2648.59765625</v>
      </c>
      <c r="R658" s="49">
        <v>2</v>
      </c>
      <c r="U658" s="50">
        <v>0</v>
      </c>
      <c r="V658" s="50">
        <v>2.5000000000000001E-4</v>
      </c>
      <c r="W658" s="50">
        <v>1.2E-5</v>
      </c>
      <c r="X658" s="50">
        <v>0.54557800000000001</v>
      </c>
      <c r="Y658" s="50">
        <v>1</v>
      </c>
      <c r="AA658" s="3">
        <v>88</v>
      </c>
      <c r="AC658" s="6">
        <f>SUMIF(Edges!A:A,Vertices[[#This Row],[Vertex]],Edges!N:N)+SUMIF(Edges!B:B,Vertices[[#This Row],[Vertex]],Edges!N:N)</f>
        <v>2</v>
      </c>
      <c r="AD658" s="83" t="str">
        <f>REPLACE(INDEX(GroupVertices[Group], MATCH(Vertices[[#This Row],[Vertex]],GroupVertices[Vertex],0)),1,1,"")</f>
        <v>1</v>
      </c>
      <c r="AE658" s="2"/>
      <c r="AI658" s="3"/>
    </row>
    <row r="659" spans="1:35" x14ac:dyDescent="0.25">
      <c r="A659" s="1" t="s">
        <v>1014</v>
      </c>
      <c r="D659">
        <v>1.625</v>
      </c>
      <c r="G659" s="51"/>
      <c r="M659">
        <v>8203.7333984375</v>
      </c>
      <c r="N659">
        <v>4176.4443359375</v>
      </c>
      <c r="R659" s="49">
        <v>2</v>
      </c>
      <c r="U659" s="50">
        <v>0</v>
      </c>
      <c r="V659" s="50">
        <v>2.99E-4</v>
      </c>
      <c r="W659" s="50">
        <v>7.6000000000000004E-5</v>
      </c>
      <c r="X659" s="50">
        <v>0.54545299999999997</v>
      </c>
      <c r="Y659" s="50">
        <v>1</v>
      </c>
      <c r="AA659" s="3">
        <v>732</v>
      </c>
      <c r="AC659" s="6">
        <f>SUMIF(Edges!A:A,Vertices[[#This Row],[Vertex]],Edges!N:N)+SUMIF(Edges!B:B,Vertices[[#This Row],[Vertex]],Edges!N:N)</f>
        <v>2</v>
      </c>
      <c r="AD659" s="83" t="str">
        <f>REPLACE(INDEX(GroupVertices[Group], MATCH(Vertices[[#This Row],[Vertex]],GroupVertices[Vertex],0)),1,1,"")</f>
        <v>1</v>
      </c>
      <c r="AE659" s="2"/>
      <c r="AI659" s="3"/>
    </row>
    <row r="660" spans="1:35" x14ac:dyDescent="0.25">
      <c r="A660" s="1" t="s">
        <v>178</v>
      </c>
      <c r="D660">
        <v>1.625</v>
      </c>
      <c r="G660" s="51"/>
      <c r="M660">
        <v>6759.79736328125</v>
      </c>
      <c r="N660">
        <v>3115.954833984375</v>
      </c>
      <c r="R660" s="49">
        <v>2</v>
      </c>
      <c r="U660" s="50">
        <v>0</v>
      </c>
      <c r="V660" s="50">
        <v>2.6800000000000001E-4</v>
      </c>
      <c r="W660" s="50">
        <v>1.76E-4</v>
      </c>
      <c r="X660" s="50">
        <v>0.54543900000000001</v>
      </c>
      <c r="Y660" s="50">
        <v>1</v>
      </c>
      <c r="AA660" s="3">
        <v>552</v>
      </c>
      <c r="AC660" s="6">
        <f>SUMIF(Edges!A:A,Vertices[[#This Row],[Vertex]],Edges!N:N)+SUMIF(Edges!B:B,Vertices[[#This Row],[Vertex]],Edges!N:N)</f>
        <v>4</v>
      </c>
      <c r="AD660" s="83" t="str">
        <f>REPLACE(INDEX(GroupVertices[Group], MATCH(Vertices[[#This Row],[Vertex]],GroupVertices[Vertex],0)),1,1,"")</f>
        <v>1</v>
      </c>
      <c r="AE660" s="2"/>
      <c r="AI660" s="3"/>
    </row>
    <row r="661" spans="1:35" x14ac:dyDescent="0.25">
      <c r="A661" s="1" t="s">
        <v>917</v>
      </c>
      <c r="D661">
        <v>1.625</v>
      </c>
      <c r="G661" s="51"/>
      <c r="M661">
        <v>4140.955078125</v>
      </c>
      <c r="N661">
        <v>8954.8193359375</v>
      </c>
      <c r="R661" s="49">
        <v>2</v>
      </c>
      <c r="U661" s="50">
        <v>0</v>
      </c>
      <c r="V661" s="50">
        <v>3.0600000000000001E-4</v>
      </c>
      <c r="W661" s="50">
        <v>1.0399999999999999E-4</v>
      </c>
      <c r="X661" s="50">
        <v>0.543296</v>
      </c>
      <c r="Y661" s="50">
        <v>1</v>
      </c>
      <c r="AA661" s="3">
        <v>568</v>
      </c>
      <c r="AC661" s="6">
        <f>SUMIF(Edges!A:A,Vertices[[#This Row],[Vertex]],Edges!N:N)+SUMIF(Edges!B:B,Vertices[[#This Row],[Vertex]],Edges!N:N)</f>
        <v>5</v>
      </c>
      <c r="AD661" s="83" t="str">
        <f>REPLACE(INDEX(GroupVertices[Group], MATCH(Vertices[[#This Row],[Vertex]],GroupVertices[Vertex],0)),1,1,"")</f>
        <v>1</v>
      </c>
      <c r="AE661" s="2"/>
      <c r="AI661" s="3"/>
    </row>
    <row r="662" spans="1:35" x14ac:dyDescent="0.25">
      <c r="A662" s="1" t="s">
        <v>673</v>
      </c>
      <c r="D662">
        <v>1.625</v>
      </c>
      <c r="G662" s="51"/>
      <c r="M662">
        <v>361.9908447265625</v>
      </c>
      <c r="N662">
        <v>5191.1240234375</v>
      </c>
      <c r="R662" s="49">
        <v>2</v>
      </c>
      <c r="U662" s="50">
        <v>0</v>
      </c>
      <c r="V662" s="50">
        <v>2.5000000000000001E-4</v>
      </c>
      <c r="W662" s="50">
        <v>2.7799999999999998E-4</v>
      </c>
      <c r="X662" s="50">
        <v>0.54038399999999998</v>
      </c>
      <c r="Y662" s="50">
        <v>1</v>
      </c>
      <c r="AA662" s="3">
        <v>180</v>
      </c>
      <c r="AC662" s="6">
        <f>SUMIF(Edges!A:A,Vertices[[#This Row],[Vertex]],Edges!N:N)+SUMIF(Edges!B:B,Vertices[[#This Row],[Vertex]],Edges!N:N)</f>
        <v>8</v>
      </c>
      <c r="AD662" s="83" t="str">
        <f>REPLACE(INDEX(GroupVertices[Group], MATCH(Vertices[[#This Row],[Vertex]],GroupVertices[Vertex],0)),1,1,"")</f>
        <v>1</v>
      </c>
      <c r="AE662" s="2"/>
      <c r="AI662" s="3"/>
    </row>
    <row r="663" spans="1:35" x14ac:dyDescent="0.25">
      <c r="A663" s="1" t="s">
        <v>672</v>
      </c>
      <c r="D663">
        <v>1.625</v>
      </c>
      <c r="G663" s="51"/>
      <c r="M663">
        <v>418.75839233398438</v>
      </c>
      <c r="N663">
        <v>4684.193359375</v>
      </c>
      <c r="R663" s="49">
        <v>2</v>
      </c>
      <c r="U663" s="50">
        <v>0</v>
      </c>
      <c r="V663" s="50">
        <v>2.5000000000000001E-4</v>
      </c>
      <c r="W663" s="50">
        <v>2.7799999999999998E-4</v>
      </c>
      <c r="X663" s="50">
        <v>0.54038399999999998</v>
      </c>
      <c r="Y663" s="50">
        <v>1</v>
      </c>
      <c r="AA663" s="3">
        <v>179</v>
      </c>
      <c r="AC663" s="6">
        <f>SUMIF(Edges!A:A,Vertices[[#This Row],[Vertex]],Edges!N:N)+SUMIF(Edges!B:B,Vertices[[#This Row],[Vertex]],Edges!N:N)</f>
        <v>5</v>
      </c>
      <c r="AD663" s="83" t="str">
        <f>REPLACE(INDEX(GroupVertices[Group], MATCH(Vertices[[#This Row],[Vertex]],GroupVertices[Vertex],0)),1,1,"")</f>
        <v>1</v>
      </c>
      <c r="AE663" s="2"/>
      <c r="AI663" s="3"/>
    </row>
    <row r="664" spans="1:35" x14ac:dyDescent="0.25">
      <c r="A664" s="1" t="s">
        <v>685</v>
      </c>
      <c r="D664">
        <v>1.625</v>
      </c>
      <c r="G664" s="51"/>
      <c r="M664">
        <v>5423.8916015625</v>
      </c>
      <c r="N664">
        <v>9130.494140625</v>
      </c>
      <c r="R664" s="49">
        <v>2</v>
      </c>
      <c r="U664" s="50">
        <v>0</v>
      </c>
      <c r="V664" s="50">
        <v>3.0600000000000001E-4</v>
      </c>
      <c r="W664" s="50">
        <v>1.02E-4</v>
      </c>
      <c r="X664" s="50">
        <v>0.53821300000000005</v>
      </c>
      <c r="Y664" s="50">
        <v>1</v>
      </c>
      <c r="AA664" s="3">
        <v>191</v>
      </c>
      <c r="AC664" s="6">
        <f>SUMIF(Edges!A:A,Vertices[[#This Row],[Vertex]],Edges!N:N)+SUMIF(Edges!B:B,Vertices[[#This Row],[Vertex]],Edges!N:N)</f>
        <v>2</v>
      </c>
      <c r="AD664" s="83" t="str">
        <f>REPLACE(INDEX(GroupVertices[Group], MATCH(Vertices[[#This Row],[Vertex]],GroupVertices[Vertex],0)),1,1,"")</f>
        <v>1</v>
      </c>
      <c r="AE664" s="2"/>
      <c r="AI664" s="3"/>
    </row>
    <row r="665" spans="1:35" x14ac:dyDescent="0.25">
      <c r="A665" s="1" t="s">
        <v>642</v>
      </c>
      <c r="D665">
        <v>1.5</v>
      </c>
      <c r="G665" s="51"/>
      <c r="M665">
        <v>8026.03759765625</v>
      </c>
      <c r="N665">
        <v>4578.97314453125</v>
      </c>
      <c r="R665" s="49">
        <v>1</v>
      </c>
      <c r="U665" s="50">
        <v>0</v>
      </c>
      <c r="V665" s="50">
        <v>1.92E-4</v>
      </c>
      <c r="W665" s="50">
        <v>0</v>
      </c>
      <c r="X665" s="50">
        <v>0.53417700000000001</v>
      </c>
      <c r="Y665" s="50">
        <v>0</v>
      </c>
      <c r="AA665" s="3">
        <v>456</v>
      </c>
      <c r="AC665" s="6">
        <f>SUMIF(Edges!A:A,Vertices[[#This Row],[Vertex]],Edges!N:N)+SUMIF(Edges!B:B,Vertices[[#This Row],[Vertex]],Edges!N:N)</f>
        <v>5</v>
      </c>
      <c r="AD665" s="83" t="str">
        <f>REPLACE(INDEX(GroupVertices[Group], MATCH(Vertices[[#This Row],[Vertex]],GroupVertices[Vertex],0)),1,1,"")</f>
        <v>1</v>
      </c>
      <c r="AE665" s="2"/>
      <c r="AI665" s="3"/>
    </row>
    <row r="666" spans="1:35" x14ac:dyDescent="0.25">
      <c r="A666" s="1" t="s">
        <v>1018</v>
      </c>
      <c r="D666">
        <v>1.5</v>
      </c>
      <c r="G666" s="51"/>
      <c r="M666">
        <v>1827.2550048828125</v>
      </c>
      <c r="N666">
        <v>4861.443359375</v>
      </c>
      <c r="R666" s="49">
        <v>1</v>
      </c>
      <c r="U666" s="50">
        <v>0</v>
      </c>
      <c r="V666" s="50">
        <v>2.0900000000000001E-4</v>
      </c>
      <c r="W666" s="50">
        <v>0</v>
      </c>
      <c r="X666" s="50">
        <v>0.53372900000000001</v>
      </c>
      <c r="Y666" s="50">
        <v>0</v>
      </c>
      <c r="AA666" s="3">
        <v>848</v>
      </c>
      <c r="AC666" s="6">
        <f>SUMIF(Edges!A:A,Vertices[[#This Row],[Vertex]],Edges!N:N)+SUMIF(Edges!B:B,Vertices[[#This Row],[Vertex]],Edges!N:N)</f>
        <v>1</v>
      </c>
      <c r="AD666" s="83" t="str">
        <f>REPLACE(INDEX(GroupVertices[Group], MATCH(Vertices[[#This Row],[Vertex]],GroupVertices[Vertex],0)),1,1,"")</f>
        <v>1</v>
      </c>
      <c r="AE666" s="2"/>
      <c r="AI666" s="3"/>
    </row>
    <row r="667" spans="1:35" x14ac:dyDescent="0.25">
      <c r="A667" s="1" t="s">
        <v>829</v>
      </c>
      <c r="D667">
        <v>1.625</v>
      </c>
      <c r="G667" s="51"/>
      <c r="M667">
        <v>1765.767333984375</v>
      </c>
      <c r="N667">
        <v>5989.279296875</v>
      </c>
      <c r="R667" s="49">
        <v>2</v>
      </c>
      <c r="U667" s="50">
        <v>0</v>
      </c>
      <c r="V667" s="50">
        <v>3.0200000000000002E-4</v>
      </c>
      <c r="W667" s="50">
        <v>6.6000000000000005E-5</v>
      </c>
      <c r="X667" s="50">
        <v>0.53351800000000005</v>
      </c>
      <c r="Y667" s="50">
        <v>1</v>
      </c>
      <c r="AA667" s="3">
        <v>483</v>
      </c>
      <c r="AC667" s="6">
        <f>SUMIF(Edges!A:A,Vertices[[#This Row],[Vertex]],Edges!N:N)+SUMIF(Edges!B:B,Vertices[[#This Row],[Vertex]],Edges!N:N)</f>
        <v>5</v>
      </c>
      <c r="AD667" s="83" t="str">
        <f>REPLACE(INDEX(GroupVertices[Group], MATCH(Vertices[[#This Row],[Vertex]],GroupVertices[Vertex],0)),1,1,"")</f>
        <v>1</v>
      </c>
      <c r="AE667" s="2"/>
      <c r="AI667" s="3"/>
    </row>
    <row r="668" spans="1:35" x14ac:dyDescent="0.25">
      <c r="A668" s="1" t="s">
        <v>743</v>
      </c>
      <c r="D668">
        <v>1.625</v>
      </c>
      <c r="G668" s="51"/>
      <c r="M668">
        <v>3173.451171875</v>
      </c>
      <c r="N668">
        <v>3448.35595703125</v>
      </c>
      <c r="R668" s="49">
        <v>2</v>
      </c>
      <c r="U668" s="50">
        <v>0</v>
      </c>
      <c r="V668" s="50">
        <v>3.0200000000000002E-4</v>
      </c>
      <c r="W668" s="50">
        <v>6.6000000000000005E-5</v>
      </c>
      <c r="X668" s="50">
        <v>0.53351800000000005</v>
      </c>
      <c r="Y668" s="50">
        <v>1</v>
      </c>
      <c r="AA668" s="3">
        <v>241</v>
      </c>
      <c r="AC668" s="6">
        <f>SUMIF(Edges!A:A,Vertices[[#This Row],[Vertex]],Edges!N:N)+SUMIF(Edges!B:B,Vertices[[#This Row],[Vertex]],Edges!N:N)</f>
        <v>3</v>
      </c>
      <c r="AD668" s="83" t="str">
        <f>REPLACE(INDEX(GroupVertices[Group], MATCH(Vertices[[#This Row],[Vertex]],GroupVertices[Vertex],0)),1,1,"")</f>
        <v>1</v>
      </c>
      <c r="AE668" s="2"/>
      <c r="AI668" s="3"/>
    </row>
    <row r="669" spans="1:35" x14ac:dyDescent="0.25">
      <c r="A669" s="1" t="s">
        <v>930</v>
      </c>
      <c r="D669">
        <v>1.625</v>
      </c>
      <c r="G669" s="51"/>
      <c r="M669">
        <v>6227.82861328125</v>
      </c>
      <c r="N669">
        <v>4125.771484375</v>
      </c>
      <c r="R669" s="49">
        <v>2</v>
      </c>
      <c r="U669" s="50">
        <v>0</v>
      </c>
      <c r="V669" s="50">
        <v>3.21E-4</v>
      </c>
      <c r="W669" s="50">
        <v>1.6899999999999999E-4</v>
      </c>
      <c r="X669" s="50">
        <v>0.52836300000000003</v>
      </c>
      <c r="Y669" s="50">
        <v>1</v>
      </c>
      <c r="AA669" s="3">
        <v>450</v>
      </c>
      <c r="AC669" s="6">
        <f>SUMIF(Edges!A:A,Vertices[[#This Row],[Vertex]],Edges!N:N)+SUMIF(Edges!B:B,Vertices[[#This Row],[Vertex]],Edges!N:N)</f>
        <v>2</v>
      </c>
      <c r="AD669" s="83" t="str">
        <f>REPLACE(INDEX(GroupVertices[Group], MATCH(Vertices[[#This Row],[Vertex]],GroupVertices[Vertex],0)),1,1,"")</f>
        <v>1</v>
      </c>
      <c r="AE669" s="2"/>
      <c r="AI669" s="3"/>
    </row>
    <row r="670" spans="1:35" x14ac:dyDescent="0.25">
      <c r="A670" s="1" t="s">
        <v>371</v>
      </c>
      <c r="D670">
        <v>1.625</v>
      </c>
      <c r="G670" s="51"/>
      <c r="M670">
        <v>4523.93798828125</v>
      </c>
      <c r="N670">
        <v>2313.497314453125</v>
      </c>
      <c r="R670" s="49">
        <v>2</v>
      </c>
      <c r="U670" s="50">
        <v>0</v>
      </c>
      <c r="V670" s="50">
        <v>3.1E-4</v>
      </c>
      <c r="W670" s="50">
        <v>8.7999999999999998E-5</v>
      </c>
      <c r="X670" s="50">
        <v>0.527833</v>
      </c>
      <c r="Y670" s="50">
        <v>1</v>
      </c>
      <c r="AA670" s="3">
        <v>55</v>
      </c>
      <c r="AC670" s="6">
        <f>SUMIF(Edges!A:A,Vertices[[#This Row],[Vertex]],Edges!N:N)+SUMIF(Edges!B:B,Vertices[[#This Row],[Vertex]],Edges!N:N)</f>
        <v>2</v>
      </c>
      <c r="AD670" s="83" t="str">
        <f>REPLACE(INDEX(GroupVertices[Group], MATCH(Vertices[[#This Row],[Vertex]],GroupVertices[Vertex],0)),1,1,"")</f>
        <v>1</v>
      </c>
      <c r="AE670" s="2"/>
      <c r="AI670" s="3"/>
    </row>
    <row r="671" spans="1:35" x14ac:dyDescent="0.25">
      <c r="A671" s="1" t="s">
        <v>191</v>
      </c>
      <c r="D671">
        <v>1.625</v>
      </c>
      <c r="G671" s="51"/>
      <c r="M671">
        <v>3021.3505859375</v>
      </c>
      <c r="N671">
        <v>3035.832763671875</v>
      </c>
      <c r="R671" s="49">
        <v>2</v>
      </c>
      <c r="U671" s="50">
        <v>0</v>
      </c>
      <c r="V671" s="50">
        <v>2.8600000000000001E-4</v>
      </c>
      <c r="W671" s="50">
        <v>4.3999999999999999E-5</v>
      </c>
      <c r="X671" s="50">
        <v>0.52702700000000002</v>
      </c>
      <c r="Y671" s="50">
        <v>1</v>
      </c>
      <c r="AA671" s="3">
        <v>853</v>
      </c>
      <c r="AC671" s="6">
        <f>SUMIF(Edges!A:A,Vertices[[#This Row],[Vertex]],Edges!N:N)+SUMIF(Edges!B:B,Vertices[[#This Row],[Vertex]],Edges!N:N)</f>
        <v>4</v>
      </c>
      <c r="AD671" s="83" t="str">
        <f>REPLACE(INDEX(GroupVertices[Group], MATCH(Vertices[[#This Row],[Vertex]],GroupVertices[Vertex],0)),1,1,"")</f>
        <v>1</v>
      </c>
      <c r="AE671" s="2"/>
      <c r="AI671" s="3"/>
    </row>
    <row r="672" spans="1:35" x14ac:dyDescent="0.25">
      <c r="A672" s="1" t="s">
        <v>189</v>
      </c>
      <c r="D672">
        <v>1.625</v>
      </c>
      <c r="G672" s="51"/>
      <c r="M672">
        <v>5076.6787109375</v>
      </c>
      <c r="N672">
        <v>2789.950439453125</v>
      </c>
      <c r="R672" s="49">
        <v>2</v>
      </c>
      <c r="U672" s="50">
        <v>0</v>
      </c>
      <c r="V672" s="50">
        <v>2.8600000000000001E-4</v>
      </c>
      <c r="W672" s="50">
        <v>4.3999999999999999E-5</v>
      </c>
      <c r="X672" s="50">
        <v>0.52702700000000002</v>
      </c>
      <c r="Y672" s="50">
        <v>1</v>
      </c>
      <c r="AA672" s="3">
        <v>8</v>
      </c>
      <c r="AC672" s="6">
        <f>SUMIF(Edges!A:A,Vertices[[#This Row],[Vertex]],Edges!N:N)+SUMIF(Edges!B:B,Vertices[[#This Row],[Vertex]],Edges!N:N)</f>
        <v>3</v>
      </c>
      <c r="AD672" s="83" t="str">
        <f>REPLACE(INDEX(GroupVertices[Group], MATCH(Vertices[[#This Row],[Vertex]],GroupVertices[Vertex],0)),1,1,"")</f>
        <v>1</v>
      </c>
      <c r="AE672" s="2"/>
      <c r="AI672" s="3"/>
    </row>
    <row r="673" spans="1:35" x14ac:dyDescent="0.25">
      <c r="A673" s="1" t="s">
        <v>942</v>
      </c>
      <c r="D673">
        <v>1.625</v>
      </c>
      <c r="G673" s="51"/>
      <c r="M673">
        <v>4690.1748046875</v>
      </c>
      <c r="N673">
        <v>3887.073486328125</v>
      </c>
      <c r="R673" s="49">
        <v>2</v>
      </c>
      <c r="U673" s="50">
        <v>0</v>
      </c>
      <c r="V673" s="50">
        <v>3.6699999999999998E-4</v>
      </c>
      <c r="W673" s="50">
        <v>5.8500000000000002E-4</v>
      </c>
      <c r="X673" s="50">
        <v>0.52690899999999996</v>
      </c>
      <c r="Y673" s="50">
        <v>1</v>
      </c>
      <c r="AA673" s="3">
        <v>519</v>
      </c>
      <c r="AC673" s="6">
        <f>SUMIF(Edges!A:A,Vertices[[#This Row],[Vertex]],Edges!N:N)+SUMIF(Edges!B:B,Vertices[[#This Row],[Vertex]],Edges!N:N)</f>
        <v>3</v>
      </c>
      <c r="AD673" s="83" t="str">
        <f>REPLACE(INDEX(GroupVertices[Group], MATCH(Vertices[[#This Row],[Vertex]],GroupVertices[Vertex],0)),1,1,"")</f>
        <v>1</v>
      </c>
      <c r="AE673" s="2"/>
      <c r="AI673" s="3"/>
    </row>
    <row r="674" spans="1:35" x14ac:dyDescent="0.25">
      <c r="A674" s="1" t="s">
        <v>441</v>
      </c>
      <c r="D674">
        <v>1.625</v>
      </c>
      <c r="G674" s="51"/>
      <c r="M674">
        <v>3838.761962890625</v>
      </c>
      <c r="N674">
        <v>8490.318359375</v>
      </c>
      <c r="R674" s="49">
        <v>2</v>
      </c>
      <c r="U674" s="50">
        <v>0</v>
      </c>
      <c r="V674" s="50">
        <v>2.7999999999999998E-4</v>
      </c>
      <c r="W674" s="50">
        <v>2.444E-3</v>
      </c>
      <c r="X674" s="50">
        <v>0.52473800000000004</v>
      </c>
      <c r="Y674" s="50">
        <v>1</v>
      </c>
      <c r="AA674" s="3">
        <v>546</v>
      </c>
      <c r="AC674" s="6">
        <f>SUMIF(Edges!A:A,Vertices[[#This Row],[Vertex]],Edges!N:N)+SUMIF(Edges!B:B,Vertices[[#This Row],[Vertex]],Edges!N:N)</f>
        <v>4</v>
      </c>
      <c r="AD674" s="83" t="str">
        <f>REPLACE(INDEX(GroupVertices[Group], MATCH(Vertices[[#This Row],[Vertex]],GroupVertices[Vertex],0)),1,1,"")</f>
        <v>1</v>
      </c>
      <c r="AE674" s="2"/>
      <c r="AI674" s="3"/>
    </row>
    <row r="675" spans="1:35" x14ac:dyDescent="0.25">
      <c r="A675" s="1" t="s">
        <v>681</v>
      </c>
      <c r="D675">
        <v>1.625</v>
      </c>
      <c r="G675" s="51"/>
      <c r="M675">
        <v>6510.0224609375</v>
      </c>
      <c r="N675">
        <v>8389.900390625</v>
      </c>
      <c r="R675" s="49">
        <v>2</v>
      </c>
      <c r="U675" s="50">
        <v>0</v>
      </c>
      <c r="V675" s="50">
        <v>3.2000000000000003E-4</v>
      </c>
      <c r="W675" s="50">
        <v>1.5899999999999999E-4</v>
      </c>
      <c r="X675" s="50">
        <v>0.52137199999999995</v>
      </c>
      <c r="Y675" s="50">
        <v>1</v>
      </c>
      <c r="AA675" s="3">
        <v>188</v>
      </c>
      <c r="AC675" s="6">
        <f>SUMIF(Edges!A:A,Vertices[[#This Row],[Vertex]],Edges!N:N)+SUMIF(Edges!B:B,Vertices[[#This Row],[Vertex]],Edges!N:N)</f>
        <v>6</v>
      </c>
      <c r="AD675" s="83" t="str">
        <f>REPLACE(INDEX(GroupVertices[Group], MATCH(Vertices[[#This Row],[Vertex]],GroupVertices[Vertex],0)),1,1,"")</f>
        <v>1</v>
      </c>
      <c r="AE675" s="2"/>
      <c r="AI675" s="3"/>
    </row>
    <row r="676" spans="1:35" x14ac:dyDescent="0.25">
      <c r="A676" s="1" t="s">
        <v>834</v>
      </c>
      <c r="D676">
        <v>1.625</v>
      </c>
      <c r="G676" s="51"/>
      <c r="M676">
        <v>4172.4287109375</v>
      </c>
      <c r="N676">
        <v>3192.57421875</v>
      </c>
      <c r="R676" s="49">
        <v>2</v>
      </c>
      <c r="U676" s="50">
        <v>0</v>
      </c>
      <c r="V676" s="50">
        <v>2.8400000000000002E-4</v>
      </c>
      <c r="W676" s="50">
        <v>4.8999999999999998E-5</v>
      </c>
      <c r="X676" s="50">
        <v>0.52116899999999999</v>
      </c>
      <c r="Y676" s="50">
        <v>1</v>
      </c>
      <c r="AA676" s="3">
        <v>343</v>
      </c>
      <c r="AC676" s="6">
        <f>SUMIF(Edges!A:A,Vertices[[#This Row],[Vertex]],Edges!N:N)+SUMIF(Edges!B:B,Vertices[[#This Row],[Vertex]],Edges!N:N)</f>
        <v>2</v>
      </c>
      <c r="AD676" s="83" t="str">
        <f>REPLACE(INDEX(GroupVertices[Group], MATCH(Vertices[[#This Row],[Vertex]],GroupVertices[Vertex],0)),1,1,"")</f>
        <v>1</v>
      </c>
      <c r="AE676" s="2"/>
      <c r="AI676" s="3"/>
    </row>
    <row r="677" spans="1:35" x14ac:dyDescent="0.25">
      <c r="A677" s="1" t="s">
        <v>470</v>
      </c>
      <c r="D677">
        <v>1.625</v>
      </c>
      <c r="G677" s="51"/>
      <c r="M677">
        <v>4160.4951171875</v>
      </c>
      <c r="N677">
        <v>8583.7197265625</v>
      </c>
      <c r="R677" s="49">
        <v>2</v>
      </c>
      <c r="U677" s="50">
        <v>0</v>
      </c>
      <c r="V677" s="50">
        <v>3.0600000000000001E-4</v>
      </c>
      <c r="W677" s="50">
        <v>1.3799999999999999E-4</v>
      </c>
      <c r="X677" s="50">
        <v>0.52101600000000003</v>
      </c>
      <c r="Y677" s="50">
        <v>1</v>
      </c>
      <c r="AA677" s="3">
        <v>112</v>
      </c>
      <c r="AC677" s="6">
        <f>SUMIF(Edges!A:A,Vertices[[#This Row],[Vertex]],Edges!N:N)+SUMIF(Edges!B:B,Vertices[[#This Row],[Vertex]],Edges!N:N)</f>
        <v>2</v>
      </c>
      <c r="AD677" s="83" t="str">
        <f>REPLACE(INDEX(GroupVertices[Group], MATCH(Vertices[[#This Row],[Vertex]],GroupVertices[Vertex],0)),1,1,"")</f>
        <v>1</v>
      </c>
      <c r="AE677" s="2"/>
      <c r="AI677" s="3"/>
    </row>
    <row r="678" spans="1:35" x14ac:dyDescent="0.25">
      <c r="A678" s="1" t="s">
        <v>581</v>
      </c>
      <c r="D678">
        <v>1.625</v>
      </c>
      <c r="G678" s="51"/>
      <c r="M678">
        <v>6315.115234375</v>
      </c>
      <c r="N678">
        <v>3711.661865234375</v>
      </c>
      <c r="R678" s="49">
        <v>2</v>
      </c>
      <c r="U678" s="50">
        <v>107.99811</v>
      </c>
      <c r="V678" s="50">
        <v>3.1300000000000002E-4</v>
      </c>
      <c r="W678" s="50">
        <v>2.7E-4</v>
      </c>
      <c r="X678" s="50">
        <v>0.51467700000000005</v>
      </c>
      <c r="Y678" s="50">
        <v>0</v>
      </c>
      <c r="AA678" s="3">
        <v>870</v>
      </c>
      <c r="AC678" s="6">
        <f>SUMIF(Edges!A:A,Vertices[[#This Row],[Vertex]],Edges!N:N)+SUMIF(Edges!B:B,Vertices[[#This Row],[Vertex]],Edges!N:N)</f>
        <v>4</v>
      </c>
      <c r="AD678" s="83" t="str">
        <f>REPLACE(INDEX(GroupVertices[Group], MATCH(Vertices[[#This Row],[Vertex]],GroupVertices[Vertex],0)),1,1,"")</f>
        <v>1</v>
      </c>
      <c r="AE678" s="2"/>
      <c r="AI678" s="3"/>
    </row>
    <row r="679" spans="1:35" x14ac:dyDescent="0.25">
      <c r="A679" s="1" t="s">
        <v>918</v>
      </c>
      <c r="D679">
        <v>1.625</v>
      </c>
      <c r="G679" s="51"/>
      <c r="M679">
        <v>2360.27734375</v>
      </c>
      <c r="N679">
        <v>8536.8544921875</v>
      </c>
      <c r="R679" s="49">
        <v>2</v>
      </c>
      <c r="U679" s="50">
        <v>0</v>
      </c>
      <c r="V679" s="50">
        <v>2.99E-4</v>
      </c>
      <c r="W679" s="50">
        <v>8.1000000000000004E-5</v>
      </c>
      <c r="X679" s="50">
        <v>0.51461699999999999</v>
      </c>
      <c r="Y679" s="50">
        <v>1</v>
      </c>
      <c r="AA679" s="3">
        <v>433</v>
      </c>
      <c r="AC679" s="6">
        <f>SUMIF(Edges!A:A,Vertices[[#This Row],[Vertex]],Edges!N:N)+SUMIF(Edges!B:B,Vertices[[#This Row],[Vertex]],Edges!N:N)</f>
        <v>4</v>
      </c>
      <c r="AD679" s="83" t="str">
        <f>REPLACE(INDEX(GroupVertices[Group], MATCH(Vertices[[#This Row],[Vertex]],GroupVertices[Vertex],0)),1,1,"")</f>
        <v>1</v>
      </c>
      <c r="AE679" s="2"/>
      <c r="AI679" s="3"/>
    </row>
    <row r="680" spans="1:35" x14ac:dyDescent="0.25">
      <c r="A680" s="1" t="s">
        <v>1037</v>
      </c>
      <c r="D680">
        <v>1.625</v>
      </c>
      <c r="G680" s="51"/>
      <c r="M680">
        <v>1957.9324951171875</v>
      </c>
      <c r="N680">
        <v>5213.0400390625</v>
      </c>
      <c r="R680" s="49">
        <v>2</v>
      </c>
      <c r="U680" s="50">
        <v>506.77016099999997</v>
      </c>
      <c r="V680" s="50">
        <v>3.1700000000000001E-4</v>
      </c>
      <c r="W680" s="50">
        <v>3.1399999999999999E-4</v>
      </c>
      <c r="X680" s="50">
        <v>0.51175300000000001</v>
      </c>
      <c r="Y680" s="50">
        <v>0</v>
      </c>
      <c r="AA680" s="3">
        <v>731</v>
      </c>
      <c r="AC680" s="6">
        <f>SUMIF(Edges!A:A,Vertices[[#This Row],[Vertex]],Edges!N:N)+SUMIF(Edges!B:B,Vertices[[#This Row],[Vertex]],Edges!N:N)</f>
        <v>6</v>
      </c>
      <c r="AD680" s="83" t="str">
        <f>REPLACE(INDEX(GroupVertices[Group], MATCH(Vertices[[#This Row],[Vertex]],GroupVertices[Vertex],0)),1,1,"")</f>
        <v>1</v>
      </c>
      <c r="AE680" s="2"/>
      <c r="AI680" s="3"/>
    </row>
    <row r="681" spans="1:35" x14ac:dyDescent="0.25">
      <c r="A681" s="1" t="s">
        <v>576</v>
      </c>
      <c r="D681">
        <v>1.625</v>
      </c>
      <c r="G681" s="51"/>
      <c r="M681">
        <v>3720.696533203125</v>
      </c>
      <c r="N681">
        <v>6900.4736328125</v>
      </c>
      <c r="R681" s="49">
        <v>2</v>
      </c>
      <c r="U681" s="50">
        <v>0</v>
      </c>
      <c r="V681" s="50">
        <v>3.3700000000000001E-4</v>
      </c>
      <c r="W681" s="50">
        <v>3.2899999999999997E-4</v>
      </c>
      <c r="X681" s="50">
        <v>0.511714</v>
      </c>
      <c r="Y681" s="50">
        <v>1</v>
      </c>
      <c r="AA681" s="3">
        <v>533</v>
      </c>
      <c r="AC681" s="6">
        <f>SUMIF(Edges!A:A,Vertices[[#This Row],[Vertex]],Edges!N:N)+SUMIF(Edges!B:B,Vertices[[#This Row],[Vertex]],Edges!N:N)</f>
        <v>2</v>
      </c>
      <c r="AD681" s="83" t="str">
        <f>REPLACE(INDEX(GroupVertices[Group], MATCH(Vertices[[#This Row],[Vertex]],GroupVertices[Vertex],0)),1,1,"")</f>
        <v>1</v>
      </c>
      <c r="AE681" s="2"/>
      <c r="AI681" s="3"/>
    </row>
    <row r="682" spans="1:35" x14ac:dyDescent="0.25">
      <c r="A682" s="1" t="s">
        <v>895</v>
      </c>
      <c r="D682">
        <v>1.625</v>
      </c>
      <c r="G682" s="51"/>
      <c r="M682">
        <v>6030.12353515625</v>
      </c>
      <c r="N682">
        <v>9221.8837890625</v>
      </c>
      <c r="R682" s="49">
        <v>2</v>
      </c>
      <c r="U682" s="50">
        <v>0</v>
      </c>
      <c r="V682" s="50">
        <v>3.6600000000000001E-4</v>
      </c>
      <c r="W682" s="50">
        <v>5.7600000000000001E-4</v>
      </c>
      <c r="X682" s="50">
        <v>0.51086900000000002</v>
      </c>
      <c r="Y682" s="50">
        <v>1</v>
      </c>
      <c r="AA682" s="3">
        <v>406</v>
      </c>
      <c r="AC682" s="6">
        <f>SUMIF(Edges!A:A,Vertices[[#This Row],[Vertex]],Edges!N:N)+SUMIF(Edges!B:B,Vertices[[#This Row],[Vertex]],Edges!N:N)</f>
        <v>2</v>
      </c>
      <c r="AD682" s="83" t="str">
        <f>REPLACE(INDEX(GroupVertices[Group], MATCH(Vertices[[#This Row],[Vertex]],GroupVertices[Vertex],0)),1,1,"")</f>
        <v>1</v>
      </c>
      <c r="AE682" s="2"/>
      <c r="AI682" s="3"/>
    </row>
    <row r="683" spans="1:35" x14ac:dyDescent="0.25">
      <c r="A683" s="1" t="s">
        <v>515</v>
      </c>
      <c r="D683">
        <v>1.625</v>
      </c>
      <c r="G683" s="51"/>
      <c r="M683">
        <v>6654.47607421875</v>
      </c>
      <c r="N683">
        <v>3632.09521484375</v>
      </c>
      <c r="R683" s="49">
        <v>2</v>
      </c>
      <c r="U683" s="50">
        <v>0</v>
      </c>
      <c r="V683" s="50">
        <v>3.1E-4</v>
      </c>
      <c r="W683" s="50">
        <v>1.11E-4</v>
      </c>
      <c r="X683" s="50">
        <v>0.51014899999999996</v>
      </c>
      <c r="Y683" s="50">
        <v>1</v>
      </c>
      <c r="AA683" s="3">
        <v>108</v>
      </c>
      <c r="AC683" s="6">
        <f>SUMIF(Edges!A:A,Vertices[[#This Row],[Vertex]],Edges!N:N)+SUMIF(Edges!B:B,Vertices[[#This Row],[Vertex]],Edges!N:N)</f>
        <v>2</v>
      </c>
      <c r="AD683" s="83" t="str">
        <f>REPLACE(INDEX(GroupVertices[Group], MATCH(Vertices[[#This Row],[Vertex]],GroupVertices[Vertex],0)),1,1,"")</f>
        <v>1</v>
      </c>
      <c r="AE683" s="2"/>
      <c r="AI683" s="3"/>
    </row>
    <row r="684" spans="1:35" x14ac:dyDescent="0.25">
      <c r="A684" s="1" t="s">
        <v>763</v>
      </c>
      <c r="D684">
        <v>1.625</v>
      </c>
      <c r="G684" s="51"/>
      <c r="M684">
        <v>3693.49609375</v>
      </c>
      <c r="N684">
        <v>6021.80712890625</v>
      </c>
      <c r="R684" s="49">
        <v>2</v>
      </c>
      <c r="U684" s="50">
        <v>0</v>
      </c>
      <c r="V684" s="50">
        <v>2.7399999999999999E-4</v>
      </c>
      <c r="W684" s="50">
        <v>1.8699999999999999E-4</v>
      </c>
      <c r="X684" s="50">
        <v>0.50930399999999998</v>
      </c>
      <c r="Y684" s="50">
        <v>1</v>
      </c>
      <c r="AA684" s="3">
        <v>257</v>
      </c>
      <c r="AC684" s="6">
        <f>SUMIF(Edges!A:A,Vertices[[#This Row],[Vertex]],Edges!N:N)+SUMIF(Edges!B:B,Vertices[[#This Row],[Vertex]],Edges!N:N)</f>
        <v>2</v>
      </c>
      <c r="AD684" s="83" t="str">
        <f>REPLACE(INDEX(GroupVertices[Group], MATCH(Vertices[[#This Row],[Vertex]],GroupVertices[Vertex],0)),1,1,"")</f>
        <v>1</v>
      </c>
      <c r="AE684" s="2"/>
      <c r="AI684" s="3"/>
    </row>
    <row r="685" spans="1:35" x14ac:dyDescent="0.25">
      <c r="A685" s="1" t="s">
        <v>847</v>
      </c>
      <c r="D685">
        <v>1.625</v>
      </c>
      <c r="G685" s="51"/>
      <c r="M685">
        <v>3540.99365234375</v>
      </c>
      <c r="N685">
        <v>5217.9306640625</v>
      </c>
      <c r="R685" s="49">
        <v>2</v>
      </c>
      <c r="U685" s="50">
        <v>0</v>
      </c>
      <c r="V685" s="50">
        <v>2.8499999999999999E-4</v>
      </c>
      <c r="W685" s="50">
        <v>3.4999999999999997E-5</v>
      </c>
      <c r="X685" s="50">
        <v>0.50858300000000001</v>
      </c>
      <c r="Y685" s="50">
        <v>1</v>
      </c>
      <c r="AA685" s="3">
        <v>361</v>
      </c>
      <c r="AC685" s="6">
        <f>SUMIF(Edges!A:A,Vertices[[#This Row],[Vertex]],Edges!N:N)+SUMIF(Edges!B:B,Vertices[[#This Row],[Vertex]],Edges!N:N)</f>
        <v>2</v>
      </c>
      <c r="AD685" s="83" t="str">
        <f>REPLACE(INDEX(GroupVertices[Group], MATCH(Vertices[[#This Row],[Vertex]],GroupVertices[Vertex],0)),1,1,"")</f>
        <v>1</v>
      </c>
      <c r="AE685" s="2"/>
      <c r="AI685" s="3"/>
    </row>
    <row r="686" spans="1:35" x14ac:dyDescent="0.25">
      <c r="A686" s="1" t="s">
        <v>827</v>
      </c>
      <c r="D686">
        <v>1.625</v>
      </c>
      <c r="G686" s="51"/>
      <c r="M686">
        <v>1346.3470458984375</v>
      </c>
      <c r="N686">
        <v>5649.27783203125</v>
      </c>
      <c r="R686" s="49">
        <v>2</v>
      </c>
      <c r="U686" s="50">
        <v>0</v>
      </c>
      <c r="V686" s="50">
        <v>2.7399999999999999E-4</v>
      </c>
      <c r="W686" s="50">
        <v>2.8E-5</v>
      </c>
      <c r="X686" s="50">
        <v>0.50730299999999995</v>
      </c>
      <c r="Y686" s="50">
        <v>1</v>
      </c>
      <c r="AA686" s="3">
        <v>741</v>
      </c>
      <c r="AC686" s="6">
        <f>SUMIF(Edges!A:A,Vertices[[#This Row],[Vertex]],Edges!N:N)+SUMIF(Edges!B:B,Vertices[[#This Row],[Vertex]],Edges!N:N)</f>
        <v>2</v>
      </c>
      <c r="AD686" s="83" t="str">
        <f>REPLACE(INDEX(GroupVertices[Group], MATCH(Vertices[[#This Row],[Vertex]],GroupVertices[Vertex],0)),1,1,"")</f>
        <v>1</v>
      </c>
      <c r="AE686" s="2"/>
      <c r="AI686" s="3"/>
    </row>
    <row r="687" spans="1:35" x14ac:dyDescent="0.25">
      <c r="A687" s="1" t="s">
        <v>1048</v>
      </c>
      <c r="D687">
        <v>1.5</v>
      </c>
      <c r="G687" s="51"/>
      <c r="M687">
        <v>7514.4462890625</v>
      </c>
      <c r="N687">
        <v>3443.2275390625</v>
      </c>
      <c r="R687" s="49">
        <v>1</v>
      </c>
      <c r="U687" s="50">
        <v>0</v>
      </c>
      <c r="V687" s="50">
        <v>2.12E-4</v>
      </c>
      <c r="W687" s="50">
        <v>9.9999999999999995E-7</v>
      </c>
      <c r="X687" s="50">
        <v>0.50709599999999999</v>
      </c>
      <c r="Y687" s="50">
        <v>0</v>
      </c>
      <c r="AA687" s="3">
        <v>696</v>
      </c>
      <c r="AC687" s="6">
        <f>SUMIF(Edges!A:A,Vertices[[#This Row],[Vertex]],Edges!N:N)+SUMIF(Edges!B:B,Vertices[[#This Row],[Vertex]],Edges!N:N)</f>
        <v>2</v>
      </c>
      <c r="AD687" s="83" t="str">
        <f>REPLACE(INDEX(GroupVertices[Group], MATCH(Vertices[[#This Row],[Vertex]],GroupVertices[Vertex],0)),1,1,"")</f>
        <v>1</v>
      </c>
      <c r="AE687" s="2"/>
      <c r="AI687" s="3"/>
    </row>
    <row r="688" spans="1:35" x14ac:dyDescent="0.25">
      <c r="A688" s="1" t="s">
        <v>950</v>
      </c>
      <c r="D688">
        <v>1.625</v>
      </c>
      <c r="G688" s="51"/>
      <c r="M688">
        <v>6386.8720703125</v>
      </c>
      <c r="N688">
        <v>2767.58447265625</v>
      </c>
      <c r="R688" s="49">
        <v>2</v>
      </c>
      <c r="U688" s="50">
        <v>0</v>
      </c>
      <c r="V688" s="50">
        <v>3.21E-4</v>
      </c>
      <c r="W688" s="50">
        <v>8.8999999999999995E-5</v>
      </c>
      <c r="X688" s="50">
        <v>0.50590000000000002</v>
      </c>
      <c r="Y688" s="50">
        <v>1</v>
      </c>
      <c r="AA688" s="3">
        <v>579</v>
      </c>
      <c r="AC688" s="6">
        <f>SUMIF(Edges!A:A,Vertices[[#This Row],[Vertex]],Edges!N:N)+SUMIF(Edges!B:B,Vertices[[#This Row],[Vertex]],Edges!N:N)</f>
        <v>6</v>
      </c>
      <c r="AD688" s="83" t="str">
        <f>REPLACE(INDEX(GroupVertices[Group], MATCH(Vertices[[#This Row],[Vertex]],GroupVertices[Vertex],0)),1,1,"")</f>
        <v>1</v>
      </c>
      <c r="AE688" s="2"/>
      <c r="AI688" s="3"/>
    </row>
    <row r="689" spans="1:35" x14ac:dyDescent="0.25">
      <c r="A689" s="1" t="s">
        <v>529</v>
      </c>
      <c r="D689">
        <v>1.625</v>
      </c>
      <c r="G689" s="51"/>
      <c r="M689">
        <v>5884.65234375</v>
      </c>
      <c r="N689">
        <v>9006.9091796875</v>
      </c>
      <c r="R689" s="49">
        <v>2</v>
      </c>
      <c r="U689" s="50">
        <v>0</v>
      </c>
      <c r="V689" s="50">
        <v>3.0899999999999998E-4</v>
      </c>
      <c r="W689" s="50">
        <v>8.2999999999999998E-5</v>
      </c>
      <c r="X689" s="50">
        <v>0.50487199999999999</v>
      </c>
      <c r="Y689" s="50">
        <v>1</v>
      </c>
      <c r="AA689" s="3">
        <v>486</v>
      </c>
      <c r="AC689" s="6">
        <f>SUMIF(Edges!A:A,Vertices[[#This Row],[Vertex]],Edges!N:N)+SUMIF(Edges!B:B,Vertices[[#This Row],[Vertex]],Edges!N:N)</f>
        <v>2</v>
      </c>
      <c r="AD689" s="83" t="str">
        <f>REPLACE(INDEX(GroupVertices[Group], MATCH(Vertices[[#This Row],[Vertex]],GroupVertices[Vertex],0)),1,1,"")</f>
        <v>1</v>
      </c>
      <c r="AE689" s="2"/>
      <c r="AI689" s="3"/>
    </row>
    <row r="690" spans="1:35" x14ac:dyDescent="0.25">
      <c r="A690" s="1" t="s">
        <v>949</v>
      </c>
      <c r="D690">
        <v>1.625</v>
      </c>
      <c r="G690" s="51"/>
      <c r="M690">
        <v>2442.484619140625</v>
      </c>
      <c r="N690">
        <v>5079.80517578125</v>
      </c>
      <c r="R690" s="49">
        <v>2</v>
      </c>
      <c r="U690" s="50">
        <v>0</v>
      </c>
      <c r="V690" s="50">
        <v>3.0600000000000001E-4</v>
      </c>
      <c r="W690" s="50">
        <v>5.8999999999999998E-5</v>
      </c>
      <c r="X690" s="50">
        <v>0.50347500000000001</v>
      </c>
      <c r="Y690" s="50">
        <v>1</v>
      </c>
      <c r="AA690" s="3">
        <v>882</v>
      </c>
      <c r="AC690" s="6">
        <f>SUMIF(Edges!A:A,Vertices[[#This Row],[Vertex]],Edges!N:N)+SUMIF(Edges!B:B,Vertices[[#This Row],[Vertex]],Edges!N:N)</f>
        <v>6</v>
      </c>
      <c r="AD690" s="83" t="str">
        <f>REPLACE(INDEX(GroupVertices[Group], MATCH(Vertices[[#This Row],[Vertex]],GroupVertices[Vertex],0)),1,1,"")</f>
        <v>1</v>
      </c>
      <c r="AE690" s="2"/>
      <c r="AI690" s="3"/>
    </row>
    <row r="691" spans="1:35" x14ac:dyDescent="0.25">
      <c r="A691" s="1" t="s">
        <v>947</v>
      </c>
      <c r="D691">
        <v>1.625</v>
      </c>
      <c r="G691" s="51"/>
      <c r="M691">
        <v>1211.9208984375</v>
      </c>
      <c r="N691">
        <v>4554.29345703125</v>
      </c>
      <c r="R691" s="49">
        <v>2</v>
      </c>
      <c r="U691" s="50">
        <v>0</v>
      </c>
      <c r="V691" s="50">
        <v>3.0600000000000001E-4</v>
      </c>
      <c r="W691" s="50">
        <v>5.8999999999999998E-5</v>
      </c>
      <c r="X691" s="50">
        <v>0.50347500000000001</v>
      </c>
      <c r="Y691" s="50">
        <v>1</v>
      </c>
      <c r="AA691" s="3">
        <v>577</v>
      </c>
      <c r="AC691" s="6">
        <f>SUMIF(Edges!A:A,Vertices[[#This Row],[Vertex]],Edges!N:N)+SUMIF(Edges!B:B,Vertices[[#This Row],[Vertex]],Edges!N:N)</f>
        <v>5</v>
      </c>
      <c r="AD691" s="83" t="str">
        <f>REPLACE(INDEX(GroupVertices[Group], MATCH(Vertices[[#This Row],[Vertex]],GroupVertices[Vertex],0)),1,1,"")</f>
        <v>1</v>
      </c>
      <c r="AE691" s="2"/>
      <c r="AI691" s="3"/>
    </row>
    <row r="692" spans="1:35" x14ac:dyDescent="0.25">
      <c r="A692" s="1" t="s">
        <v>948</v>
      </c>
      <c r="D692">
        <v>1.625</v>
      </c>
      <c r="G692" s="51"/>
      <c r="M692">
        <v>3205.948486328125</v>
      </c>
      <c r="N692">
        <v>3869.121337890625</v>
      </c>
      <c r="R692" s="49">
        <v>2</v>
      </c>
      <c r="U692" s="50">
        <v>0</v>
      </c>
      <c r="V692" s="50">
        <v>3.0600000000000001E-4</v>
      </c>
      <c r="W692" s="50">
        <v>5.8999999999999998E-5</v>
      </c>
      <c r="X692" s="50">
        <v>0.50347500000000001</v>
      </c>
      <c r="Y692" s="50">
        <v>1</v>
      </c>
      <c r="AA692" s="3">
        <v>658</v>
      </c>
      <c r="AC692" s="6">
        <f>SUMIF(Edges!A:A,Vertices[[#This Row],[Vertex]],Edges!N:N)+SUMIF(Edges!B:B,Vertices[[#This Row],[Vertex]],Edges!N:N)</f>
        <v>4</v>
      </c>
      <c r="AD692" s="83" t="str">
        <f>REPLACE(INDEX(GroupVertices[Group], MATCH(Vertices[[#This Row],[Vertex]],GroupVertices[Vertex],0)),1,1,"")</f>
        <v>1</v>
      </c>
      <c r="AE692" s="2"/>
      <c r="AI692" s="3"/>
    </row>
    <row r="693" spans="1:35" x14ac:dyDescent="0.25">
      <c r="A693" s="1" t="s">
        <v>702</v>
      </c>
      <c r="D693">
        <v>1.625</v>
      </c>
      <c r="G693" s="51"/>
      <c r="M693">
        <v>8459.9716796875</v>
      </c>
      <c r="N693">
        <v>3387.900634765625</v>
      </c>
      <c r="R693" s="49">
        <v>2</v>
      </c>
      <c r="U693" s="50">
        <v>0</v>
      </c>
      <c r="V693" s="50">
        <v>2.8600000000000001E-4</v>
      </c>
      <c r="W693" s="50">
        <v>6.3E-5</v>
      </c>
      <c r="X693" s="50">
        <v>0.50242100000000001</v>
      </c>
      <c r="Y693" s="50">
        <v>1</v>
      </c>
      <c r="AA693" s="3">
        <v>744</v>
      </c>
      <c r="AC693" s="6">
        <f>SUMIF(Edges!A:A,Vertices[[#This Row],[Vertex]],Edges!N:N)+SUMIF(Edges!B:B,Vertices[[#This Row],[Vertex]],Edges!N:N)</f>
        <v>4</v>
      </c>
      <c r="AD693" s="83" t="str">
        <f>REPLACE(INDEX(GroupVertices[Group], MATCH(Vertices[[#This Row],[Vertex]],GroupVertices[Vertex],0)),1,1,"")</f>
        <v>1</v>
      </c>
      <c r="AE693" s="2"/>
      <c r="AI693" s="3"/>
    </row>
    <row r="694" spans="1:35" x14ac:dyDescent="0.25">
      <c r="A694" s="1" t="s">
        <v>864</v>
      </c>
      <c r="D694">
        <v>1.625</v>
      </c>
      <c r="G694" s="51"/>
      <c r="M694">
        <v>7629.89306640625</v>
      </c>
      <c r="N694">
        <v>9354.8623046875</v>
      </c>
      <c r="R694" s="49">
        <v>2</v>
      </c>
      <c r="U694" s="50">
        <v>0</v>
      </c>
      <c r="V694" s="50">
        <v>2.2000000000000001E-4</v>
      </c>
      <c r="W694" s="50">
        <v>1.9999999999999999E-6</v>
      </c>
      <c r="X694" s="50">
        <v>0.50232500000000002</v>
      </c>
      <c r="Y694" s="50">
        <v>1</v>
      </c>
      <c r="AA694" s="3">
        <v>367</v>
      </c>
      <c r="AC694" s="6">
        <f>SUMIF(Edges!A:A,Vertices[[#This Row],[Vertex]],Edges!N:N)+SUMIF(Edges!B:B,Vertices[[#This Row],[Vertex]],Edges!N:N)</f>
        <v>3</v>
      </c>
      <c r="AD694" s="83" t="str">
        <f>REPLACE(INDEX(GroupVertices[Group], MATCH(Vertices[[#This Row],[Vertex]],GroupVertices[Vertex],0)),1,1,"")</f>
        <v>1</v>
      </c>
      <c r="AE694" s="2"/>
      <c r="AI694" s="3"/>
    </row>
    <row r="695" spans="1:35" x14ac:dyDescent="0.25">
      <c r="A695" s="1" t="s">
        <v>865</v>
      </c>
      <c r="D695">
        <v>1.625</v>
      </c>
      <c r="G695" s="51"/>
      <c r="M695">
        <v>6618.9833984375</v>
      </c>
      <c r="N695">
        <v>9410.8525390625</v>
      </c>
      <c r="R695" s="49">
        <v>2</v>
      </c>
      <c r="U695" s="50">
        <v>0</v>
      </c>
      <c r="V695" s="50">
        <v>2.2000000000000001E-4</v>
      </c>
      <c r="W695" s="50">
        <v>1.9999999999999999E-6</v>
      </c>
      <c r="X695" s="50">
        <v>0.50232500000000002</v>
      </c>
      <c r="Y695" s="50">
        <v>1</v>
      </c>
      <c r="AA695" s="3">
        <v>737</v>
      </c>
      <c r="AC695" s="6">
        <f>SUMIF(Edges!A:A,Vertices[[#This Row],[Vertex]],Edges!N:N)+SUMIF(Edges!B:B,Vertices[[#This Row],[Vertex]],Edges!N:N)</f>
        <v>3</v>
      </c>
      <c r="AD695" s="83" t="str">
        <f>REPLACE(INDEX(GroupVertices[Group], MATCH(Vertices[[#This Row],[Vertex]],GroupVertices[Vertex],0)),1,1,"")</f>
        <v>1</v>
      </c>
      <c r="AE695" s="2"/>
      <c r="AI695" s="3"/>
    </row>
    <row r="696" spans="1:35" x14ac:dyDescent="0.25">
      <c r="A696" s="1" t="s">
        <v>890</v>
      </c>
      <c r="D696">
        <v>1.625</v>
      </c>
      <c r="G696" s="51"/>
      <c r="M696">
        <v>2539.417724609375</v>
      </c>
      <c r="N696">
        <v>3545.5048828125</v>
      </c>
      <c r="R696" s="49">
        <v>2</v>
      </c>
      <c r="U696" s="50">
        <v>0</v>
      </c>
      <c r="V696" s="50">
        <v>3.1500000000000001E-4</v>
      </c>
      <c r="W696" s="50">
        <v>1.18E-4</v>
      </c>
      <c r="X696" s="50">
        <v>0.50062899999999999</v>
      </c>
      <c r="Y696" s="50">
        <v>1</v>
      </c>
      <c r="AA696" s="3">
        <v>402</v>
      </c>
      <c r="AC696" s="6">
        <f>SUMIF(Edges!A:A,Vertices[[#This Row],[Vertex]],Edges!N:N)+SUMIF(Edges!B:B,Vertices[[#This Row],[Vertex]],Edges!N:N)</f>
        <v>2</v>
      </c>
      <c r="AD696" s="83" t="str">
        <f>REPLACE(INDEX(GroupVertices[Group], MATCH(Vertices[[#This Row],[Vertex]],GroupVertices[Vertex],0)),1,1,"")</f>
        <v>1</v>
      </c>
      <c r="AE696" s="2"/>
      <c r="AI696" s="3"/>
    </row>
    <row r="697" spans="1:35" x14ac:dyDescent="0.25">
      <c r="A697" s="1" t="s">
        <v>867</v>
      </c>
      <c r="D697">
        <v>1.625</v>
      </c>
      <c r="G697" s="51"/>
      <c r="M697">
        <v>1941.552490234375</v>
      </c>
      <c r="N697">
        <v>8321.0029296875</v>
      </c>
      <c r="R697" s="49">
        <v>2</v>
      </c>
      <c r="U697" s="50">
        <v>0</v>
      </c>
      <c r="V697" s="50">
        <v>3.1700000000000001E-4</v>
      </c>
      <c r="W697" s="50">
        <v>1.13E-4</v>
      </c>
      <c r="X697" s="50">
        <v>0.49907000000000001</v>
      </c>
      <c r="Y697" s="50">
        <v>1</v>
      </c>
      <c r="AA697" s="3">
        <v>511</v>
      </c>
      <c r="AC697" s="6">
        <f>SUMIF(Edges!A:A,Vertices[[#This Row],[Vertex]],Edges!N:N)+SUMIF(Edges!B:B,Vertices[[#This Row],[Vertex]],Edges!N:N)</f>
        <v>2</v>
      </c>
      <c r="AD697" s="83" t="str">
        <f>REPLACE(INDEX(GroupVertices[Group], MATCH(Vertices[[#This Row],[Vertex]],GroupVertices[Vertex],0)),1,1,"")</f>
        <v>1</v>
      </c>
      <c r="AE697" s="2"/>
      <c r="AI697" s="3"/>
    </row>
    <row r="698" spans="1:35" x14ac:dyDescent="0.25">
      <c r="A698" s="1" t="s">
        <v>987</v>
      </c>
      <c r="D698">
        <v>1.5</v>
      </c>
      <c r="G698" s="51"/>
      <c r="M698">
        <v>9153.5947265625</v>
      </c>
      <c r="N698">
        <v>8793.0732421875</v>
      </c>
      <c r="R698" s="49">
        <v>1</v>
      </c>
      <c r="U698" s="50">
        <v>0</v>
      </c>
      <c r="V698" s="50">
        <v>1.9799999999999999E-4</v>
      </c>
      <c r="W698" s="50">
        <v>0</v>
      </c>
      <c r="X698" s="50">
        <v>0.498782</v>
      </c>
      <c r="Y698" s="50">
        <v>0</v>
      </c>
      <c r="AA698" s="3">
        <v>531</v>
      </c>
      <c r="AC698" s="6">
        <f>SUMIF(Edges!A:A,Vertices[[#This Row],[Vertex]],Edges!N:N)+SUMIF(Edges!B:B,Vertices[[#This Row],[Vertex]],Edges!N:N)</f>
        <v>2</v>
      </c>
      <c r="AD698" s="83" t="str">
        <f>REPLACE(INDEX(GroupVertices[Group], MATCH(Vertices[[#This Row],[Vertex]],GroupVertices[Vertex],0)),1,1,"")</f>
        <v>1</v>
      </c>
      <c r="AE698" s="2"/>
      <c r="AI698" s="3"/>
    </row>
    <row r="699" spans="1:35" x14ac:dyDescent="0.25">
      <c r="A699" s="1" t="s">
        <v>410</v>
      </c>
      <c r="D699">
        <v>1.5</v>
      </c>
      <c r="G699" s="51"/>
      <c r="M699">
        <v>9338.177734375</v>
      </c>
      <c r="N699">
        <v>4455.67041015625</v>
      </c>
      <c r="R699" s="49">
        <v>1</v>
      </c>
      <c r="U699" s="50">
        <v>0</v>
      </c>
      <c r="V699" s="50">
        <v>1.9799999999999999E-4</v>
      </c>
      <c r="W699" s="50">
        <v>0</v>
      </c>
      <c r="X699" s="50">
        <v>0.498782</v>
      </c>
      <c r="Y699" s="50">
        <v>0</v>
      </c>
      <c r="AA699" s="3">
        <v>65</v>
      </c>
      <c r="AC699" s="6">
        <f>SUMIF(Edges!A:A,Vertices[[#This Row],[Vertex]],Edges!N:N)+SUMIF(Edges!B:B,Vertices[[#This Row],[Vertex]],Edges!N:N)</f>
        <v>1</v>
      </c>
      <c r="AD699" s="83" t="str">
        <f>REPLACE(INDEX(GroupVertices[Group], MATCH(Vertices[[#This Row],[Vertex]],GroupVertices[Vertex],0)),1,1,"")</f>
        <v>1</v>
      </c>
      <c r="AE699" s="2"/>
      <c r="AI699" s="3"/>
    </row>
    <row r="700" spans="1:35" x14ac:dyDescent="0.25">
      <c r="A700" s="1" t="s">
        <v>667</v>
      </c>
      <c r="D700">
        <v>1.625</v>
      </c>
      <c r="G700" s="51"/>
      <c r="M700">
        <v>3375.011962890625</v>
      </c>
      <c r="N700">
        <v>6027.70849609375</v>
      </c>
      <c r="R700" s="49">
        <v>2</v>
      </c>
      <c r="U700" s="50">
        <v>43.969433000000002</v>
      </c>
      <c r="V700" s="50">
        <v>3.4299999999999999E-4</v>
      </c>
      <c r="W700" s="50">
        <v>5.9000000000000003E-4</v>
      </c>
      <c r="X700" s="50">
        <v>0.49864000000000003</v>
      </c>
      <c r="Y700" s="50">
        <v>0</v>
      </c>
      <c r="AA700" s="3">
        <v>811</v>
      </c>
      <c r="AC700" s="6">
        <f>SUMIF(Edges!A:A,Vertices[[#This Row],[Vertex]],Edges!N:N)+SUMIF(Edges!B:B,Vertices[[#This Row],[Vertex]],Edges!N:N)</f>
        <v>2</v>
      </c>
      <c r="AD700" s="83" t="str">
        <f>REPLACE(INDEX(GroupVertices[Group], MATCH(Vertices[[#This Row],[Vertex]],GroupVertices[Vertex],0)),1,1,"")</f>
        <v>1</v>
      </c>
      <c r="AE700" s="2"/>
      <c r="AI700" s="3"/>
    </row>
    <row r="701" spans="1:35" x14ac:dyDescent="0.25">
      <c r="A701" s="1" t="s">
        <v>445</v>
      </c>
      <c r="D701">
        <v>1.625</v>
      </c>
      <c r="G701" s="51"/>
      <c r="M701">
        <v>6629.8115234375</v>
      </c>
      <c r="N701">
        <v>7650.79345703125</v>
      </c>
      <c r="R701" s="49">
        <v>2</v>
      </c>
      <c r="U701" s="50">
        <v>0</v>
      </c>
      <c r="V701" s="50">
        <v>3.1399999999999999E-4</v>
      </c>
      <c r="W701" s="50">
        <v>5.4900000000000001E-4</v>
      </c>
      <c r="X701" s="50">
        <v>0.49371100000000001</v>
      </c>
      <c r="Y701" s="50">
        <v>1</v>
      </c>
      <c r="AA701" s="3">
        <v>265</v>
      </c>
      <c r="AC701" s="6">
        <f>SUMIF(Edges!A:A,Vertices[[#This Row],[Vertex]],Edges!N:N)+SUMIF(Edges!B:B,Vertices[[#This Row],[Vertex]],Edges!N:N)</f>
        <v>2</v>
      </c>
      <c r="AD701" s="83" t="str">
        <f>REPLACE(INDEX(GroupVertices[Group], MATCH(Vertices[[#This Row],[Vertex]],GroupVertices[Vertex],0)),1,1,"")</f>
        <v>1</v>
      </c>
      <c r="AE701" s="2"/>
      <c r="AI701" s="3"/>
    </row>
    <row r="702" spans="1:35" x14ac:dyDescent="0.25">
      <c r="A702" s="1" t="s">
        <v>446</v>
      </c>
      <c r="D702">
        <v>1.625</v>
      </c>
      <c r="G702" s="51"/>
      <c r="M702">
        <v>7598.6826171875</v>
      </c>
      <c r="N702">
        <v>5342.7744140625</v>
      </c>
      <c r="R702" s="49">
        <v>2</v>
      </c>
      <c r="U702" s="50">
        <v>0</v>
      </c>
      <c r="V702" s="50">
        <v>3.1399999999999999E-4</v>
      </c>
      <c r="W702" s="50">
        <v>5.4900000000000001E-4</v>
      </c>
      <c r="X702" s="50">
        <v>0.49371100000000001</v>
      </c>
      <c r="Y702" s="50">
        <v>1</v>
      </c>
      <c r="AA702" s="3">
        <v>312</v>
      </c>
      <c r="AC702" s="6">
        <f>SUMIF(Edges!A:A,Vertices[[#This Row],[Vertex]],Edges!N:N)+SUMIF(Edges!B:B,Vertices[[#This Row],[Vertex]],Edges!N:N)</f>
        <v>2</v>
      </c>
      <c r="AD702" s="83" t="str">
        <f>REPLACE(INDEX(GroupVertices[Group], MATCH(Vertices[[#This Row],[Vertex]],GroupVertices[Vertex],0)),1,1,"")</f>
        <v>1</v>
      </c>
      <c r="AE702" s="2"/>
      <c r="AI702" s="3"/>
    </row>
    <row r="703" spans="1:35" x14ac:dyDescent="0.25">
      <c r="A703" s="1" t="s">
        <v>418</v>
      </c>
      <c r="D703">
        <v>1.625</v>
      </c>
      <c r="G703" s="51"/>
      <c r="M703">
        <v>2137.699462890625</v>
      </c>
      <c r="N703">
        <v>4428.76220703125</v>
      </c>
      <c r="R703" s="49">
        <v>2</v>
      </c>
      <c r="U703" s="50">
        <v>0</v>
      </c>
      <c r="V703" s="50">
        <v>3.0299999999999999E-4</v>
      </c>
      <c r="W703" s="50">
        <v>1E-4</v>
      </c>
      <c r="X703" s="50">
        <v>0.49328899999999998</v>
      </c>
      <c r="Y703" s="50">
        <v>1</v>
      </c>
      <c r="AA703" s="3">
        <v>69</v>
      </c>
      <c r="AC703" s="6">
        <f>SUMIF(Edges!A:A,Vertices[[#This Row],[Vertex]],Edges!N:N)+SUMIF(Edges!B:B,Vertices[[#This Row],[Vertex]],Edges!N:N)</f>
        <v>5</v>
      </c>
      <c r="AD703" s="83" t="str">
        <f>REPLACE(INDEX(GroupVertices[Group], MATCH(Vertices[[#This Row],[Vertex]],GroupVertices[Vertex],0)),1,1,"")</f>
        <v>1</v>
      </c>
      <c r="AE703" s="2"/>
      <c r="AI703" s="3"/>
    </row>
    <row r="704" spans="1:35" x14ac:dyDescent="0.25">
      <c r="A704" s="1" t="s">
        <v>549</v>
      </c>
      <c r="D704">
        <v>1.625</v>
      </c>
      <c r="G704" s="51"/>
      <c r="M704">
        <v>2750.37451171875</v>
      </c>
      <c r="N704">
        <v>5809.4599609375</v>
      </c>
      <c r="R704" s="49">
        <v>2</v>
      </c>
      <c r="U704" s="50">
        <v>0</v>
      </c>
      <c r="V704" s="50">
        <v>2.9799999999999998E-4</v>
      </c>
      <c r="W704" s="50">
        <v>5.8E-5</v>
      </c>
      <c r="X704" s="50">
        <v>0.49212600000000001</v>
      </c>
      <c r="Y704" s="50">
        <v>1</v>
      </c>
      <c r="AA704" s="3">
        <v>121</v>
      </c>
      <c r="AC704" s="6">
        <f>SUMIF(Edges!A:A,Vertices[[#This Row],[Vertex]],Edges!N:N)+SUMIF(Edges!B:B,Vertices[[#This Row],[Vertex]],Edges!N:N)</f>
        <v>2</v>
      </c>
      <c r="AD704" s="83" t="str">
        <f>REPLACE(INDEX(GroupVertices[Group], MATCH(Vertices[[#This Row],[Vertex]],GroupVertices[Vertex],0)),1,1,"")</f>
        <v>1</v>
      </c>
      <c r="AE704" s="2"/>
      <c r="AI704" s="3"/>
    </row>
    <row r="705" spans="1:35" x14ac:dyDescent="0.25">
      <c r="A705" s="1" t="s">
        <v>843</v>
      </c>
      <c r="D705">
        <v>1.5</v>
      </c>
      <c r="G705" s="51"/>
      <c r="M705">
        <v>1884.2733154296875</v>
      </c>
      <c r="N705">
        <v>7658.84326171875</v>
      </c>
      <c r="R705" s="49">
        <v>1</v>
      </c>
      <c r="U705" s="50">
        <v>0</v>
      </c>
      <c r="V705" s="50">
        <v>2.1100000000000001E-4</v>
      </c>
      <c r="W705" s="50">
        <v>1.0000000000000001E-5</v>
      </c>
      <c r="X705" s="50">
        <v>0.49041000000000001</v>
      </c>
      <c r="Y705" s="50">
        <v>0</v>
      </c>
      <c r="AA705" s="3">
        <v>339</v>
      </c>
      <c r="AC705" s="6">
        <f>SUMIF(Edges!A:A,Vertices[[#This Row],[Vertex]],Edges!N:N)+SUMIF(Edges!B:B,Vertices[[#This Row],[Vertex]],Edges!N:N)</f>
        <v>1</v>
      </c>
      <c r="AD705" s="83" t="str">
        <f>REPLACE(INDEX(GroupVertices[Group], MATCH(Vertices[[#This Row],[Vertex]],GroupVertices[Vertex],0)),1,1,"")</f>
        <v>1</v>
      </c>
      <c r="AE705" s="2"/>
      <c r="AI705" s="3"/>
    </row>
    <row r="706" spans="1:35" x14ac:dyDescent="0.25">
      <c r="A706" s="1" t="s">
        <v>871</v>
      </c>
      <c r="D706">
        <v>1.5</v>
      </c>
      <c r="G706" s="51"/>
      <c r="M706">
        <v>6778.85107421875</v>
      </c>
      <c r="N706">
        <v>8057.94140625</v>
      </c>
      <c r="R706" s="49">
        <v>1</v>
      </c>
      <c r="U706" s="50">
        <v>0</v>
      </c>
      <c r="V706" s="50">
        <v>2.22E-4</v>
      </c>
      <c r="W706" s="50">
        <v>9.9999999999999995E-7</v>
      </c>
      <c r="X706" s="50">
        <v>0.48931799999999998</v>
      </c>
      <c r="Y706" s="50">
        <v>0</v>
      </c>
      <c r="AA706" s="3">
        <v>738</v>
      </c>
      <c r="AC706" s="6">
        <f>SUMIF(Edges!A:A,Vertices[[#This Row],[Vertex]],Edges!N:N)+SUMIF(Edges!B:B,Vertices[[#This Row],[Vertex]],Edges!N:N)</f>
        <v>2</v>
      </c>
      <c r="AD706" s="83" t="str">
        <f>REPLACE(INDEX(GroupVertices[Group], MATCH(Vertices[[#This Row],[Vertex]],GroupVertices[Vertex],0)),1,1,"")</f>
        <v>1</v>
      </c>
      <c r="AE706" s="2"/>
      <c r="AI706" s="3"/>
    </row>
    <row r="707" spans="1:35" x14ac:dyDescent="0.25">
      <c r="A707" s="1" t="s">
        <v>491</v>
      </c>
      <c r="D707">
        <v>1.625</v>
      </c>
      <c r="G707" s="51"/>
      <c r="M707">
        <v>4747.23046875</v>
      </c>
      <c r="N707">
        <v>8520.576171875</v>
      </c>
      <c r="R707" s="49">
        <v>2</v>
      </c>
      <c r="U707" s="50">
        <v>0</v>
      </c>
      <c r="V707" s="50">
        <v>3.0499999999999999E-4</v>
      </c>
      <c r="W707" s="50">
        <v>1.2400000000000001E-4</v>
      </c>
      <c r="X707" s="50">
        <v>0.48888399999999999</v>
      </c>
      <c r="Y707" s="50">
        <v>1</v>
      </c>
      <c r="AA707" s="3">
        <v>99</v>
      </c>
      <c r="AC707" s="6">
        <f>SUMIF(Edges!A:A,Vertices[[#This Row],[Vertex]],Edges!N:N)+SUMIF(Edges!B:B,Vertices[[#This Row],[Vertex]],Edges!N:N)</f>
        <v>2</v>
      </c>
      <c r="AD707" s="83" t="str">
        <f>REPLACE(INDEX(GroupVertices[Group], MATCH(Vertices[[#This Row],[Vertex]],GroupVertices[Vertex],0)),1,1,"")</f>
        <v>1</v>
      </c>
      <c r="AE707" s="2"/>
      <c r="AI707" s="3"/>
    </row>
    <row r="708" spans="1:35" x14ac:dyDescent="0.25">
      <c r="A708" s="1" t="s">
        <v>800</v>
      </c>
      <c r="D708">
        <v>1.5</v>
      </c>
      <c r="G708" s="51"/>
      <c r="M708">
        <v>2458.95849609375</v>
      </c>
      <c r="N708">
        <v>9247.134765625</v>
      </c>
      <c r="R708" s="49">
        <v>1</v>
      </c>
      <c r="U708" s="50">
        <v>0</v>
      </c>
      <c r="V708" s="50">
        <v>2.04E-4</v>
      </c>
      <c r="W708" s="50">
        <v>0</v>
      </c>
      <c r="X708" s="50">
        <v>0.48727999999999999</v>
      </c>
      <c r="Y708" s="50">
        <v>0</v>
      </c>
      <c r="AA708" s="3">
        <v>313</v>
      </c>
      <c r="AC708" s="6">
        <f>SUMIF(Edges!A:A,Vertices[[#This Row],[Vertex]],Edges!N:N)+SUMIF(Edges!B:B,Vertices[[#This Row],[Vertex]],Edges!N:N)</f>
        <v>2</v>
      </c>
      <c r="AD708" s="83" t="str">
        <f>REPLACE(INDEX(GroupVertices[Group], MATCH(Vertices[[#This Row],[Vertex]],GroupVertices[Vertex],0)),1,1,"")</f>
        <v>1</v>
      </c>
      <c r="AE708" s="2"/>
      <c r="AI708" s="3"/>
    </row>
    <row r="709" spans="1:35" x14ac:dyDescent="0.25">
      <c r="A709" s="1" t="s">
        <v>801</v>
      </c>
      <c r="D709">
        <v>1.5</v>
      </c>
      <c r="G709" s="51"/>
      <c r="M709">
        <v>7743.22265625</v>
      </c>
      <c r="N709">
        <v>3742.05078125</v>
      </c>
      <c r="R709" s="49">
        <v>1</v>
      </c>
      <c r="U709" s="50">
        <v>0</v>
      </c>
      <c r="V709" s="50">
        <v>2.04E-4</v>
      </c>
      <c r="W709" s="50">
        <v>0</v>
      </c>
      <c r="X709" s="50">
        <v>0.48727999999999999</v>
      </c>
      <c r="Y709" s="50">
        <v>0</v>
      </c>
      <c r="AA709" s="3">
        <v>495</v>
      </c>
      <c r="AC709" s="6">
        <f>SUMIF(Edges!A:A,Vertices[[#This Row],[Vertex]],Edges!N:N)+SUMIF(Edges!B:B,Vertices[[#This Row],[Vertex]],Edges!N:N)</f>
        <v>1</v>
      </c>
      <c r="AD709" s="83" t="str">
        <f>REPLACE(INDEX(GroupVertices[Group], MATCH(Vertices[[#This Row],[Vertex]],GroupVertices[Vertex],0)),1,1,"")</f>
        <v>1</v>
      </c>
      <c r="AE709" s="2"/>
      <c r="AI709" s="3"/>
    </row>
    <row r="710" spans="1:35" x14ac:dyDescent="0.25">
      <c r="A710" s="1" t="s">
        <v>850</v>
      </c>
      <c r="D710">
        <v>1.625</v>
      </c>
      <c r="G710" s="51"/>
      <c r="M710">
        <v>4371.3740234375</v>
      </c>
      <c r="N710">
        <v>3135.856689453125</v>
      </c>
      <c r="R710" s="49">
        <v>2</v>
      </c>
      <c r="U710" s="50">
        <v>0</v>
      </c>
      <c r="V710" s="50">
        <v>3.3300000000000002E-4</v>
      </c>
      <c r="W710" s="50">
        <v>6.2E-4</v>
      </c>
      <c r="X710" s="50">
        <v>0.48326799999999998</v>
      </c>
      <c r="Y710" s="50">
        <v>1</v>
      </c>
      <c r="AA710" s="3">
        <v>896</v>
      </c>
      <c r="AC710" s="6">
        <f>SUMIF(Edges!A:A,Vertices[[#This Row],[Vertex]],Edges!N:N)+SUMIF(Edges!B:B,Vertices[[#This Row],[Vertex]],Edges!N:N)</f>
        <v>3</v>
      </c>
      <c r="AD710" s="83" t="str">
        <f>REPLACE(INDEX(GroupVertices[Group], MATCH(Vertices[[#This Row],[Vertex]],GroupVertices[Vertex],0)),1,1,"")</f>
        <v>1</v>
      </c>
      <c r="AE710" s="2"/>
      <c r="AI710" s="3"/>
    </row>
    <row r="711" spans="1:35" x14ac:dyDescent="0.25">
      <c r="A711" s="1" t="s">
        <v>1051</v>
      </c>
      <c r="D711">
        <v>1.625</v>
      </c>
      <c r="G711" s="51"/>
      <c r="M711">
        <v>6907.46533203125</v>
      </c>
      <c r="N711">
        <v>3438.357421875</v>
      </c>
      <c r="R711" s="49">
        <v>2</v>
      </c>
      <c r="U711" s="50">
        <v>0</v>
      </c>
      <c r="V711" s="50">
        <v>3.2400000000000001E-4</v>
      </c>
      <c r="W711" s="50">
        <v>5.6099999999999998E-4</v>
      </c>
      <c r="X711" s="50">
        <v>0.48046899999999998</v>
      </c>
      <c r="Y711" s="50">
        <v>1</v>
      </c>
      <c r="AA711" s="3">
        <v>880</v>
      </c>
      <c r="AC711" s="6">
        <f>SUMIF(Edges!A:A,Vertices[[#This Row],[Vertex]],Edges!N:N)+SUMIF(Edges!B:B,Vertices[[#This Row],[Vertex]],Edges!N:N)</f>
        <v>6</v>
      </c>
      <c r="AD711" s="83" t="str">
        <f>REPLACE(INDEX(GroupVertices[Group], MATCH(Vertices[[#This Row],[Vertex]],GroupVertices[Vertex],0)),1,1,"")</f>
        <v>1</v>
      </c>
      <c r="AE711" s="2"/>
      <c r="AI711" s="3"/>
    </row>
    <row r="712" spans="1:35" x14ac:dyDescent="0.25">
      <c r="A712" s="1" t="s">
        <v>575</v>
      </c>
      <c r="D712">
        <v>1.625</v>
      </c>
      <c r="G712" s="51"/>
      <c r="M712">
        <v>7968.66015625</v>
      </c>
      <c r="N712">
        <v>8614.03125</v>
      </c>
      <c r="R712" s="49">
        <v>2</v>
      </c>
      <c r="U712" s="50">
        <v>0</v>
      </c>
      <c r="V712" s="50">
        <v>3.19E-4</v>
      </c>
      <c r="W712" s="50">
        <v>3.1799999999999998E-4</v>
      </c>
      <c r="X712" s="50">
        <v>0.47946299999999997</v>
      </c>
      <c r="Y712" s="50">
        <v>1</v>
      </c>
      <c r="AA712" s="3">
        <v>504</v>
      </c>
      <c r="AC712" s="6">
        <f>SUMIF(Edges!A:A,Vertices[[#This Row],[Vertex]],Edges!N:N)+SUMIF(Edges!B:B,Vertices[[#This Row],[Vertex]],Edges!N:N)</f>
        <v>15</v>
      </c>
      <c r="AD712" s="83" t="str">
        <f>REPLACE(INDEX(GroupVertices[Group], MATCH(Vertices[[#This Row],[Vertex]],GroupVertices[Vertex],0)),1,1,"")</f>
        <v>1</v>
      </c>
      <c r="AE712" s="2"/>
      <c r="AI712" s="3"/>
    </row>
    <row r="713" spans="1:35" x14ac:dyDescent="0.25">
      <c r="A713" s="1" t="s">
        <v>923</v>
      </c>
      <c r="D713">
        <v>1.625</v>
      </c>
      <c r="G713" s="51"/>
      <c r="M713">
        <v>7013.3095703125</v>
      </c>
      <c r="N713">
        <v>3479.841552734375</v>
      </c>
      <c r="R713" s="49">
        <v>2</v>
      </c>
      <c r="U713" s="50">
        <v>0</v>
      </c>
      <c r="V713" s="50">
        <v>3.3799999999999998E-4</v>
      </c>
      <c r="W713" s="50">
        <v>6.3400000000000001E-4</v>
      </c>
      <c r="X713" s="50">
        <v>0.476796</v>
      </c>
      <c r="Y713" s="50">
        <v>1</v>
      </c>
      <c r="AA713" s="3">
        <v>559</v>
      </c>
      <c r="AC713" s="6">
        <f>SUMIF(Edges!A:A,Vertices[[#This Row],[Vertex]],Edges!N:N)+SUMIF(Edges!B:B,Vertices[[#This Row],[Vertex]],Edges!N:N)</f>
        <v>2</v>
      </c>
      <c r="AD713" s="83" t="str">
        <f>REPLACE(INDEX(GroupVertices[Group], MATCH(Vertices[[#This Row],[Vertex]],GroupVertices[Vertex],0)),1,1,"")</f>
        <v>1</v>
      </c>
      <c r="AE713" s="2"/>
      <c r="AI713" s="3"/>
    </row>
    <row r="714" spans="1:35" x14ac:dyDescent="0.25">
      <c r="A714" s="1" t="s">
        <v>263</v>
      </c>
      <c r="D714">
        <v>1.625</v>
      </c>
      <c r="G714" s="51"/>
      <c r="M714">
        <v>6103.0693359375</v>
      </c>
      <c r="N714">
        <v>8050.86328125</v>
      </c>
      <c r="R714" s="49">
        <v>2</v>
      </c>
      <c r="U714" s="50">
        <v>0</v>
      </c>
      <c r="V714" s="50">
        <v>2.7999999999999998E-4</v>
      </c>
      <c r="W714" s="50">
        <v>2.4420000000000002E-3</v>
      </c>
      <c r="X714" s="50">
        <v>0.47625499999999998</v>
      </c>
      <c r="Y714" s="50">
        <v>1</v>
      </c>
      <c r="AA714" s="3">
        <v>24</v>
      </c>
      <c r="AC714" s="6">
        <f>SUMIF(Edges!A:A,Vertices[[#This Row],[Vertex]],Edges!N:N)+SUMIF(Edges!B:B,Vertices[[#This Row],[Vertex]],Edges!N:N)</f>
        <v>3</v>
      </c>
      <c r="AD714" s="83" t="str">
        <f>REPLACE(INDEX(GroupVertices[Group], MATCH(Vertices[[#This Row],[Vertex]],GroupVertices[Vertex],0)),1,1,"")</f>
        <v>1</v>
      </c>
      <c r="AE714" s="2"/>
      <c r="AI714" s="3"/>
    </row>
    <row r="715" spans="1:35" x14ac:dyDescent="0.25">
      <c r="A715" s="1" t="s">
        <v>264</v>
      </c>
      <c r="D715">
        <v>1.625</v>
      </c>
      <c r="G715" s="51"/>
      <c r="M715">
        <v>7475.89453125</v>
      </c>
      <c r="N715">
        <v>6424.68017578125</v>
      </c>
      <c r="R715" s="49">
        <v>2</v>
      </c>
      <c r="U715" s="50">
        <v>0</v>
      </c>
      <c r="V715" s="50">
        <v>2.7999999999999998E-4</v>
      </c>
      <c r="W715" s="50">
        <v>2.4420000000000002E-3</v>
      </c>
      <c r="X715" s="50">
        <v>0.47625499999999998</v>
      </c>
      <c r="Y715" s="50">
        <v>1</v>
      </c>
      <c r="AA715" s="3">
        <v>426</v>
      </c>
      <c r="AC715" s="6">
        <f>SUMIF(Edges!A:A,Vertices[[#This Row],[Vertex]],Edges!N:N)+SUMIF(Edges!B:B,Vertices[[#This Row],[Vertex]],Edges!N:N)</f>
        <v>3</v>
      </c>
      <c r="AD715" s="83" t="str">
        <f>REPLACE(INDEX(GroupVertices[Group], MATCH(Vertices[[#This Row],[Vertex]],GroupVertices[Vertex],0)),1,1,"")</f>
        <v>1</v>
      </c>
      <c r="AE715" s="2"/>
      <c r="AI715" s="3"/>
    </row>
    <row r="716" spans="1:35" x14ac:dyDescent="0.25">
      <c r="A716" s="1" t="s">
        <v>824</v>
      </c>
      <c r="D716">
        <v>1.625</v>
      </c>
      <c r="G716" s="51"/>
      <c r="M716">
        <v>1605.67431640625</v>
      </c>
      <c r="N716">
        <v>7169.75146484375</v>
      </c>
      <c r="R716" s="49">
        <v>2</v>
      </c>
      <c r="U716" s="50">
        <v>0</v>
      </c>
      <c r="V716" s="50">
        <v>3.6600000000000001E-4</v>
      </c>
      <c r="W716" s="50">
        <v>6.0300000000000002E-4</v>
      </c>
      <c r="X716" s="50">
        <v>0.47542099999999998</v>
      </c>
      <c r="Y716" s="50">
        <v>1</v>
      </c>
      <c r="AA716" s="3">
        <v>319</v>
      </c>
      <c r="AC716" s="6">
        <f>SUMIF(Edges!A:A,Vertices[[#This Row],[Vertex]],Edges!N:N)+SUMIF(Edges!B:B,Vertices[[#This Row],[Vertex]],Edges!N:N)</f>
        <v>3</v>
      </c>
      <c r="AD716" s="83" t="str">
        <f>REPLACE(INDEX(GroupVertices[Group], MATCH(Vertices[[#This Row],[Vertex]],GroupVertices[Vertex],0)),1,1,"")</f>
        <v>1</v>
      </c>
      <c r="AE716" s="2"/>
      <c r="AI716" s="3"/>
    </row>
    <row r="717" spans="1:35" x14ac:dyDescent="0.25">
      <c r="A717" s="1" t="s">
        <v>377</v>
      </c>
      <c r="D717">
        <v>1.625</v>
      </c>
      <c r="G717" s="51"/>
      <c r="M717">
        <v>2773.543701171875</v>
      </c>
      <c r="N717">
        <v>6448.7177734375</v>
      </c>
      <c r="R717" s="49">
        <v>2</v>
      </c>
      <c r="U717" s="50">
        <v>0</v>
      </c>
      <c r="V717" s="50">
        <v>2.7500000000000002E-4</v>
      </c>
      <c r="W717" s="50">
        <v>3.4200000000000002E-4</v>
      </c>
      <c r="X717" s="50">
        <v>0.46937200000000001</v>
      </c>
      <c r="Y717" s="50">
        <v>1</v>
      </c>
      <c r="AA717" s="3">
        <v>529</v>
      </c>
      <c r="AC717" s="6">
        <f>SUMIF(Edges!A:A,Vertices[[#This Row],[Vertex]],Edges!N:N)+SUMIF(Edges!B:B,Vertices[[#This Row],[Vertex]],Edges!N:N)</f>
        <v>4</v>
      </c>
      <c r="AD717" s="83" t="str">
        <f>REPLACE(INDEX(GroupVertices[Group], MATCH(Vertices[[#This Row],[Vertex]],GroupVertices[Vertex],0)),1,1,"")</f>
        <v>1</v>
      </c>
      <c r="AE717" s="2"/>
      <c r="AI717" s="3"/>
    </row>
    <row r="718" spans="1:35" x14ac:dyDescent="0.25">
      <c r="A718" s="1" t="s">
        <v>760</v>
      </c>
      <c r="D718">
        <v>1.625</v>
      </c>
      <c r="G718" s="51"/>
      <c r="M718">
        <v>4077.43408203125</v>
      </c>
      <c r="N718">
        <v>8084.33984375</v>
      </c>
      <c r="R718" s="49">
        <v>2</v>
      </c>
      <c r="U718" s="50">
        <v>0</v>
      </c>
      <c r="V718" s="50">
        <v>3.4200000000000002E-4</v>
      </c>
      <c r="W718" s="50">
        <v>3.6699999999999998E-4</v>
      </c>
      <c r="X718" s="50">
        <v>0.46687200000000001</v>
      </c>
      <c r="Y718" s="50">
        <v>1</v>
      </c>
      <c r="AA718" s="3">
        <v>809</v>
      </c>
      <c r="AC718" s="6">
        <f>SUMIF(Edges!A:A,Vertices[[#This Row],[Vertex]],Edges!N:N)+SUMIF(Edges!B:B,Vertices[[#This Row],[Vertex]],Edges!N:N)</f>
        <v>2</v>
      </c>
      <c r="AD718" s="83" t="str">
        <f>REPLACE(INDEX(GroupVertices[Group], MATCH(Vertices[[#This Row],[Vertex]],GroupVertices[Vertex],0)),1,1,"")</f>
        <v>1</v>
      </c>
      <c r="AE718" s="2"/>
      <c r="AI718" s="3"/>
    </row>
    <row r="719" spans="1:35" x14ac:dyDescent="0.25">
      <c r="A719" s="1" t="s">
        <v>475</v>
      </c>
      <c r="D719">
        <v>1.5</v>
      </c>
      <c r="G719" s="51"/>
      <c r="M719">
        <v>3879.732421875</v>
      </c>
      <c r="N719">
        <v>9080.85546875</v>
      </c>
      <c r="R719" s="49">
        <v>1</v>
      </c>
      <c r="U719" s="50">
        <v>0</v>
      </c>
      <c r="V719" s="50">
        <v>2.5000000000000001E-4</v>
      </c>
      <c r="W719" s="50">
        <v>5.0000000000000004E-6</v>
      </c>
      <c r="X719" s="50">
        <v>0.45968500000000001</v>
      </c>
      <c r="Y719" s="50">
        <v>0</v>
      </c>
      <c r="AA719" s="3">
        <v>386</v>
      </c>
      <c r="AC719" s="6">
        <f>SUMIF(Edges!A:A,Vertices[[#This Row],[Vertex]],Edges!N:N)+SUMIF(Edges!B:B,Vertices[[#This Row],[Vertex]],Edges!N:N)</f>
        <v>3</v>
      </c>
      <c r="AD719" s="83" t="str">
        <f>REPLACE(INDEX(GroupVertices[Group], MATCH(Vertices[[#This Row],[Vertex]],GroupVertices[Vertex],0)),1,1,"")</f>
        <v>1</v>
      </c>
      <c r="AE719" s="2"/>
      <c r="AI719" s="3"/>
    </row>
    <row r="720" spans="1:35" x14ac:dyDescent="0.25">
      <c r="A720" s="1" t="s">
        <v>1006</v>
      </c>
      <c r="D720">
        <v>1.625</v>
      </c>
      <c r="G720" s="51"/>
      <c r="M720">
        <v>4972.31689453125</v>
      </c>
      <c r="N720">
        <v>8257.376953125</v>
      </c>
      <c r="R720" s="49">
        <v>2</v>
      </c>
      <c r="U720" s="50">
        <v>0</v>
      </c>
      <c r="V720" s="50">
        <v>3.68E-4</v>
      </c>
      <c r="W720" s="50">
        <v>6.7900000000000002E-4</v>
      </c>
      <c r="X720" s="50">
        <v>0.45824700000000002</v>
      </c>
      <c r="Y720" s="50">
        <v>1</v>
      </c>
      <c r="AA720" s="3">
        <v>825</v>
      </c>
      <c r="AC720" s="6">
        <f>SUMIF(Edges!A:A,Vertices[[#This Row],[Vertex]],Edges!N:N)+SUMIF(Edges!B:B,Vertices[[#This Row],[Vertex]],Edges!N:N)</f>
        <v>8</v>
      </c>
      <c r="AD720" s="83" t="str">
        <f>REPLACE(INDEX(GroupVertices[Group], MATCH(Vertices[[#This Row],[Vertex]],GroupVertices[Vertex],0)),1,1,"")</f>
        <v>1</v>
      </c>
      <c r="AE720" s="2"/>
      <c r="AI720" s="3"/>
    </row>
    <row r="721" spans="1:35" x14ac:dyDescent="0.25">
      <c r="A721" s="1" t="s">
        <v>749</v>
      </c>
      <c r="D721">
        <v>1.625</v>
      </c>
      <c r="G721" s="51"/>
      <c r="M721">
        <v>4959.13134765625</v>
      </c>
      <c r="N721">
        <v>8496.0703125</v>
      </c>
      <c r="R721" s="49">
        <v>2</v>
      </c>
      <c r="U721" s="50">
        <v>0</v>
      </c>
      <c r="V721" s="50">
        <v>3.5799999999999997E-4</v>
      </c>
      <c r="W721" s="50">
        <v>7.18E-4</v>
      </c>
      <c r="X721" s="50">
        <v>0.45442900000000003</v>
      </c>
      <c r="Y721" s="50">
        <v>1</v>
      </c>
      <c r="AA721" s="3">
        <v>246</v>
      </c>
      <c r="AC721" s="6">
        <f>SUMIF(Edges!A:A,Vertices[[#This Row],[Vertex]],Edges!N:N)+SUMIF(Edges!B:B,Vertices[[#This Row],[Vertex]],Edges!N:N)</f>
        <v>6</v>
      </c>
      <c r="AD721" s="83" t="str">
        <f>REPLACE(INDEX(GroupVertices[Group], MATCH(Vertices[[#This Row],[Vertex]],GroupVertices[Vertex],0)),1,1,"")</f>
        <v>1</v>
      </c>
      <c r="AE721" s="2"/>
      <c r="AI721" s="3"/>
    </row>
    <row r="722" spans="1:35" x14ac:dyDescent="0.25">
      <c r="A722" s="1" t="s">
        <v>487</v>
      </c>
      <c r="D722">
        <v>1.625</v>
      </c>
      <c r="G722" s="51"/>
      <c r="M722">
        <v>8598.1884765625</v>
      </c>
      <c r="N722">
        <v>3965.5341796875</v>
      </c>
      <c r="R722" s="49">
        <v>2</v>
      </c>
      <c r="U722" s="50">
        <v>0</v>
      </c>
      <c r="V722" s="50">
        <v>3.3E-4</v>
      </c>
      <c r="W722" s="50">
        <v>4.6000000000000001E-4</v>
      </c>
      <c r="X722" s="50">
        <v>0.45322800000000002</v>
      </c>
      <c r="Y722" s="50">
        <v>1</v>
      </c>
      <c r="AA722" s="3">
        <v>513</v>
      </c>
      <c r="AC722" s="6">
        <f>SUMIF(Edges!A:A,Vertices[[#This Row],[Vertex]],Edges!N:N)+SUMIF(Edges!B:B,Vertices[[#This Row],[Vertex]],Edges!N:N)</f>
        <v>3</v>
      </c>
      <c r="AD722" s="83" t="str">
        <f>REPLACE(INDEX(GroupVertices[Group], MATCH(Vertices[[#This Row],[Vertex]],GroupVertices[Vertex],0)),1,1,"")</f>
        <v>1</v>
      </c>
      <c r="AE722" s="2"/>
      <c r="AI722" s="3"/>
    </row>
    <row r="723" spans="1:35" x14ac:dyDescent="0.25">
      <c r="A723" s="1" t="s">
        <v>679</v>
      </c>
      <c r="D723">
        <v>1.5</v>
      </c>
      <c r="G723" s="51"/>
      <c r="M723">
        <v>1309.30615234375</v>
      </c>
      <c r="N723">
        <v>6745.00146484375</v>
      </c>
      <c r="R723" s="49">
        <v>1</v>
      </c>
      <c r="U723" s="50">
        <v>0</v>
      </c>
      <c r="V723" s="50">
        <v>2.31E-4</v>
      </c>
      <c r="W723" s="50">
        <v>9.9999999999999995E-7</v>
      </c>
      <c r="X723" s="50">
        <v>0.45238</v>
      </c>
      <c r="Y723" s="50">
        <v>0</v>
      </c>
      <c r="AA723" s="3">
        <v>187</v>
      </c>
      <c r="AC723" s="6">
        <f>SUMIF(Edges!A:A,Vertices[[#This Row],[Vertex]],Edges!N:N)+SUMIF(Edges!B:B,Vertices[[#This Row],[Vertex]],Edges!N:N)</f>
        <v>3</v>
      </c>
      <c r="AD723" s="83" t="str">
        <f>REPLACE(INDEX(GroupVertices[Group], MATCH(Vertices[[#This Row],[Vertex]],GroupVertices[Vertex],0)),1,1,"")</f>
        <v>1</v>
      </c>
      <c r="AE723" s="2"/>
      <c r="AI723" s="3"/>
    </row>
    <row r="724" spans="1:35" x14ac:dyDescent="0.25">
      <c r="A724" s="1" t="s">
        <v>862</v>
      </c>
      <c r="D724">
        <v>1.5</v>
      </c>
      <c r="G724" s="51"/>
      <c r="M724">
        <v>6041.005859375</v>
      </c>
      <c r="N724">
        <v>3405.201904296875</v>
      </c>
      <c r="R724" s="49">
        <v>1</v>
      </c>
      <c r="U724" s="50">
        <v>0</v>
      </c>
      <c r="V724" s="50">
        <v>2.0699999999999999E-4</v>
      </c>
      <c r="W724" s="50">
        <v>1.1E-5</v>
      </c>
      <c r="X724" s="50">
        <v>0.45227200000000001</v>
      </c>
      <c r="Y724" s="50">
        <v>0</v>
      </c>
      <c r="AA724" s="3">
        <v>366</v>
      </c>
      <c r="AC724" s="6">
        <f>SUMIF(Edges!A:A,Vertices[[#This Row],[Vertex]],Edges!N:N)+SUMIF(Edges!B:B,Vertices[[#This Row],[Vertex]],Edges!N:N)</f>
        <v>2</v>
      </c>
      <c r="AD724" s="83" t="str">
        <f>REPLACE(INDEX(GroupVertices[Group], MATCH(Vertices[[#This Row],[Vertex]],GroupVertices[Vertex],0)),1,1,"")</f>
        <v>1</v>
      </c>
      <c r="AE724" s="2"/>
      <c r="AI724" s="3"/>
    </row>
    <row r="725" spans="1:35" x14ac:dyDescent="0.25">
      <c r="A725" s="1" t="s">
        <v>1045</v>
      </c>
      <c r="D725">
        <v>1.5</v>
      </c>
      <c r="G725" s="51"/>
      <c r="M725">
        <v>2762.979736328125</v>
      </c>
      <c r="N725">
        <v>3998.393798828125</v>
      </c>
      <c r="R725" s="49">
        <v>1</v>
      </c>
      <c r="U725" s="50">
        <v>0</v>
      </c>
      <c r="V725" s="50">
        <v>2.0699999999999999E-4</v>
      </c>
      <c r="W725" s="50">
        <v>1.1E-5</v>
      </c>
      <c r="X725" s="50">
        <v>0.45227200000000001</v>
      </c>
      <c r="Y725" s="50">
        <v>0</v>
      </c>
      <c r="AA725" s="3">
        <v>690</v>
      </c>
      <c r="AC725" s="6">
        <f>SUMIF(Edges!A:A,Vertices[[#This Row],[Vertex]],Edges!N:N)+SUMIF(Edges!B:B,Vertices[[#This Row],[Vertex]],Edges!N:N)</f>
        <v>2</v>
      </c>
      <c r="AD725" s="83" t="str">
        <f>REPLACE(INDEX(GroupVertices[Group], MATCH(Vertices[[#This Row],[Vertex]],GroupVertices[Vertex],0)),1,1,"")</f>
        <v>1</v>
      </c>
      <c r="AE725" s="2"/>
      <c r="AI725" s="3"/>
    </row>
    <row r="726" spans="1:35" x14ac:dyDescent="0.25">
      <c r="A726" s="1" t="s">
        <v>540</v>
      </c>
      <c r="D726">
        <v>1.5</v>
      </c>
      <c r="G726" s="51"/>
      <c r="M726">
        <v>192.90634155273438</v>
      </c>
      <c r="N726">
        <v>333.32901000976563</v>
      </c>
      <c r="R726" s="49">
        <v>1</v>
      </c>
      <c r="U726" s="50">
        <v>0</v>
      </c>
      <c r="V726" s="50">
        <v>0.14285700000000001</v>
      </c>
      <c r="W726" s="50">
        <v>0</v>
      </c>
      <c r="X726" s="50">
        <v>0.45180900000000002</v>
      </c>
      <c r="Y726" s="50">
        <v>0</v>
      </c>
      <c r="AA726" s="3">
        <v>117</v>
      </c>
      <c r="AC726" s="6">
        <f>SUMIF(Edges!A:A,Vertices[[#This Row],[Vertex]],Edges!N:N)+SUMIF(Edges!B:B,Vertices[[#This Row],[Vertex]],Edges!N:N)</f>
        <v>4</v>
      </c>
      <c r="AD726" s="83" t="str">
        <f>REPLACE(INDEX(GroupVertices[Group], MATCH(Vertices[[#This Row],[Vertex]],GroupVertices[Vertex],0)),1,1,"")</f>
        <v>3</v>
      </c>
      <c r="AE726" s="2"/>
      <c r="AI726" s="3"/>
    </row>
    <row r="727" spans="1:35" x14ac:dyDescent="0.25">
      <c r="A727" s="1" t="s">
        <v>928</v>
      </c>
      <c r="D727">
        <v>1.625</v>
      </c>
      <c r="G727" s="51"/>
      <c r="M727">
        <v>7703.98388671875</v>
      </c>
      <c r="N727">
        <v>7298.0537109375</v>
      </c>
      <c r="R727" s="49">
        <v>2</v>
      </c>
      <c r="U727" s="50">
        <v>0</v>
      </c>
      <c r="V727" s="50">
        <v>3.79E-4</v>
      </c>
      <c r="W727" s="50">
        <v>8.83E-4</v>
      </c>
      <c r="X727" s="50">
        <v>0.45180799999999999</v>
      </c>
      <c r="Y727" s="50">
        <v>1</v>
      </c>
      <c r="AA727" s="3">
        <v>573</v>
      </c>
      <c r="AC727" s="6">
        <f>SUMIF(Edges!A:A,Vertices[[#This Row],[Vertex]],Edges!N:N)+SUMIF(Edges!B:B,Vertices[[#This Row],[Vertex]],Edges!N:N)</f>
        <v>2</v>
      </c>
      <c r="AD727" s="83" t="str">
        <f>REPLACE(INDEX(GroupVertices[Group], MATCH(Vertices[[#This Row],[Vertex]],GroupVertices[Vertex],0)),1,1,"")</f>
        <v>1</v>
      </c>
      <c r="AE727" s="2"/>
      <c r="AI727" s="3"/>
    </row>
    <row r="728" spans="1:35" x14ac:dyDescent="0.25">
      <c r="A728" s="1" t="s">
        <v>416</v>
      </c>
      <c r="D728">
        <v>1.5</v>
      </c>
      <c r="G728" s="51"/>
      <c r="M728">
        <v>8145.255859375</v>
      </c>
      <c r="N728">
        <v>6961.4306640625</v>
      </c>
      <c r="R728" s="49">
        <v>1</v>
      </c>
      <c r="U728" s="50">
        <v>0</v>
      </c>
      <c r="V728" s="50">
        <v>2.43E-4</v>
      </c>
      <c r="W728" s="50">
        <v>6.0000000000000002E-6</v>
      </c>
      <c r="X728" s="50">
        <v>0.45132299999999997</v>
      </c>
      <c r="Y728" s="50">
        <v>0</v>
      </c>
      <c r="AA728" s="3">
        <v>68</v>
      </c>
      <c r="AC728" s="6">
        <f>SUMIF(Edges!A:A,Vertices[[#This Row],[Vertex]],Edges!N:N)+SUMIF(Edges!B:B,Vertices[[#This Row],[Vertex]],Edges!N:N)</f>
        <v>4</v>
      </c>
      <c r="AD728" s="83" t="str">
        <f>REPLACE(INDEX(GroupVertices[Group], MATCH(Vertices[[#This Row],[Vertex]],GroupVertices[Vertex],0)),1,1,"")</f>
        <v>1</v>
      </c>
      <c r="AE728" s="2"/>
      <c r="AI728" s="3"/>
    </row>
    <row r="729" spans="1:35" x14ac:dyDescent="0.25">
      <c r="A729" s="1" t="s">
        <v>625</v>
      </c>
      <c r="D729">
        <v>1.625</v>
      </c>
      <c r="G729" s="51"/>
      <c r="M729">
        <v>5912.111328125</v>
      </c>
      <c r="N729">
        <v>9638.376953125</v>
      </c>
      <c r="R729" s="49">
        <v>2</v>
      </c>
      <c r="U729" s="50">
        <v>0</v>
      </c>
      <c r="V729" s="50">
        <v>2.8699999999999998E-4</v>
      </c>
      <c r="W729" s="50">
        <v>4.0000000000000003E-5</v>
      </c>
      <c r="X729" s="50">
        <v>0.449936</v>
      </c>
      <c r="Y729" s="50">
        <v>1</v>
      </c>
      <c r="AA729" s="3">
        <v>757</v>
      </c>
      <c r="AC729" s="6">
        <f>SUMIF(Edges!A:A,Vertices[[#This Row],[Vertex]],Edges!N:N)+SUMIF(Edges!B:B,Vertices[[#This Row],[Vertex]],Edges!N:N)</f>
        <v>2</v>
      </c>
      <c r="AD729" s="83" t="str">
        <f>REPLACE(INDEX(GroupVertices[Group], MATCH(Vertices[[#This Row],[Vertex]],GroupVertices[Vertex],0)),1,1,"")</f>
        <v>1</v>
      </c>
      <c r="AE729" s="2"/>
      <c r="AI729" s="3"/>
    </row>
    <row r="730" spans="1:35" x14ac:dyDescent="0.25">
      <c r="A730" s="1" t="s">
        <v>700</v>
      </c>
      <c r="D730">
        <v>1.625</v>
      </c>
      <c r="G730" s="51"/>
      <c r="M730">
        <v>4644.701171875</v>
      </c>
      <c r="N730">
        <v>3676.716552734375</v>
      </c>
      <c r="R730" s="49">
        <v>2</v>
      </c>
      <c r="U730" s="50">
        <v>0</v>
      </c>
      <c r="V730" s="50">
        <v>3.68E-4</v>
      </c>
      <c r="W730" s="50">
        <v>6.7900000000000002E-4</v>
      </c>
      <c r="X730" s="50">
        <v>0.44953599999999999</v>
      </c>
      <c r="Y730" s="50">
        <v>1</v>
      </c>
      <c r="AA730" s="3">
        <v>206</v>
      </c>
      <c r="AC730" s="6">
        <f>SUMIF(Edges!A:A,Vertices[[#This Row],[Vertex]],Edges!N:N)+SUMIF(Edges!B:B,Vertices[[#This Row],[Vertex]],Edges!N:N)</f>
        <v>2</v>
      </c>
      <c r="AD730" s="83" t="str">
        <f>REPLACE(INDEX(GroupVertices[Group], MATCH(Vertices[[#This Row],[Vertex]],GroupVertices[Vertex],0)),1,1,"")</f>
        <v>1</v>
      </c>
      <c r="AE730" s="2"/>
      <c r="AI730" s="3"/>
    </row>
    <row r="731" spans="1:35" x14ac:dyDescent="0.25">
      <c r="A731" s="1" t="s">
        <v>500</v>
      </c>
      <c r="D731">
        <v>1.625</v>
      </c>
      <c r="G731" s="51"/>
      <c r="M731">
        <v>9071.7666015625</v>
      </c>
      <c r="N731">
        <v>5789.30224609375</v>
      </c>
      <c r="R731" s="49">
        <v>2</v>
      </c>
      <c r="U731" s="50">
        <v>0</v>
      </c>
      <c r="V731" s="50">
        <v>3.1E-4</v>
      </c>
      <c r="W731" s="50">
        <v>2.22E-4</v>
      </c>
      <c r="X731" s="50">
        <v>0.44889899999999999</v>
      </c>
      <c r="Y731" s="50">
        <v>1</v>
      </c>
      <c r="AA731" s="3">
        <v>637</v>
      </c>
      <c r="AC731" s="6">
        <f>SUMIF(Edges!A:A,Vertices[[#This Row],[Vertex]],Edges!N:N)+SUMIF(Edges!B:B,Vertices[[#This Row],[Vertex]],Edges!N:N)</f>
        <v>4</v>
      </c>
      <c r="AD731" s="83" t="str">
        <f>REPLACE(INDEX(GroupVertices[Group], MATCH(Vertices[[#This Row],[Vertex]],GroupVertices[Vertex],0)),1,1,"")</f>
        <v>1</v>
      </c>
      <c r="AE731" s="2"/>
      <c r="AI731" s="3"/>
    </row>
    <row r="732" spans="1:35" x14ac:dyDescent="0.25">
      <c r="A732" s="1" t="s">
        <v>954</v>
      </c>
      <c r="D732">
        <v>1.625</v>
      </c>
      <c r="G732" s="51"/>
      <c r="M732">
        <v>7976.845703125</v>
      </c>
      <c r="N732">
        <v>6569.15087890625</v>
      </c>
      <c r="R732" s="49">
        <v>2</v>
      </c>
      <c r="U732" s="50">
        <v>0</v>
      </c>
      <c r="V732" s="50">
        <v>3.2699999999999998E-4</v>
      </c>
      <c r="W732" s="50">
        <v>2.1800000000000001E-4</v>
      </c>
      <c r="X732" s="50">
        <v>0.44873600000000002</v>
      </c>
      <c r="Y732" s="50">
        <v>1</v>
      </c>
      <c r="AA732" s="3">
        <v>877</v>
      </c>
      <c r="AC732" s="6">
        <f>SUMIF(Edges!A:A,Vertices[[#This Row],[Vertex]],Edges!N:N)+SUMIF(Edges!B:B,Vertices[[#This Row],[Vertex]],Edges!N:N)</f>
        <v>3</v>
      </c>
      <c r="AD732" s="83" t="str">
        <f>REPLACE(INDEX(GroupVertices[Group], MATCH(Vertices[[#This Row],[Vertex]],GroupVertices[Vertex],0)),1,1,"")</f>
        <v>1</v>
      </c>
      <c r="AE732" s="2"/>
      <c r="AI732" s="3"/>
    </row>
    <row r="733" spans="1:35" x14ac:dyDescent="0.25">
      <c r="A733" s="1" t="s">
        <v>484</v>
      </c>
      <c r="D733">
        <v>1.625</v>
      </c>
      <c r="G733" s="51"/>
      <c r="M733">
        <v>7087.01025390625</v>
      </c>
      <c r="N733">
        <v>3342.4521484375</v>
      </c>
      <c r="R733" s="49">
        <v>2</v>
      </c>
      <c r="U733" s="50">
        <v>0</v>
      </c>
      <c r="V733" s="50">
        <v>3.7199999999999999E-4</v>
      </c>
      <c r="W733" s="50">
        <v>8.83E-4</v>
      </c>
      <c r="X733" s="50">
        <v>0.44777899999999998</v>
      </c>
      <c r="Y733" s="50">
        <v>1</v>
      </c>
      <c r="AA733" s="3">
        <v>311</v>
      </c>
      <c r="AC733" s="6">
        <f>SUMIF(Edges!A:A,Vertices[[#This Row],[Vertex]],Edges!N:N)+SUMIF(Edges!B:B,Vertices[[#This Row],[Vertex]],Edges!N:N)</f>
        <v>2</v>
      </c>
      <c r="AD733" s="83" t="str">
        <f>REPLACE(INDEX(GroupVertices[Group], MATCH(Vertices[[#This Row],[Vertex]],GroupVertices[Vertex],0)),1,1,"")</f>
        <v>1</v>
      </c>
      <c r="AE733" s="2"/>
      <c r="AI733" s="3"/>
    </row>
    <row r="734" spans="1:35" x14ac:dyDescent="0.25">
      <c r="A734" s="1" t="s">
        <v>1022</v>
      </c>
      <c r="D734">
        <v>1.625</v>
      </c>
      <c r="G734" s="51"/>
      <c r="M734">
        <v>7677.23974609375</v>
      </c>
      <c r="N734">
        <v>4427.419921875</v>
      </c>
      <c r="R734" s="49">
        <v>2</v>
      </c>
      <c r="U734" s="50">
        <v>0</v>
      </c>
      <c r="V734" s="50">
        <v>3.7199999999999999E-4</v>
      </c>
      <c r="W734" s="50">
        <v>8.4099999999999995E-4</v>
      </c>
      <c r="X734" s="50">
        <v>0.44531100000000001</v>
      </c>
      <c r="Y734" s="50">
        <v>1</v>
      </c>
      <c r="AA734" s="3">
        <v>895</v>
      </c>
      <c r="AC734" s="6">
        <f>SUMIF(Edges!A:A,Vertices[[#This Row],[Vertex]],Edges!N:N)+SUMIF(Edges!B:B,Vertices[[#This Row],[Vertex]],Edges!N:N)</f>
        <v>2</v>
      </c>
      <c r="AD734" s="83" t="str">
        <f>REPLACE(INDEX(GroupVertices[Group], MATCH(Vertices[[#This Row],[Vertex]],GroupVertices[Vertex],0)),1,1,"")</f>
        <v>1</v>
      </c>
      <c r="AE734" s="2"/>
      <c r="AI734" s="3"/>
    </row>
    <row r="735" spans="1:35" x14ac:dyDescent="0.25">
      <c r="A735" s="1" t="s">
        <v>241</v>
      </c>
      <c r="D735">
        <v>1.625</v>
      </c>
      <c r="G735" s="51"/>
      <c r="M735">
        <v>3100.365966796875</v>
      </c>
      <c r="N735">
        <v>7431.63037109375</v>
      </c>
      <c r="R735" s="49">
        <v>2</v>
      </c>
      <c r="U735" s="50">
        <v>0</v>
      </c>
      <c r="V735" s="50">
        <v>3.2299999999999999E-4</v>
      </c>
      <c r="W735" s="50">
        <v>8.1899999999999996E-4</v>
      </c>
      <c r="X735" s="50">
        <v>0.44492500000000001</v>
      </c>
      <c r="Y735" s="50">
        <v>1</v>
      </c>
      <c r="AA735" s="3">
        <v>353</v>
      </c>
      <c r="AC735" s="6">
        <f>SUMIF(Edges!A:A,Vertices[[#This Row],[Vertex]],Edges!N:N)+SUMIF(Edges!B:B,Vertices[[#This Row],[Vertex]],Edges!N:N)</f>
        <v>3</v>
      </c>
      <c r="AD735" s="83" t="str">
        <f>REPLACE(INDEX(GroupVertices[Group], MATCH(Vertices[[#This Row],[Vertex]],GroupVertices[Vertex],0)),1,1,"")</f>
        <v>1</v>
      </c>
      <c r="AE735" s="2"/>
      <c r="AI735" s="3"/>
    </row>
    <row r="736" spans="1:35" x14ac:dyDescent="0.25">
      <c r="A736" s="1" t="s">
        <v>486</v>
      </c>
      <c r="D736">
        <v>1.625</v>
      </c>
      <c r="G736" s="51"/>
      <c r="M736">
        <v>8913.5478515625</v>
      </c>
      <c r="N736">
        <v>5908.70166015625</v>
      </c>
      <c r="R736" s="49">
        <v>2</v>
      </c>
      <c r="U736" s="50">
        <v>0</v>
      </c>
      <c r="V736" s="50">
        <v>3.4400000000000001E-4</v>
      </c>
      <c r="W736" s="50">
        <v>8.61E-4</v>
      </c>
      <c r="X736" s="50">
        <v>0.44132900000000003</v>
      </c>
      <c r="Y736" s="50">
        <v>1</v>
      </c>
      <c r="AA736" s="3">
        <v>451</v>
      </c>
      <c r="AC736" s="6">
        <f>SUMIF(Edges!A:A,Vertices[[#This Row],[Vertex]],Edges!N:N)+SUMIF(Edges!B:B,Vertices[[#This Row],[Vertex]],Edges!N:N)</f>
        <v>3</v>
      </c>
      <c r="AD736" s="83" t="str">
        <f>REPLACE(INDEX(GroupVertices[Group], MATCH(Vertices[[#This Row],[Vertex]],GroupVertices[Vertex],0)),1,1,"")</f>
        <v>1</v>
      </c>
      <c r="AE736" s="2"/>
      <c r="AI736" s="3"/>
    </row>
    <row r="737" spans="1:35" x14ac:dyDescent="0.25">
      <c r="A737" s="1" t="s">
        <v>775</v>
      </c>
      <c r="D737">
        <v>1.5</v>
      </c>
      <c r="G737" s="51"/>
      <c r="M737">
        <v>3138.154296875</v>
      </c>
      <c r="N737">
        <v>9548.4130859375</v>
      </c>
      <c r="R737" s="49">
        <v>1</v>
      </c>
      <c r="U737" s="50">
        <v>0</v>
      </c>
      <c r="V737" s="50">
        <v>2.43E-4</v>
      </c>
      <c r="W737" s="50">
        <v>3.0000000000000001E-6</v>
      </c>
      <c r="X737" s="50">
        <v>0.43902000000000002</v>
      </c>
      <c r="Y737" s="50">
        <v>0</v>
      </c>
      <c r="AA737" s="3">
        <v>266</v>
      </c>
      <c r="AC737" s="6">
        <f>SUMIF(Edges!A:A,Vertices[[#This Row],[Vertex]],Edges!N:N)+SUMIF(Edges!B:B,Vertices[[#This Row],[Vertex]],Edges!N:N)</f>
        <v>1</v>
      </c>
      <c r="AD737" s="83" t="str">
        <f>REPLACE(INDEX(GroupVertices[Group], MATCH(Vertices[[#This Row],[Vertex]],GroupVertices[Vertex],0)),1,1,"")</f>
        <v>1</v>
      </c>
      <c r="AE737" s="2"/>
      <c r="AI737" s="3"/>
    </row>
    <row r="738" spans="1:35" x14ac:dyDescent="0.25">
      <c r="A738" s="1" t="s">
        <v>1026</v>
      </c>
      <c r="D738">
        <v>1.5</v>
      </c>
      <c r="G738" s="51"/>
      <c r="M738">
        <v>2808.745361328125</v>
      </c>
      <c r="N738">
        <v>8099.36767578125</v>
      </c>
      <c r="R738" s="49">
        <v>1</v>
      </c>
      <c r="U738" s="50">
        <v>0</v>
      </c>
      <c r="V738" s="50">
        <v>2.3699999999999999E-4</v>
      </c>
      <c r="W738" s="50">
        <v>3.0000000000000001E-6</v>
      </c>
      <c r="X738" s="50">
        <v>0.43646499999999999</v>
      </c>
      <c r="Y738" s="50">
        <v>0</v>
      </c>
      <c r="AA738" s="3">
        <v>726</v>
      </c>
      <c r="AC738" s="6">
        <f>SUMIF(Edges!A:A,Vertices[[#This Row],[Vertex]],Edges!N:N)+SUMIF(Edges!B:B,Vertices[[#This Row],[Vertex]],Edges!N:N)</f>
        <v>2</v>
      </c>
      <c r="AD738" s="83" t="str">
        <f>REPLACE(INDEX(GroupVertices[Group], MATCH(Vertices[[#This Row],[Vertex]],GroupVertices[Vertex],0)),1,1,"")</f>
        <v>1</v>
      </c>
      <c r="AE738" s="2"/>
      <c r="AI738" s="3"/>
    </row>
    <row r="739" spans="1:35" x14ac:dyDescent="0.25">
      <c r="A739" s="1" t="s">
        <v>899</v>
      </c>
      <c r="D739">
        <v>1.625</v>
      </c>
      <c r="G739" s="51"/>
      <c r="M739">
        <v>6434.42822265625</v>
      </c>
      <c r="N739">
        <v>3962.482421875</v>
      </c>
      <c r="R739" s="49">
        <v>2</v>
      </c>
      <c r="U739" s="50">
        <v>0</v>
      </c>
      <c r="V739" s="50">
        <v>3.4000000000000002E-4</v>
      </c>
      <c r="W739" s="50">
        <v>6.0999999999999997E-4</v>
      </c>
      <c r="X739" s="50">
        <v>0.43546400000000002</v>
      </c>
      <c r="Y739" s="50">
        <v>1</v>
      </c>
      <c r="AA739" s="3">
        <v>408</v>
      </c>
      <c r="AC739" s="6">
        <f>SUMIF(Edges!A:A,Vertices[[#This Row],[Vertex]],Edges!N:N)+SUMIF(Edges!B:B,Vertices[[#This Row],[Vertex]],Edges!N:N)</f>
        <v>5</v>
      </c>
      <c r="AD739" s="83" t="str">
        <f>REPLACE(INDEX(GroupVertices[Group], MATCH(Vertices[[#This Row],[Vertex]],GroupVertices[Vertex],0)),1,1,"")</f>
        <v>1</v>
      </c>
      <c r="AE739" s="2"/>
      <c r="AI739" s="3"/>
    </row>
    <row r="740" spans="1:35" x14ac:dyDescent="0.25">
      <c r="A740" s="1" t="s">
        <v>604</v>
      </c>
      <c r="D740">
        <v>1.5</v>
      </c>
      <c r="G740" s="51"/>
      <c r="M740">
        <v>3250.636474609375</v>
      </c>
      <c r="N740">
        <v>2992.896728515625</v>
      </c>
      <c r="R740" s="49">
        <v>1</v>
      </c>
      <c r="U740" s="50">
        <v>0</v>
      </c>
      <c r="V740" s="50">
        <v>2.3900000000000001E-4</v>
      </c>
      <c r="W740" s="50">
        <v>5.0000000000000004E-6</v>
      </c>
      <c r="X740" s="50">
        <v>0.43529699999999999</v>
      </c>
      <c r="Y740" s="50">
        <v>0</v>
      </c>
      <c r="AA740" s="3">
        <v>141</v>
      </c>
      <c r="AC740" s="6">
        <f>SUMIF(Edges!A:A,Vertices[[#This Row],[Vertex]],Edges!N:N)+SUMIF(Edges!B:B,Vertices[[#This Row],[Vertex]],Edges!N:N)</f>
        <v>1</v>
      </c>
      <c r="AD740" s="83" t="str">
        <f>REPLACE(INDEX(GroupVertices[Group], MATCH(Vertices[[#This Row],[Vertex]],GroupVertices[Vertex],0)),1,1,"")</f>
        <v>1</v>
      </c>
      <c r="AE740" s="2"/>
      <c r="AI740" s="3"/>
    </row>
    <row r="741" spans="1:35" x14ac:dyDescent="0.25">
      <c r="A741" s="1" t="s">
        <v>807</v>
      </c>
      <c r="D741">
        <v>1.5</v>
      </c>
      <c r="G741" s="51"/>
      <c r="M741">
        <v>7926.7451171875</v>
      </c>
      <c r="N741">
        <v>4098.2060546875</v>
      </c>
      <c r="R741" s="49">
        <v>1</v>
      </c>
      <c r="U741" s="50">
        <v>0</v>
      </c>
      <c r="V741" s="50">
        <v>2.4800000000000001E-4</v>
      </c>
      <c r="W741" s="50">
        <v>3.9999999999999998E-6</v>
      </c>
      <c r="X741" s="50">
        <v>0.43499100000000002</v>
      </c>
      <c r="Y741" s="50">
        <v>0</v>
      </c>
      <c r="AA741" s="3">
        <v>617</v>
      </c>
      <c r="AC741" s="6">
        <f>SUMIF(Edges!A:A,Vertices[[#This Row],[Vertex]],Edges!N:N)+SUMIF(Edges!B:B,Vertices[[#This Row],[Vertex]],Edges!N:N)</f>
        <v>1</v>
      </c>
      <c r="AD741" s="83" t="str">
        <f>REPLACE(INDEX(GroupVertices[Group], MATCH(Vertices[[#This Row],[Vertex]],GroupVertices[Vertex],0)),1,1,"")</f>
        <v>1</v>
      </c>
      <c r="AE741" s="2"/>
      <c r="AI741" s="3"/>
    </row>
    <row r="742" spans="1:35" x14ac:dyDescent="0.25">
      <c r="A742" s="1" t="s">
        <v>361</v>
      </c>
      <c r="D742">
        <v>1.5</v>
      </c>
      <c r="G742" s="51"/>
      <c r="M742">
        <v>7840.86572265625</v>
      </c>
      <c r="N742">
        <v>4003.47802734375</v>
      </c>
      <c r="R742" s="49">
        <v>1</v>
      </c>
      <c r="U742" s="50">
        <v>0</v>
      </c>
      <c r="V742" s="50">
        <v>2.1100000000000001E-4</v>
      </c>
      <c r="W742" s="50">
        <v>1.9999999999999999E-6</v>
      </c>
      <c r="X742" s="50">
        <v>0.434674</v>
      </c>
      <c r="Y742" s="50">
        <v>0</v>
      </c>
      <c r="AA742" s="3">
        <v>49</v>
      </c>
      <c r="AC742" s="6">
        <f>SUMIF(Edges!A:A,Vertices[[#This Row],[Vertex]],Edges!N:N)+SUMIF(Edges!B:B,Vertices[[#This Row],[Vertex]],Edges!N:N)</f>
        <v>2</v>
      </c>
      <c r="AD742" s="83" t="str">
        <f>REPLACE(INDEX(GroupVertices[Group], MATCH(Vertices[[#This Row],[Vertex]],GroupVertices[Vertex],0)),1,1,"")</f>
        <v>1</v>
      </c>
      <c r="AE742" s="2"/>
      <c r="AI742" s="3"/>
    </row>
    <row r="743" spans="1:35" x14ac:dyDescent="0.25">
      <c r="A743" s="1" t="s">
        <v>866</v>
      </c>
      <c r="D743">
        <v>1.5</v>
      </c>
      <c r="G743" s="51"/>
      <c r="M743">
        <v>2506.333984375</v>
      </c>
      <c r="N743">
        <v>7589.75439453125</v>
      </c>
      <c r="R743" s="49">
        <v>1</v>
      </c>
      <c r="U743" s="50">
        <v>0</v>
      </c>
      <c r="V743" s="50">
        <v>1.9699999999999999E-4</v>
      </c>
      <c r="W743" s="50">
        <v>0</v>
      </c>
      <c r="X743" s="50">
        <v>0.424016</v>
      </c>
      <c r="Y743" s="50">
        <v>0</v>
      </c>
      <c r="AA743" s="3">
        <v>703</v>
      </c>
      <c r="AC743" s="6">
        <f>SUMIF(Edges!A:A,Vertices[[#This Row],[Vertex]],Edges!N:N)+SUMIF(Edges!B:B,Vertices[[#This Row],[Vertex]],Edges!N:N)</f>
        <v>10</v>
      </c>
      <c r="AD743" s="83" t="str">
        <f>REPLACE(INDEX(GroupVertices[Group], MATCH(Vertices[[#This Row],[Vertex]],GroupVertices[Vertex],0)),1,1,"")</f>
        <v>1</v>
      </c>
      <c r="AE743" s="2"/>
      <c r="AI743" s="3"/>
    </row>
    <row r="744" spans="1:35" x14ac:dyDescent="0.25">
      <c r="A744" s="1" t="s">
        <v>992</v>
      </c>
      <c r="D744">
        <v>1.625</v>
      </c>
      <c r="G744" s="51"/>
      <c r="M744">
        <v>6223.6162109375</v>
      </c>
      <c r="N744">
        <v>3098.166259765625</v>
      </c>
      <c r="R744" s="49">
        <v>2</v>
      </c>
      <c r="U744" s="50">
        <v>0</v>
      </c>
      <c r="V744" s="50">
        <v>3.4099999999999999E-4</v>
      </c>
      <c r="W744" s="50">
        <v>8.5499999999999997E-4</v>
      </c>
      <c r="X744" s="50">
        <v>0.41814899999999999</v>
      </c>
      <c r="Y744" s="50">
        <v>1</v>
      </c>
      <c r="AA744" s="3">
        <v>544</v>
      </c>
      <c r="AC744" s="6">
        <f>SUMIF(Edges!A:A,Vertices[[#This Row],[Vertex]],Edges!N:N)+SUMIF(Edges!B:B,Vertices[[#This Row],[Vertex]],Edges!N:N)</f>
        <v>3</v>
      </c>
      <c r="AD744" s="83" t="str">
        <f>REPLACE(INDEX(GroupVertices[Group], MATCH(Vertices[[#This Row],[Vertex]],GroupVertices[Vertex],0)),1,1,"")</f>
        <v>1</v>
      </c>
      <c r="AE744" s="2"/>
      <c r="AI744" s="3"/>
    </row>
    <row r="745" spans="1:35" x14ac:dyDescent="0.25">
      <c r="A745" s="1" t="s">
        <v>376</v>
      </c>
      <c r="D745">
        <v>1.625</v>
      </c>
      <c r="G745" s="51"/>
      <c r="M745">
        <v>5466.67041015625</v>
      </c>
      <c r="N745">
        <v>4097.259765625</v>
      </c>
      <c r="R745" s="49">
        <v>2</v>
      </c>
      <c r="U745" s="50">
        <v>0</v>
      </c>
      <c r="V745" s="50">
        <v>2.7999999999999998E-4</v>
      </c>
      <c r="W745" s="50">
        <v>2.5720000000000001E-3</v>
      </c>
      <c r="X745" s="50">
        <v>0.413746</v>
      </c>
      <c r="Y745" s="50">
        <v>1</v>
      </c>
      <c r="AA745" s="3">
        <v>153</v>
      </c>
      <c r="AC745" s="6">
        <f>SUMIF(Edges!A:A,Vertices[[#This Row],[Vertex]],Edges!N:N)+SUMIF(Edges!B:B,Vertices[[#This Row],[Vertex]],Edges!N:N)</f>
        <v>2</v>
      </c>
      <c r="AD745" s="83" t="str">
        <f>REPLACE(INDEX(GroupVertices[Group], MATCH(Vertices[[#This Row],[Vertex]],GroupVertices[Vertex],0)),1,1,"")</f>
        <v>1</v>
      </c>
      <c r="AE745" s="2"/>
      <c r="AI745" s="3"/>
    </row>
    <row r="746" spans="1:35" x14ac:dyDescent="0.25">
      <c r="A746" s="1" t="s">
        <v>717</v>
      </c>
      <c r="D746">
        <v>1.625</v>
      </c>
      <c r="G746" s="51"/>
      <c r="M746">
        <v>6140.51953125</v>
      </c>
      <c r="N746">
        <v>3642.336669921875</v>
      </c>
      <c r="R746" s="49">
        <v>2</v>
      </c>
      <c r="U746" s="50">
        <v>0</v>
      </c>
      <c r="V746" s="50">
        <v>3.3399999999999999E-4</v>
      </c>
      <c r="W746" s="50">
        <v>2.826E-3</v>
      </c>
      <c r="X746" s="50">
        <v>0.409717</v>
      </c>
      <c r="Y746" s="50">
        <v>1</v>
      </c>
      <c r="AA746" s="3">
        <v>698</v>
      </c>
      <c r="AC746" s="6">
        <f>SUMIF(Edges!A:A,Vertices[[#This Row],[Vertex]],Edges!N:N)+SUMIF(Edges!B:B,Vertices[[#This Row],[Vertex]],Edges!N:N)</f>
        <v>4</v>
      </c>
      <c r="AD746" s="83" t="str">
        <f>REPLACE(INDEX(GroupVertices[Group], MATCH(Vertices[[#This Row],[Vertex]],GroupVertices[Vertex],0)),1,1,"")</f>
        <v>1</v>
      </c>
      <c r="AE746" s="2"/>
      <c r="AI746" s="3"/>
    </row>
    <row r="747" spans="1:35" x14ac:dyDescent="0.25">
      <c r="A747" s="1" t="s">
        <v>520</v>
      </c>
      <c r="D747">
        <v>1.5</v>
      </c>
      <c r="G747" s="51"/>
      <c r="M747">
        <v>1020.6903076171875</v>
      </c>
      <c r="N747">
        <v>5613.875</v>
      </c>
      <c r="R747" s="49">
        <v>1</v>
      </c>
      <c r="U747" s="50">
        <v>0</v>
      </c>
      <c r="V747" s="50">
        <v>2.4899999999999998E-4</v>
      </c>
      <c r="W747" s="50">
        <v>3.9999999999999998E-6</v>
      </c>
      <c r="X747" s="50">
        <v>0.40174399999999999</v>
      </c>
      <c r="Y747" s="50">
        <v>0</v>
      </c>
      <c r="AA747" s="3">
        <v>110</v>
      </c>
      <c r="AC747" s="6">
        <f>SUMIF(Edges!A:A,Vertices[[#This Row],[Vertex]],Edges!N:N)+SUMIF(Edges!B:B,Vertices[[#This Row],[Vertex]],Edges!N:N)</f>
        <v>4</v>
      </c>
      <c r="AD747" s="83" t="str">
        <f>REPLACE(INDEX(GroupVertices[Group], MATCH(Vertices[[#This Row],[Vertex]],GroupVertices[Vertex],0)),1,1,"")</f>
        <v>1</v>
      </c>
      <c r="AE747" s="2"/>
      <c r="AI747" s="3"/>
    </row>
    <row r="748" spans="1:35" x14ac:dyDescent="0.25">
      <c r="A748" s="1" t="s">
        <v>443</v>
      </c>
      <c r="D748">
        <v>1.5</v>
      </c>
      <c r="G748" s="51"/>
      <c r="M748">
        <v>2747.80517578125</v>
      </c>
      <c r="N748">
        <v>9235.701171875</v>
      </c>
      <c r="R748" s="49">
        <v>1</v>
      </c>
      <c r="U748" s="50">
        <v>0</v>
      </c>
      <c r="V748" s="50">
        <v>2.33E-4</v>
      </c>
      <c r="W748" s="50">
        <v>1.6000000000000001E-4</v>
      </c>
      <c r="X748" s="50">
        <v>0.400891</v>
      </c>
      <c r="Y748" s="50">
        <v>0</v>
      </c>
      <c r="AA748" s="3">
        <v>691</v>
      </c>
      <c r="AC748" s="6">
        <f>SUMIF(Edges!A:A,Vertices[[#This Row],[Vertex]],Edges!N:N)+SUMIF(Edges!B:B,Vertices[[#This Row],[Vertex]],Edges!N:N)</f>
        <v>4</v>
      </c>
      <c r="AD748" s="83" t="str">
        <f>REPLACE(INDEX(GroupVertices[Group], MATCH(Vertices[[#This Row],[Vertex]],GroupVertices[Vertex],0)),1,1,"")</f>
        <v>1</v>
      </c>
      <c r="AE748" s="2"/>
      <c r="AI748" s="3"/>
    </row>
    <row r="749" spans="1:35" x14ac:dyDescent="0.25">
      <c r="A749" s="1" t="s">
        <v>440</v>
      </c>
      <c r="D749">
        <v>1.5</v>
      </c>
      <c r="G749" s="51"/>
      <c r="M749">
        <v>8271.25390625</v>
      </c>
      <c r="N749">
        <v>8451.6923828125</v>
      </c>
      <c r="R749" s="49">
        <v>1</v>
      </c>
      <c r="U749" s="50">
        <v>0</v>
      </c>
      <c r="V749" s="50">
        <v>2.33E-4</v>
      </c>
      <c r="W749" s="50">
        <v>1.6000000000000001E-4</v>
      </c>
      <c r="X749" s="50">
        <v>0.400891</v>
      </c>
      <c r="Y749" s="50">
        <v>0</v>
      </c>
      <c r="AA749" s="3">
        <v>373</v>
      </c>
      <c r="AC749" s="6">
        <f>SUMIF(Edges!A:A,Vertices[[#This Row],[Vertex]],Edges!N:N)+SUMIF(Edges!B:B,Vertices[[#This Row],[Vertex]],Edges!N:N)</f>
        <v>2</v>
      </c>
      <c r="AD749" s="83" t="str">
        <f>REPLACE(INDEX(GroupVertices[Group], MATCH(Vertices[[#This Row],[Vertex]],GroupVertices[Vertex],0)),1,1,"")</f>
        <v>1</v>
      </c>
      <c r="AE749" s="2"/>
      <c r="AI749" s="3"/>
    </row>
    <row r="750" spans="1:35" x14ac:dyDescent="0.25">
      <c r="A750" s="1" t="s">
        <v>819</v>
      </c>
      <c r="D750">
        <v>1.5</v>
      </c>
      <c r="G750" s="51"/>
      <c r="M750">
        <v>8195.9384765625</v>
      </c>
      <c r="N750">
        <v>3070.9482421875</v>
      </c>
      <c r="R750" s="49">
        <v>1</v>
      </c>
      <c r="U750" s="50">
        <v>0</v>
      </c>
      <c r="V750" s="50">
        <v>2.5099999999999998E-4</v>
      </c>
      <c r="W750" s="50">
        <v>5.0000000000000004E-6</v>
      </c>
      <c r="X750" s="50">
        <v>0.39865200000000001</v>
      </c>
      <c r="Y750" s="50">
        <v>0</v>
      </c>
      <c r="AA750" s="3">
        <v>828</v>
      </c>
      <c r="AC750" s="6">
        <f>SUMIF(Edges!A:A,Vertices[[#This Row],[Vertex]],Edges!N:N)+SUMIF(Edges!B:B,Vertices[[#This Row],[Vertex]],Edges!N:N)</f>
        <v>4</v>
      </c>
      <c r="AD750" s="83" t="str">
        <f>REPLACE(INDEX(GroupVertices[Group], MATCH(Vertices[[#This Row],[Vertex]],GroupVertices[Vertex],0)),1,1,"")</f>
        <v>1</v>
      </c>
      <c r="AE750" s="2"/>
      <c r="AI750" s="3"/>
    </row>
    <row r="751" spans="1:35" x14ac:dyDescent="0.25">
      <c r="A751" s="1" t="s">
        <v>724</v>
      </c>
      <c r="D751">
        <v>1.5</v>
      </c>
      <c r="G751" s="51"/>
      <c r="M751">
        <v>7301.48291015625</v>
      </c>
      <c r="N751">
        <v>2798.61376953125</v>
      </c>
      <c r="R751" s="49">
        <v>1</v>
      </c>
      <c r="U751" s="50">
        <v>0</v>
      </c>
      <c r="V751" s="50">
        <v>2.5099999999999998E-4</v>
      </c>
      <c r="W751" s="50">
        <v>5.0000000000000004E-6</v>
      </c>
      <c r="X751" s="50">
        <v>0.39865200000000001</v>
      </c>
      <c r="Y751" s="50">
        <v>0</v>
      </c>
      <c r="AA751" s="3">
        <v>224</v>
      </c>
      <c r="AC751" s="6">
        <f>SUMIF(Edges!A:A,Vertices[[#This Row],[Vertex]],Edges!N:N)+SUMIF(Edges!B:B,Vertices[[#This Row],[Vertex]],Edges!N:N)</f>
        <v>2</v>
      </c>
      <c r="AD751" s="83" t="str">
        <f>REPLACE(INDEX(GroupVertices[Group], MATCH(Vertices[[#This Row],[Vertex]],GroupVertices[Vertex],0)),1,1,"")</f>
        <v>1</v>
      </c>
      <c r="AE751" s="2"/>
      <c r="AI751" s="3"/>
    </row>
    <row r="752" spans="1:35" x14ac:dyDescent="0.25">
      <c r="A752" s="1" t="s">
        <v>658</v>
      </c>
      <c r="D752">
        <v>1.5</v>
      </c>
      <c r="G752" s="51"/>
      <c r="M752">
        <v>1573.7979736328125</v>
      </c>
      <c r="N752">
        <v>5986.32568359375</v>
      </c>
      <c r="R752" s="49">
        <v>1</v>
      </c>
      <c r="U752" s="50">
        <v>0</v>
      </c>
      <c r="V752" s="50">
        <v>2.5099999999999998E-4</v>
      </c>
      <c r="W752" s="50">
        <v>5.0000000000000004E-6</v>
      </c>
      <c r="X752" s="50">
        <v>0.39865200000000001</v>
      </c>
      <c r="Y752" s="50">
        <v>0</v>
      </c>
      <c r="AA752" s="3">
        <v>170</v>
      </c>
      <c r="AC752" s="6">
        <f>SUMIF(Edges!A:A,Vertices[[#This Row],[Vertex]],Edges!N:N)+SUMIF(Edges!B:B,Vertices[[#This Row],[Vertex]],Edges!N:N)</f>
        <v>1</v>
      </c>
      <c r="AD752" s="83" t="str">
        <f>REPLACE(INDEX(GroupVertices[Group], MATCH(Vertices[[#This Row],[Vertex]],GroupVertices[Vertex],0)),1,1,"")</f>
        <v>1</v>
      </c>
      <c r="AE752" s="2"/>
      <c r="AI752" s="3"/>
    </row>
    <row r="753" spans="1:35" x14ac:dyDescent="0.25">
      <c r="A753" s="1" t="s">
        <v>818</v>
      </c>
      <c r="D753">
        <v>1.5</v>
      </c>
      <c r="G753" s="51"/>
      <c r="M753">
        <v>1245.08203125</v>
      </c>
      <c r="N753">
        <v>5782.703125</v>
      </c>
      <c r="R753" s="49">
        <v>1</v>
      </c>
      <c r="U753" s="50">
        <v>0</v>
      </c>
      <c r="V753" s="50">
        <v>2.5099999999999998E-4</v>
      </c>
      <c r="W753" s="50">
        <v>5.0000000000000004E-6</v>
      </c>
      <c r="X753" s="50">
        <v>0.39865200000000001</v>
      </c>
      <c r="Y753" s="50">
        <v>0</v>
      </c>
      <c r="AA753" s="3">
        <v>686</v>
      </c>
      <c r="AC753" s="6">
        <f>SUMIF(Edges!A:A,Vertices[[#This Row],[Vertex]],Edges!N:N)+SUMIF(Edges!B:B,Vertices[[#This Row],[Vertex]],Edges!N:N)</f>
        <v>1</v>
      </c>
      <c r="AD753" s="83" t="str">
        <f>REPLACE(INDEX(GroupVertices[Group], MATCH(Vertices[[#This Row],[Vertex]],GroupVertices[Vertex],0)),1,1,"")</f>
        <v>1</v>
      </c>
      <c r="AE753" s="2"/>
      <c r="AI753" s="3"/>
    </row>
    <row r="754" spans="1:35" x14ac:dyDescent="0.25">
      <c r="A754" s="1" t="s">
        <v>901</v>
      </c>
      <c r="D754">
        <v>1.5</v>
      </c>
      <c r="G754" s="51"/>
      <c r="M754">
        <v>2106.62353515625</v>
      </c>
      <c r="N754">
        <v>3119.8720703125</v>
      </c>
      <c r="R754" s="49">
        <v>1</v>
      </c>
      <c r="U754" s="50">
        <v>0</v>
      </c>
      <c r="V754" s="50">
        <v>2.2699999999999999E-4</v>
      </c>
      <c r="W754" s="50">
        <v>1.9999999999999999E-6</v>
      </c>
      <c r="X754" s="50">
        <v>0.39324599999999998</v>
      </c>
      <c r="Y754" s="50">
        <v>0</v>
      </c>
      <c r="AA754" s="3">
        <v>590</v>
      </c>
      <c r="AC754" s="6">
        <f>SUMIF(Edges!A:A,Vertices[[#This Row],[Vertex]],Edges!N:N)+SUMIF(Edges!B:B,Vertices[[#This Row],[Vertex]],Edges!N:N)</f>
        <v>3</v>
      </c>
      <c r="AD754" s="83" t="str">
        <f>REPLACE(INDEX(GroupVertices[Group], MATCH(Vertices[[#This Row],[Vertex]],GroupVertices[Vertex],0)),1,1,"")</f>
        <v>1</v>
      </c>
      <c r="AE754" s="2"/>
      <c r="AI754" s="3"/>
    </row>
    <row r="755" spans="1:35" x14ac:dyDescent="0.25">
      <c r="A755" s="1" t="s">
        <v>1028</v>
      </c>
      <c r="D755">
        <v>1.5</v>
      </c>
      <c r="G755" s="51"/>
      <c r="M755">
        <v>3412.088134765625</v>
      </c>
      <c r="N755">
        <v>8057.42724609375</v>
      </c>
      <c r="R755" s="49">
        <v>1</v>
      </c>
      <c r="U755" s="50">
        <v>0</v>
      </c>
      <c r="V755" s="50">
        <v>2.5799999999999998E-4</v>
      </c>
      <c r="W755" s="50">
        <v>1.0000000000000001E-5</v>
      </c>
      <c r="X755" s="50">
        <v>0.39322200000000002</v>
      </c>
      <c r="Y755" s="50">
        <v>0</v>
      </c>
      <c r="AA755" s="3">
        <v>638</v>
      </c>
      <c r="AC755" s="6">
        <f>SUMIF(Edges!A:A,Vertices[[#This Row],[Vertex]],Edges!N:N)+SUMIF(Edges!B:B,Vertices[[#This Row],[Vertex]],Edges!N:N)</f>
        <v>1</v>
      </c>
      <c r="AD755" s="83" t="str">
        <f>REPLACE(INDEX(GroupVertices[Group], MATCH(Vertices[[#This Row],[Vertex]],GroupVertices[Vertex],0)),1,1,"")</f>
        <v>1</v>
      </c>
      <c r="AE755" s="2"/>
      <c r="AI755" s="3"/>
    </row>
    <row r="756" spans="1:35" x14ac:dyDescent="0.25">
      <c r="A756" s="1" t="s">
        <v>1013</v>
      </c>
      <c r="D756">
        <v>1.5</v>
      </c>
      <c r="G756" s="51"/>
      <c r="M756">
        <v>6234.4775390625</v>
      </c>
      <c r="N756">
        <v>9394.6796875</v>
      </c>
      <c r="R756" s="49">
        <v>1</v>
      </c>
      <c r="U756" s="50">
        <v>0</v>
      </c>
      <c r="V756" s="50">
        <v>2.52E-4</v>
      </c>
      <c r="W756" s="50">
        <v>6.0000000000000002E-6</v>
      </c>
      <c r="X756" s="50">
        <v>0.38952399999999998</v>
      </c>
      <c r="Y756" s="50">
        <v>0</v>
      </c>
      <c r="AA756" s="3">
        <v>603</v>
      </c>
      <c r="AC756" s="6">
        <f>SUMIF(Edges!A:A,Vertices[[#This Row],[Vertex]],Edges!N:N)+SUMIF(Edges!B:B,Vertices[[#This Row],[Vertex]],Edges!N:N)</f>
        <v>3</v>
      </c>
      <c r="AD756" s="83" t="str">
        <f>REPLACE(INDEX(GroupVertices[Group], MATCH(Vertices[[#This Row],[Vertex]],GroupVertices[Vertex],0)),1,1,"")</f>
        <v>1</v>
      </c>
      <c r="AE756" s="2"/>
      <c r="AI756" s="3"/>
    </row>
    <row r="757" spans="1:35" x14ac:dyDescent="0.25">
      <c r="A757" s="1" t="s">
        <v>769</v>
      </c>
      <c r="D757">
        <v>1.5</v>
      </c>
      <c r="G757" s="51"/>
      <c r="M757">
        <v>884.63250732421875</v>
      </c>
      <c r="N757">
        <v>8234.2197265625</v>
      </c>
      <c r="R757" s="49">
        <v>1</v>
      </c>
      <c r="U757" s="50">
        <v>0</v>
      </c>
      <c r="V757" s="50">
        <v>2.4000000000000001E-4</v>
      </c>
      <c r="W757" s="50">
        <v>1.9999999999999999E-6</v>
      </c>
      <c r="X757" s="50">
        <v>0.387822</v>
      </c>
      <c r="Y757" s="50">
        <v>0</v>
      </c>
      <c r="AA757" s="3">
        <v>262</v>
      </c>
      <c r="AC757" s="6">
        <f>SUMIF(Edges!A:A,Vertices[[#This Row],[Vertex]],Edges!N:N)+SUMIF(Edges!B:B,Vertices[[#This Row],[Vertex]],Edges!N:N)</f>
        <v>3</v>
      </c>
      <c r="AD757" s="83" t="str">
        <f>REPLACE(INDEX(GroupVertices[Group], MATCH(Vertices[[#This Row],[Vertex]],GroupVertices[Vertex],0)),1,1,"")</f>
        <v>1</v>
      </c>
      <c r="AE757" s="2"/>
      <c r="AI757" s="3"/>
    </row>
    <row r="758" spans="1:35" x14ac:dyDescent="0.25">
      <c r="A758" s="1" t="s">
        <v>851</v>
      </c>
      <c r="D758">
        <v>1.5</v>
      </c>
      <c r="G758" s="51"/>
      <c r="M758">
        <v>274.80929565429688</v>
      </c>
      <c r="N758">
        <v>8236.7783203125</v>
      </c>
      <c r="R758" s="49">
        <v>1</v>
      </c>
      <c r="U758" s="50">
        <v>0</v>
      </c>
      <c r="V758" s="50">
        <v>2.7599999999999999E-4</v>
      </c>
      <c r="W758" s="50">
        <v>4.1999999999999998E-5</v>
      </c>
      <c r="X758" s="50">
        <v>0.38170700000000002</v>
      </c>
      <c r="Y758" s="50">
        <v>0</v>
      </c>
      <c r="AA758" s="3">
        <v>350</v>
      </c>
      <c r="AC758" s="6">
        <f>SUMIF(Edges!A:A,Vertices[[#This Row],[Vertex]],Edges!N:N)+SUMIF(Edges!B:B,Vertices[[#This Row],[Vertex]],Edges!N:N)</f>
        <v>1</v>
      </c>
      <c r="AD758" s="83" t="str">
        <f>REPLACE(INDEX(GroupVertices[Group], MATCH(Vertices[[#This Row],[Vertex]],GroupVertices[Vertex],0)),1,1,"")</f>
        <v>1</v>
      </c>
      <c r="AE758" s="2"/>
      <c r="AI758" s="3"/>
    </row>
    <row r="759" spans="1:35" x14ac:dyDescent="0.25">
      <c r="A759" s="1" t="s">
        <v>955</v>
      </c>
      <c r="D759">
        <v>1.5</v>
      </c>
      <c r="G759" s="51"/>
      <c r="M759">
        <v>1199.8919677734375</v>
      </c>
      <c r="N759">
        <v>8778.6015625</v>
      </c>
      <c r="R759" s="49">
        <v>1</v>
      </c>
      <c r="U759" s="50">
        <v>0</v>
      </c>
      <c r="V759" s="50">
        <v>2.7599999999999999E-4</v>
      </c>
      <c r="W759" s="50">
        <v>4.1999999999999998E-5</v>
      </c>
      <c r="X759" s="50">
        <v>0.38170700000000002</v>
      </c>
      <c r="Y759" s="50">
        <v>0</v>
      </c>
      <c r="AA759" s="3">
        <v>475</v>
      </c>
      <c r="AC759" s="6">
        <f>SUMIF(Edges!A:A,Vertices[[#This Row],[Vertex]],Edges!N:N)+SUMIF(Edges!B:B,Vertices[[#This Row],[Vertex]],Edges!N:N)</f>
        <v>1</v>
      </c>
      <c r="AD759" s="83" t="str">
        <f>REPLACE(INDEX(GroupVertices[Group], MATCH(Vertices[[#This Row],[Vertex]],GroupVertices[Vertex],0)),1,1,"")</f>
        <v>1</v>
      </c>
      <c r="AE759" s="2"/>
      <c r="AI759" s="3"/>
    </row>
    <row r="760" spans="1:35" x14ac:dyDescent="0.25">
      <c r="A760" s="1" t="s">
        <v>348</v>
      </c>
      <c r="D760">
        <v>1.5</v>
      </c>
      <c r="G760" s="51"/>
      <c r="M760">
        <v>3414.317138671875</v>
      </c>
      <c r="N760">
        <v>2774.702880859375</v>
      </c>
      <c r="R760" s="49">
        <v>1</v>
      </c>
      <c r="U760" s="50">
        <v>0</v>
      </c>
      <c r="V760" s="50">
        <v>2.5799999999999998E-4</v>
      </c>
      <c r="W760" s="50">
        <v>1.2999999999999999E-5</v>
      </c>
      <c r="X760" s="50">
        <v>0.380805</v>
      </c>
      <c r="Y760" s="50">
        <v>0</v>
      </c>
      <c r="AA760" s="3">
        <v>44</v>
      </c>
      <c r="AC760" s="6">
        <f>SUMIF(Edges!A:A,Vertices[[#This Row],[Vertex]],Edges!N:N)+SUMIF(Edges!B:B,Vertices[[#This Row],[Vertex]],Edges!N:N)</f>
        <v>4</v>
      </c>
      <c r="AD760" s="83" t="str">
        <f>REPLACE(INDEX(GroupVertices[Group], MATCH(Vertices[[#This Row],[Vertex]],GroupVertices[Vertex],0)),1,1,"")</f>
        <v>1</v>
      </c>
      <c r="AE760" s="2"/>
      <c r="AI760" s="3"/>
    </row>
    <row r="761" spans="1:35" x14ac:dyDescent="0.25">
      <c r="A761" s="1" t="s">
        <v>698</v>
      </c>
      <c r="D761">
        <v>1.5</v>
      </c>
      <c r="G761" s="51"/>
      <c r="M761">
        <v>5666.99609375</v>
      </c>
      <c r="N761">
        <v>2974.886474609375</v>
      </c>
      <c r="R761" s="49">
        <v>1</v>
      </c>
      <c r="U761" s="50">
        <v>0</v>
      </c>
      <c r="V761" s="50">
        <v>2.5799999999999998E-4</v>
      </c>
      <c r="W761" s="50">
        <v>1.2999999999999999E-5</v>
      </c>
      <c r="X761" s="50">
        <v>0.380805</v>
      </c>
      <c r="Y761" s="50">
        <v>0</v>
      </c>
      <c r="AA761" s="3">
        <v>203</v>
      </c>
      <c r="AC761" s="6">
        <f>SUMIF(Edges!A:A,Vertices[[#This Row],[Vertex]],Edges!N:N)+SUMIF(Edges!B:B,Vertices[[#This Row],[Vertex]],Edges!N:N)</f>
        <v>1</v>
      </c>
      <c r="AD761" s="83" t="str">
        <f>REPLACE(INDEX(GroupVertices[Group], MATCH(Vertices[[#This Row],[Vertex]],GroupVertices[Vertex],0)),1,1,"")</f>
        <v>1</v>
      </c>
      <c r="AE761" s="2"/>
      <c r="AI761" s="3"/>
    </row>
    <row r="762" spans="1:35" x14ac:dyDescent="0.25">
      <c r="A762" s="1" t="s">
        <v>636</v>
      </c>
      <c r="D762">
        <v>1.5</v>
      </c>
      <c r="G762" s="51"/>
      <c r="M762">
        <v>7035.94189453125</v>
      </c>
      <c r="N762">
        <v>9665.8232421875</v>
      </c>
      <c r="R762" s="49">
        <v>1</v>
      </c>
      <c r="U762" s="50">
        <v>0</v>
      </c>
      <c r="V762" s="50">
        <v>2.6400000000000002E-4</v>
      </c>
      <c r="W762" s="50">
        <v>2.0000000000000002E-5</v>
      </c>
      <c r="X762" s="50">
        <v>0.37888500000000003</v>
      </c>
      <c r="Y762" s="50">
        <v>0</v>
      </c>
      <c r="AA762" s="3">
        <v>152</v>
      </c>
      <c r="AC762" s="6">
        <f>SUMIF(Edges!A:A,Vertices[[#This Row],[Vertex]],Edges!N:N)+SUMIF(Edges!B:B,Vertices[[#This Row],[Vertex]],Edges!N:N)</f>
        <v>2</v>
      </c>
      <c r="AD762" s="83" t="str">
        <f>REPLACE(INDEX(GroupVertices[Group], MATCH(Vertices[[#This Row],[Vertex]],GroupVertices[Vertex],0)),1,1,"")</f>
        <v>1</v>
      </c>
      <c r="AE762" s="2"/>
      <c r="AI762" s="3"/>
    </row>
    <row r="763" spans="1:35" x14ac:dyDescent="0.25">
      <c r="A763" s="1" t="s">
        <v>670</v>
      </c>
      <c r="D763">
        <v>1.5</v>
      </c>
      <c r="G763" s="51"/>
      <c r="M763">
        <v>7854.623046875</v>
      </c>
      <c r="N763">
        <v>7243.63330078125</v>
      </c>
      <c r="R763" s="49">
        <v>1</v>
      </c>
      <c r="U763" s="50">
        <v>0</v>
      </c>
      <c r="V763" s="50">
        <v>2.1800000000000001E-4</v>
      </c>
      <c r="W763" s="50">
        <v>2.9E-5</v>
      </c>
      <c r="X763" s="50">
        <v>0.37743399999999999</v>
      </c>
      <c r="Y763" s="50">
        <v>0</v>
      </c>
      <c r="AA763" s="3">
        <v>178</v>
      </c>
      <c r="AC763" s="6">
        <f>SUMIF(Edges!A:A,Vertices[[#This Row],[Vertex]],Edges!N:N)+SUMIF(Edges!B:B,Vertices[[#This Row],[Vertex]],Edges!N:N)</f>
        <v>2</v>
      </c>
      <c r="AD763" s="83" t="str">
        <f>REPLACE(INDEX(GroupVertices[Group], MATCH(Vertices[[#This Row],[Vertex]],GroupVertices[Vertex],0)),1,1,"")</f>
        <v>1</v>
      </c>
      <c r="AE763" s="2"/>
      <c r="AI763" s="3"/>
    </row>
    <row r="764" spans="1:35" x14ac:dyDescent="0.25">
      <c r="A764" s="1" t="s">
        <v>282</v>
      </c>
      <c r="D764">
        <v>1.5</v>
      </c>
      <c r="G764" s="51"/>
      <c r="M764">
        <v>2547.5556640625</v>
      </c>
      <c r="N764">
        <v>8305.46875</v>
      </c>
      <c r="R764" s="49">
        <v>1</v>
      </c>
      <c r="U764" s="50">
        <v>0</v>
      </c>
      <c r="V764" s="50">
        <v>2.5500000000000002E-4</v>
      </c>
      <c r="W764" s="50">
        <v>1.54E-4</v>
      </c>
      <c r="X764" s="50">
        <v>0.37268400000000002</v>
      </c>
      <c r="Y764" s="50">
        <v>0</v>
      </c>
      <c r="AA764" s="3">
        <v>247</v>
      </c>
      <c r="AC764" s="6">
        <f>SUMIF(Edges!A:A,Vertices[[#This Row],[Vertex]],Edges!N:N)+SUMIF(Edges!B:B,Vertices[[#This Row],[Vertex]],Edges!N:N)</f>
        <v>3</v>
      </c>
      <c r="AD764" s="83" t="str">
        <f>REPLACE(INDEX(GroupVertices[Group], MATCH(Vertices[[#This Row],[Vertex]],GroupVertices[Vertex],0)),1,1,"")</f>
        <v>1</v>
      </c>
      <c r="AE764" s="2"/>
      <c r="AI764" s="3"/>
    </row>
    <row r="765" spans="1:35" x14ac:dyDescent="0.25">
      <c r="A765" s="1" t="s">
        <v>565</v>
      </c>
      <c r="D765">
        <v>1.5</v>
      </c>
      <c r="G765" s="51"/>
      <c r="M765">
        <v>3499.401611328125</v>
      </c>
      <c r="N765">
        <v>7525.22119140625</v>
      </c>
      <c r="R765" s="49">
        <v>1</v>
      </c>
      <c r="U765" s="50">
        <v>0</v>
      </c>
      <c r="V765" s="50">
        <v>2.3599999999999999E-4</v>
      </c>
      <c r="W765" s="50">
        <v>1.5799999999999999E-4</v>
      </c>
      <c r="X765" s="50">
        <v>0.37256699999999998</v>
      </c>
      <c r="Y765" s="50">
        <v>0</v>
      </c>
      <c r="AA765" s="3">
        <v>128</v>
      </c>
      <c r="AC765" s="6">
        <f>SUMIF(Edges!A:A,Vertices[[#This Row],[Vertex]],Edges!N:N)+SUMIF(Edges!B:B,Vertices[[#This Row],[Vertex]],Edges!N:N)</f>
        <v>2</v>
      </c>
      <c r="AD765" s="83" t="str">
        <f>REPLACE(INDEX(GroupVertices[Group], MATCH(Vertices[[#This Row],[Vertex]],GroupVertices[Vertex],0)),1,1,"")</f>
        <v>1</v>
      </c>
      <c r="AE765" s="2"/>
      <c r="AI765" s="3"/>
    </row>
    <row r="766" spans="1:35" x14ac:dyDescent="0.25">
      <c r="A766" s="1" t="s">
        <v>708</v>
      </c>
      <c r="D766">
        <v>1.5</v>
      </c>
      <c r="G766" s="51"/>
      <c r="M766">
        <v>7777.33984375</v>
      </c>
      <c r="N766">
        <v>9117.8212890625</v>
      </c>
      <c r="R766" s="49">
        <v>1</v>
      </c>
      <c r="U766" s="50">
        <v>0</v>
      </c>
      <c r="V766" s="50">
        <v>2.9399999999999999E-4</v>
      </c>
      <c r="W766" s="50">
        <v>4.8000000000000001E-5</v>
      </c>
      <c r="X766" s="50">
        <v>0.37238100000000002</v>
      </c>
      <c r="Y766" s="50">
        <v>0</v>
      </c>
      <c r="AA766" s="3">
        <v>211</v>
      </c>
      <c r="AC766" s="6">
        <f>SUMIF(Edges!A:A,Vertices[[#This Row],[Vertex]],Edges!N:N)+SUMIF(Edges!B:B,Vertices[[#This Row],[Vertex]],Edges!N:N)</f>
        <v>5</v>
      </c>
      <c r="AD766" s="83" t="str">
        <f>REPLACE(INDEX(GroupVertices[Group], MATCH(Vertices[[#This Row],[Vertex]],GroupVertices[Vertex],0)),1,1,"")</f>
        <v>1</v>
      </c>
      <c r="AE766" s="2"/>
      <c r="AI766" s="3"/>
    </row>
    <row r="767" spans="1:35" x14ac:dyDescent="0.25">
      <c r="A767" s="1" t="s">
        <v>969</v>
      </c>
      <c r="D767">
        <v>1.5</v>
      </c>
      <c r="G767" s="51"/>
      <c r="M767">
        <v>1908.6656494140625</v>
      </c>
      <c r="N767">
        <v>8026.33837890625</v>
      </c>
      <c r="R767" s="49">
        <v>1</v>
      </c>
      <c r="U767" s="50">
        <v>0</v>
      </c>
      <c r="V767" s="50">
        <v>2.42E-4</v>
      </c>
      <c r="W767" s="50">
        <v>1.6699999999999999E-4</v>
      </c>
      <c r="X767" s="50">
        <v>0.36820199999999997</v>
      </c>
      <c r="Y767" s="50">
        <v>0</v>
      </c>
      <c r="AA767" s="3">
        <v>505</v>
      </c>
      <c r="AC767" s="6">
        <f>SUMIF(Edges!A:A,Vertices[[#This Row],[Vertex]],Edges!N:N)+SUMIF(Edges!B:B,Vertices[[#This Row],[Vertex]],Edges!N:N)</f>
        <v>2</v>
      </c>
      <c r="AD767" s="83" t="str">
        <f>REPLACE(INDEX(GroupVertices[Group], MATCH(Vertices[[#This Row],[Vertex]],GroupVertices[Vertex],0)),1,1,"")</f>
        <v>1</v>
      </c>
      <c r="AE767" s="2"/>
      <c r="AI767" s="3"/>
    </row>
    <row r="768" spans="1:35" x14ac:dyDescent="0.25">
      <c r="A768" s="1" t="s">
        <v>392</v>
      </c>
      <c r="D768">
        <v>1.5</v>
      </c>
      <c r="G768" s="51"/>
      <c r="M768">
        <v>9096.77734375</v>
      </c>
      <c r="N768">
        <v>4021.475830078125</v>
      </c>
      <c r="R768" s="49">
        <v>1</v>
      </c>
      <c r="U768" s="50">
        <v>0</v>
      </c>
      <c r="V768" s="50">
        <v>2.7300000000000002E-4</v>
      </c>
      <c r="W768" s="50">
        <v>2.9E-5</v>
      </c>
      <c r="X768" s="50">
        <v>0.36787799999999998</v>
      </c>
      <c r="Y768" s="50">
        <v>0</v>
      </c>
      <c r="AA768" s="3">
        <v>63</v>
      </c>
      <c r="AC768" s="6">
        <f>SUMIF(Edges!A:A,Vertices[[#This Row],[Vertex]],Edges!N:N)+SUMIF(Edges!B:B,Vertices[[#This Row],[Vertex]],Edges!N:N)</f>
        <v>3</v>
      </c>
      <c r="AD768" s="83" t="str">
        <f>REPLACE(INDEX(GroupVertices[Group], MATCH(Vertices[[#This Row],[Vertex]],GroupVertices[Vertex],0)),1,1,"")</f>
        <v>1</v>
      </c>
      <c r="AE768" s="2"/>
      <c r="AI768" s="3"/>
    </row>
    <row r="769" spans="1:35" x14ac:dyDescent="0.25">
      <c r="A769" s="1" t="s">
        <v>788</v>
      </c>
      <c r="D769">
        <v>1.5</v>
      </c>
      <c r="G769" s="51"/>
      <c r="M769">
        <v>9185.822265625</v>
      </c>
      <c r="N769">
        <v>4713.599609375</v>
      </c>
      <c r="R769" s="49">
        <v>1</v>
      </c>
      <c r="U769" s="50">
        <v>0</v>
      </c>
      <c r="V769" s="50">
        <v>2.7300000000000002E-4</v>
      </c>
      <c r="W769" s="50">
        <v>2.9E-5</v>
      </c>
      <c r="X769" s="50">
        <v>0.36787799999999998</v>
      </c>
      <c r="Y769" s="50">
        <v>0</v>
      </c>
      <c r="AA769" s="3">
        <v>274</v>
      </c>
      <c r="AC769" s="6">
        <f>SUMIF(Edges!A:A,Vertices[[#This Row],[Vertex]],Edges!N:N)+SUMIF(Edges!B:B,Vertices[[#This Row],[Vertex]],Edges!N:N)</f>
        <v>2</v>
      </c>
      <c r="AD769" s="83" t="str">
        <f>REPLACE(INDEX(GroupVertices[Group], MATCH(Vertices[[#This Row],[Vertex]],GroupVertices[Vertex],0)),1,1,"")</f>
        <v>1</v>
      </c>
      <c r="AE769" s="2"/>
      <c r="AI769" s="3"/>
    </row>
    <row r="770" spans="1:35" x14ac:dyDescent="0.25">
      <c r="A770" s="1" t="s">
        <v>674</v>
      </c>
      <c r="D770">
        <v>1.5</v>
      </c>
      <c r="G770" s="51"/>
      <c r="M770">
        <v>8329.9921875</v>
      </c>
      <c r="N770">
        <v>3666.4404296875</v>
      </c>
      <c r="R770" s="49">
        <v>1</v>
      </c>
      <c r="U770" s="50">
        <v>0</v>
      </c>
      <c r="V770" s="50">
        <v>2.7300000000000002E-4</v>
      </c>
      <c r="W770" s="50">
        <v>2.9E-5</v>
      </c>
      <c r="X770" s="50">
        <v>0.36787799999999998</v>
      </c>
      <c r="Y770" s="50">
        <v>0</v>
      </c>
      <c r="AA770" s="3">
        <v>181</v>
      </c>
      <c r="AC770" s="6">
        <f>SUMIF(Edges!A:A,Vertices[[#This Row],[Vertex]],Edges!N:N)+SUMIF(Edges!B:B,Vertices[[#This Row],[Vertex]],Edges!N:N)</f>
        <v>1</v>
      </c>
      <c r="AD770" s="83" t="str">
        <f>REPLACE(INDEX(GroupVertices[Group], MATCH(Vertices[[#This Row],[Vertex]],GroupVertices[Vertex],0)),1,1,"")</f>
        <v>1</v>
      </c>
      <c r="AE770" s="2"/>
      <c r="AI770" s="3"/>
    </row>
    <row r="771" spans="1:35" x14ac:dyDescent="0.25">
      <c r="A771" s="1" t="s">
        <v>966</v>
      </c>
      <c r="D771">
        <v>1.5</v>
      </c>
      <c r="G771" s="51"/>
      <c r="M771">
        <v>7850.259765625</v>
      </c>
      <c r="N771">
        <v>7396.36474609375</v>
      </c>
      <c r="R771" s="49">
        <v>1</v>
      </c>
      <c r="U771" s="50">
        <v>0</v>
      </c>
      <c r="V771" s="50">
        <v>2.5300000000000002E-4</v>
      </c>
      <c r="W771" s="50">
        <v>6.9999999999999999E-6</v>
      </c>
      <c r="X771" s="50">
        <v>0.36648599999999998</v>
      </c>
      <c r="Y771" s="50">
        <v>0</v>
      </c>
      <c r="AA771" s="3">
        <v>499</v>
      </c>
      <c r="AC771" s="6">
        <f>SUMIF(Edges!A:A,Vertices[[#This Row],[Vertex]],Edges!N:N)+SUMIF(Edges!B:B,Vertices[[#This Row],[Vertex]],Edges!N:N)</f>
        <v>3</v>
      </c>
      <c r="AD771" s="83" t="str">
        <f>REPLACE(INDEX(GroupVertices[Group], MATCH(Vertices[[#This Row],[Vertex]],GroupVertices[Vertex],0)),1,1,"")</f>
        <v>1</v>
      </c>
      <c r="AE771" s="2"/>
      <c r="AI771" s="3"/>
    </row>
    <row r="772" spans="1:35" x14ac:dyDescent="0.25">
      <c r="A772" s="1" t="s">
        <v>1039</v>
      </c>
      <c r="D772">
        <v>1.5</v>
      </c>
      <c r="G772" s="51"/>
      <c r="M772">
        <v>4244.56201171875</v>
      </c>
      <c r="N772">
        <v>9577.8291015625</v>
      </c>
      <c r="R772" s="49">
        <v>1</v>
      </c>
      <c r="U772" s="50">
        <v>0</v>
      </c>
      <c r="V772" s="50">
        <v>2.5300000000000002E-4</v>
      </c>
      <c r="W772" s="50">
        <v>6.9999999999999999E-6</v>
      </c>
      <c r="X772" s="50">
        <v>0.36648599999999998</v>
      </c>
      <c r="Y772" s="50">
        <v>0</v>
      </c>
      <c r="AA772" s="3">
        <v>665</v>
      </c>
      <c r="AC772" s="6">
        <f>SUMIF(Edges!A:A,Vertices[[#This Row],[Vertex]],Edges!N:N)+SUMIF(Edges!B:B,Vertices[[#This Row],[Vertex]],Edges!N:N)</f>
        <v>3</v>
      </c>
      <c r="AD772" s="83" t="str">
        <f>REPLACE(INDEX(GroupVertices[Group], MATCH(Vertices[[#This Row],[Vertex]],GroupVertices[Vertex],0)),1,1,"")</f>
        <v>1</v>
      </c>
      <c r="AE772" s="2"/>
      <c r="AI772" s="3"/>
    </row>
    <row r="773" spans="1:35" x14ac:dyDescent="0.25">
      <c r="A773" s="1" t="s">
        <v>1029</v>
      </c>
      <c r="D773">
        <v>1.5</v>
      </c>
      <c r="G773" s="51"/>
      <c r="M773">
        <v>1341.366455078125</v>
      </c>
      <c r="N773">
        <v>5092.04541015625</v>
      </c>
      <c r="R773" s="49">
        <v>1</v>
      </c>
      <c r="U773" s="50">
        <v>0</v>
      </c>
      <c r="V773" s="50">
        <v>2.5300000000000002E-4</v>
      </c>
      <c r="W773" s="50">
        <v>6.9999999999999999E-6</v>
      </c>
      <c r="X773" s="50">
        <v>0.36648599999999998</v>
      </c>
      <c r="Y773" s="50">
        <v>0</v>
      </c>
      <c r="AA773" s="3">
        <v>640</v>
      </c>
      <c r="AC773" s="6">
        <f>SUMIF(Edges!A:A,Vertices[[#This Row],[Vertex]],Edges!N:N)+SUMIF(Edges!B:B,Vertices[[#This Row],[Vertex]],Edges!N:N)</f>
        <v>2</v>
      </c>
      <c r="AD773" s="83" t="str">
        <f>REPLACE(INDEX(GroupVertices[Group], MATCH(Vertices[[#This Row],[Vertex]],GroupVertices[Vertex],0)),1,1,"")</f>
        <v>1</v>
      </c>
      <c r="AE773" s="2"/>
      <c r="AI773" s="3"/>
    </row>
    <row r="774" spans="1:35" x14ac:dyDescent="0.25">
      <c r="A774" s="1" t="s">
        <v>322</v>
      </c>
      <c r="D774">
        <v>1.625</v>
      </c>
      <c r="G774" s="51"/>
      <c r="M774">
        <v>1606.9481201171875</v>
      </c>
      <c r="N774">
        <v>6828.970703125</v>
      </c>
      <c r="R774" s="49">
        <v>2</v>
      </c>
      <c r="U774" s="50">
        <v>0</v>
      </c>
      <c r="V774" s="50">
        <v>2.9300000000000002E-4</v>
      </c>
      <c r="W774" s="50">
        <v>4.4799999999999996E-3</v>
      </c>
      <c r="X774" s="50">
        <v>0.36633399999999999</v>
      </c>
      <c r="Y774" s="50">
        <v>1</v>
      </c>
      <c r="AA774" s="3">
        <v>286</v>
      </c>
      <c r="AC774" s="6">
        <f>SUMIF(Edges!A:A,Vertices[[#This Row],[Vertex]],Edges!N:N)+SUMIF(Edges!B:B,Vertices[[#This Row],[Vertex]],Edges!N:N)</f>
        <v>5</v>
      </c>
      <c r="AD774" s="83" t="str">
        <f>REPLACE(INDEX(GroupVertices[Group], MATCH(Vertices[[#This Row],[Vertex]],GroupVertices[Vertex],0)),1,1,"")</f>
        <v>1</v>
      </c>
      <c r="AE774" s="2"/>
      <c r="AI774" s="3"/>
    </row>
    <row r="775" spans="1:35" x14ac:dyDescent="0.25">
      <c r="A775" s="1" t="s">
        <v>412</v>
      </c>
      <c r="D775">
        <v>1.5</v>
      </c>
      <c r="G775" s="51"/>
      <c r="M775">
        <v>8222.90234375</v>
      </c>
      <c r="N775">
        <v>8650.857421875</v>
      </c>
      <c r="R775" s="49">
        <v>1</v>
      </c>
      <c r="U775" s="50">
        <v>0</v>
      </c>
      <c r="V775" s="50">
        <v>2.5999999999999998E-4</v>
      </c>
      <c r="W775" s="50">
        <v>2.1999999999999999E-5</v>
      </c>
      <c r="X775" s="50">
        <v>0.36356899999999998</v>
      </c>
      <c r="Y775" s="50">
        <v>0</v>
      </c>
      <c r="AA775" s="3">
        <v>66</v>
      </c>
      <c r="AC775" s="6">
        <f>SUMIF(Edges!A:A,Vertices[[#This Row],[Vertex]],Edges!N:N)+SUMIF(Edges!B:B,Vertices[[#This Row],[Vertex]],Edges!N:N)</f>
        <v>12</v>
      </c>
      <c r="AD775" s="83" t="str">
        <f>REPLACE(INDEX(GroupVertices[Group], MATCH(Vertices[[#This Row],[Vertex]],GroupVertices[Vertex],0)),1,1,"")</f>
        <v>1</v>
      </c>
      <c r="AE775" s="2"/>
      <c r="AI775" s="3"/>
    </row>
    <row r="776" spans="1:35" x14ac:dyDescent="0.25">
      <c r="A776" s="1" t="s">
        <v>965</v>
      </c>
      <c r="D776">
        <v>1.5</v>
      </c>
      <c r="G776" s="51"/>
      <c r="M776">
        <v>8551.3623046875</v>
      </c>
      <c r="N776">
        <v>7775.984375</v>
      </c>
      <c r="R776" s="49">
        <v>1</v>
      </c>
      <c r="U776" s="50">
        <v>0</v>
      </c>
      <c r="V776" s="50">
        <v>2.5999999999999998E-4</v>
      </c>
      <c r="W776" s="50">
        <v>2.1999999999999999E-5</v>
      </c>
      <c r="X776" s="50">
        <v>0.36356899999999998</v>
      </c>
      <c r="Y776" s="50">
        <v>0</v>
      </c>
      <c r="AA776" s="3">
        <v>498</v>
      </c>
      <c r="AC776" s="6">
        <f>SUMIF(Edges!A:A,Vertices[[#This Row],[Vertex]],Edges!N:N)+SUMIF(Edges!B:B,Vertices[[#This Row],[Vertex]],Edges!N:N)</f>
        <v>4</v>
      </c>
      <c r="AD776" s="83" t="str">
        <f>REPLACE(INDEX(GroupVertices[Group], MATCH(Vertices[[#This Row],[Vertex]],GroupVertices[Vertex],0)),1,1,"")</f>
        <v>1</v>
      </c>
      <c r="AE776" s="2"/>
      <c r="AI776" s="3"/>
    </row>
    <row r="777" spans="1:35" x14ac:dyDescent="0.25">
      <c r="A777" s="1" t="s">
        <v>754</v>
      </c>
      <c r="D777">
        <v>1.5</v>
      </c>
      <c r="G777" s="51"/>
      <c r="M777">
        <v>2578.35498046875</v>
      </c>
      <c r="N777">
        <v>8661.8369140625</v>
      </c>
      <c r="R777" s="49">
        <v>1</v>
      </c>
      <c r="U777" s="50">
        <v>0</v>
      </c>
      <c r="V777" s="50">
        <v>2.9799999999999998E-4</v>
      </c>
      <c r="W777" s="50">
        <v>6.0000000000000002E-5</v>
      </c>
      <c r="X777" s="50">
        <v>0.363012</v>
      </c>
      <c r="Y777" s="50">
        <v>0</v>
      </c>
      <c r="AA777" s="3">
        <v>252</v>
      </c>
      <c r="AC777" s="6">
        <f>SUMIF(Edges!A:A,Vertices[[#This Row],[Vertex]],Edges!N:N)+SUMIF(Edges!B:B,Vertices[[#This Row],[Vertex]],Edges!N:N)</f>
        <v>3</v>
      </c>
      <c r="AD777" s="83" t="str">
        <f>REPLACE(INDEX(GroupVertices[Group], MATCH(Vertices[[#This Row],[Vertex]],GroupVertices[Vertex],0)),1,1,"")</f>
        <v>1</v>
      </c>
      <c r="AE777" s="2"/>
      <c r="AI777" s="3"/>
    </row>
    <row r="778" spans="1:35" x14ac:dyDescent="0.25">
      <c r="A778" s="1" t="s">
        <v>537</v>
      </c>
      <c r="D778">
        <v>1.5</v>
      </c>
      <c r="G778" s="51"/>
      <c r="M778">
        <v>1443.912841796875</v>
      </c>
      <c r="N778">
        <v>7836.4169921875</v>
      </c>
      <c r="R778" s="49">
        <v>1</v>
      </c>
      <c r="U778" s="50">
        <v>0</v>
      </c>
      <c r="V778" s="50">
        <v>2.6600000000000001E-4</v>
      </c>
      <c r="W778" s="50">
        <v>1.9000000000000001E-5</v>
      </c>
      <c r="X778" s="50">
        <v>0.36203400000000002</v>
      </c>
      <c r="Y778" s="50">
        <v>0</v>
      </c>
      <c r="AA778" s="3">
        <v>687</v>
      </c>
      <c r="AC778" s="6">
        <f>SUMIF(Edges!A:A,Vertices[[#This Row],[Vertex]],Edges!N:N)+SUMIF(Edges!B:B,Vertices[[#This Row],[Vertex]],Edges!N:N)</f>
        <v>1</v>
      </c>
      <c r="AD778" s="83" t="str">
        <f>REPLACE(INDEX(GroupVertices[Group], MATCH(Vertices[[#This Row],[Vertex]],GroupVertices[Vertex],0)),1,1,"")</f>
        <v>1</v>
      </c>
      <c r="AE778" s="2"/>
      <c r="AI778" s="3"/>
    </row>
    <row r="779" spans="1:35" x14ac:dyDescent="0.25">
      <c r="A779" s="1" t="s">
        <v>831</v>
      </c>
      <c r="D779">
        <v>1.5</v>
      </c>
      <c r="G779" s="51"/>
      <c r="M779">
        <v>4851.73046875</v>
      </c>
      <c r="N779">
        <v>2490.40087890625</v>
      </c>
      <c r="R779" s="49">
        <v>1</v>
      </c>
      <c r="U779" s="50">
        <v>0</v>
      </c>
      <c r="V779" s="50">
        <v>2.72E-4</v>
      </c>
      <c r="W779" s="50">
        <v>2.4000000000000001E-5</v>
      </c>
      <c r="X779" s="50">
        <v>0.36194799999999999</v>
      </c>
      <c r="Y779" s="50">
        <v>0</v>
      </c>
      <c r="AA779" s="3">
        <v>327</v>
      </c>
      <c r="AC779" s="6">
        <f>SUMIF(Edges!A:A,Vertices[[#This Row],[Vertex]],Edges!N:N)+SUMIF(Edges!B:B,Vertices[[#This Row],[Vertex]],Edges!N:N)</f>
        <v>1</v>
      </c>
      <c r="AD779" s="83" t="str">
        <f>REPLACE(INDEX(GroupVertices[Group], MATCH(Vertices[[#This Row],[Vertex]],GroupVertices[Vertex],0)),1,1,"")</f>
        <v>1</v>
      </c>
      <c r="AE779" s="2"/>
      <c r="AI779" s="3"/>
    </row>
    <row r="780" spans="1:35" x14ac:dyDescent="0.25">
      <c r="A780" s="1" t="s">
        <v>914</v>
      </c>
      <c r="D780">
        <v>1.5</v>
      </c>
      <c r="G780" s="51"/>
      <c r="M780">
        <v>928.24969482421875</v>
      </c>
      <c r="N780">
        <v>6181.3251953125</v>
      </c>
      <c r="R780" s="49">
        <v>1</v>
      </c>
      <c r="U780" s="50">
        <v>0</v>
      </c>
      <c r="V780" s="50">
        <v>2.8899999999999998E-4</v>
      </c>
      <c r="W780" s="50">
        <v>7.1000000000000005E-5</v>
      </c>
      <c r="X780" s="50">
        <v>0.36073</v>
      </c>
      <c r="Y780" s="50">
        <v>0</v>
      </c>
      <c r="AA780" s="3">
        <v>423</v>
      </c>
      <c r="AC780" s="6">
        <f>SUMIF(Edges!A:A,Vertices[[#This Row],[Vertex]],Edges!N:N)+SUMIF(Edges!B:B,Vertices[[#This Row],[Vertex]],Edges!N:N)</f>
        <v>2</v>
      </c>
      <c r="AD780" s="83" t="str">
        <f>REPLACE(INDEX(GroupVertices[Group], MATCH(Vertices[[#This Row],[Vertex]],GroupVertices[Vertex],0)),1,1,"")</f>
        <v>1</v>
      </c>
      <c r="AE780" s="2"/>
      <c r="AI780" s="3"/>
    </row>
    <row r="781" spans="1:35" x14ac:dyDescent="0.25">
      <c r="A781" s="1" t="s">
        <v>989</v>
      </c>
      <c r="D781">
        <v>1.5</v>
      </c>
      <c r="G781" s="51"/>
      <c r="M781">
        <v>8713.970703125</v>
      </c>
      <c r="N781">
        <v>5332.1279296875</v>
      </c>
      <c r="R781" s="49">
        <v>1</v>
      </c>
      <c r="U781" s="50">
        <v>0</v>
      </c>
      <c r="V781" s="50">
        <v>2.7799999999999998E-4</v>
      </c>
      <c r="W781" s="50">
        <v>6.2000000000000003E-5</v>
      </c>
      <c r="X781" s="50">
        <v>0.35942600000000002</v>
      </c>
      <c r="Y781" s="50">
        <v>0</v>
      </c>
      <c r="AA781" s="3">
        <v>612</v>
      </c>
      <c r="AC781" s="6">
        <f>SUMIF(Edges!A:A,Vertices[[#This Row],[Vertex]],Edges!N:N)+SUMIF(Edges!B:B,Vertices[[#This Row],[Vertex]],Edges!N:N)</f>
        <v>3</v>
      </c>
      <c r="AD781" s="83" t="str">
        <f>REPLACE(INDEX(GroupVertices[Group], MATCH(Vertices[[#This Row],[Vertex]],GroupVertices[Vertex],0)),1,1,"")</f>
        <v>1</v>
      </c>
      <c r="AE781" s="2"/>
      <c r="AI781" s="3"/>
    </row>
    <row r="782" spans="1:35" x14ac:dyDescent="0.25">
      <c r="A782" s="1" t="s">
        <v>874</v>
      </c>
      <c r="D782">
        <v>1.5</v>
      </c>
      <c r="G782" s="51"/>
      <c r="M782">
        <v>2434.915771484375</v>
      </c>
      <c r="N782">
        <v>9331.8876953125</v>
      </c>
      <c r="R782" s="49">
        <v>1</v>
      </c>
      <c r="U782" s="50">
        <v>0</v>
      </c>
      <c r="V782" s="50">
        <v>2.7799999999999998E-4</v>
      </c>
      <c r="W782" s="50">
        <v>6.2000000000000003E-5</v>
      </c>
      <c r="X782" s="50">
        <v>0.35942600000000002</v>
      </c>
      <c r="Y782" s="50">
        <v>0</v>
      </c>
      <c r="AA782" s="3">
        <v>381</v>
      </c>
      <c r="AC782" s="6">
        <f>SUMIF(Edges!A:A,Vertices[[#This Row],[Vertex]],Edges!N:N)+SUMIF(Edges!B:B,Vertices[[#This Row],[Vertex]],Edges!N:N)</f>
        <v>2</v>
      </c>
      <c r="AD782" s="83" t="str">
        <f>REPLACE(INDEX(GroupVertices[Group], MATCH(Vertices[[#This Row],[Vertex]],GroupVertices[Vertex],0)),1,1,"")</f>
        <v>1</v>
      </c>
      <c r="AE782" s="2"/>
      <c r="AI782" s="3"/>
    </row>
    <row r="783" spans="1:35" x14ac:dyDescent="0.25">
      <c r="A783" s="1" t="s">
        <v>1031</v>
      </c>
      <c r="D783">
        <v>1.5</v>
      </c>
      <c r="G783" s="51"/>
      <c r="M783">
        <v>8920.0322265625</v>
      </c>
      <c r="N783">
        <v>7651.28662109375</v>
      </c>
      <c r="R783" s="49">
        <v>1</v>
      </c>
      <c r="U783" s="50">
        <v>0</v>
      </c>
      <c r="V783" s="50">
        <v>2.7999999999999998E-4</v>
      </c>
      <c r="W783" s="50">
        <v>4.0000000000000003E-5</v>
      </c>
      <c r="X783" s="50">
        <v>0.35661700000000002</v>
      </c>
      <c r="Y783" s="50">
        <v>0</v>
      </c>
      <c r="AA783" s="3">
        <v>649</v>
      </c>
      <c r="AC783" s="6">
        <f>SUMIF(Edges!A:A,Vertices[[#This Row],[Vertex]],Edges!N:N)+SUMIF(Edges!B:B,Vertices[[#This Row],[Vertex]],Edges!N:N)</f>
        <v>4</v>
      </c>
      <c r="AD783" s="83" t="str">
        <f>REPLACE(INDEX(GroupVertices[Group], MATCH(Vertices[[#This Row],[Vertex]],GroupVertices[Vertex],0)),1,1,"")</f>
        <v>1</v>
      </c>
      <c r="AE783" s="2"/>
      <c r="AI783" s="3"/>
    </row>
    <row r="784" spans="1:35" x14ac:dyDescent="0.25">
      <c r="A784" s="1" t="s">
        <v>976</v>
      </c>
      <c r="D784">
        <v>1.5</v>
      </c>
      <c r="G784" s="51"/>
      <c r="M784">
        <v>8735.2099609375</v>
      </c>
      <c r="N784">
        <v>6200.34619140625</v>
      </c>
      <c r="R784" s="49">
        <v>1</v>
      </c>
      <c r="U784" s="50">
        <v>0</v>
      </c>
      <c r="V784" s="50">
        <v>2.8899999999999998E-4</v>
      </c>
      <c r="W784" s="50">
        <v>4.6999999999999997E-5</v>
      </c>
      <c r="X784" s="50">
        <v>0.35521999999999998</v>
      </c>
      <c r="Y784" s="50">
        <v>0</v>
      </c>
      <c r="AA784" s="3">
        <v>681</v>
      </c>
      <c r="AC784" s="6">
        <f>SUMIF(Edges!A:A,Vertices[[#This Row],[Vertex]],Edges!N:N)+SUMIF(Edges!B:B,Vertices[[#This Row],[Vertex]],Edges!N:N)</f>
        <v>2</v>
      </c>
      <c r="AD784" s="83" t="str">
        <f>REPLACE(INDEX(GroupVertices[Group], MATCH(Vertices[[#This Row],[Vertex]],GroupVertices[Vertex],0)),1,1,"")</f>
        <v>1</v>
      </c>
      <c r="AE784" s="2"/>
      <c r="AI784" s="3"/>
    </row>
    <row r="785" spans="1:35" x14ac:dyDescent="0.25">
      <c r="A785" s="1" t="s">
        <v>977</v>
      </c>
      <c r="D785">
        <v>1.5</v>
      </c>
      <c r="G785" s="51"/>
      <c r="M785">
        <v>1124.311767578125</v>
      </c>
      <c r="N785">
        <v>5972.38134765625</v>
      </c>
      <c r="R785" s="49">
        <v>1</v>
      </c>
      <c r="U785" s="50">
        <v>0</v>
      </c>
      <c r="V785" s="50">
        <v>2.8899999999999998E-4</v>
      </c>
      <c r="W785" s="50">
        <v>4.6999999999999997E-5</v>
      </c>
      <c r="X785" s="50">
        <v>0.35521999999999998</v>
      </c>
      <c r="Y785" s="50">
        <v>0</v>
      </c>
      <c r="AA785" s="3">
        <v>901</v>
      </c>
      <c r="AC785" s="6">
        <f>SUMIF(Edges!A:A,Vertices[[#This Row],[Vertex]],Edges!N:N)+SUMIF(Edges!B:B,Vertices[[#This Row],[Vertex]],Edges!N:N)</f>
        <v>1</v>
      </c>
      <c r="AD785" s="83" t="str">
        <f>REPLACE(INDEX(GroupVertices[Group], MATCH(Vertices[[#This Row],[Vertex]],GroupVertices[Vertex],0)),1,1,"")</f>
        <v>1</v>
      </c>
      <c r="AE785" s="2"/>
      <c r="AI785" s="3"/>
    </row>
    <row r="786" spans="1:35" x14ac:dyDescent="0.25">
      <c r="A786" s="1" t="s">
        <v>715</v>
      </c>
      <c r="D786">
        <v>1.5</v>
      </c>
      <c r="G786" s="51"/>
      <c r="M786">
        <v>2476.8994140625</v>
      </c>
      <c r="N786">
        <v>3474.27392578125</v>
      </c>
      <c r="R786" s="49">
        <v>1</v>
      </c>
      <c r="U786" s="50">
        <v>0</v>
      </c>
      <c r="V786" s="50">
        <v>2.7799999999999998E-4</v>
      </c>
      <c r="W786" s="50">
        <v>2.3E-5</v>
      </c>
      <c r="X786" s="50">
        <v>0.354047</v>
      </c>
      <c r="Y786" s="50">
        <v>0</v>
      </c>
      <c r="AA786" s="3">
        <v>759</v>
      </c>
      <c r="AC786" s="6">
        <f>SUMIF(Edges!A:A,Vertices[[#This Row],[Vertex]],Edges!N:N)+SUMIF(Edges!B:B,Vertices[[#This Row],[Vertex]],Edges!N:N)</f>
        <v>1</v>
      </c>
      <c r="AD786" s="83" t="str">
        <f>REPLACE(INDEX(GroupVertices[Group], MATCH(Vertices[[#This Row],[Vertex]],GroupVertices[Vertex],0)),1,1,"")</f>
        <v>1</v>
      </c>
      <c r="AE786" s="2"/>
      <c r="AI786" s="3"/>
    </row>
    <row r="787" spans="1:35" x14ac:dyDescent="0.25">
      <c r="A787" s="1" t="s">
        <v>915</v>
      </c>
      <c r="D787">
        <v>1.5</v>
      </c>
      <c r="G787" s="51"/>
      <c r="M787">
        <v>192.90699768066406</v>
      </c>
      <c r="N787">
        <v>6468.7529296875</v>
      </c>
      <c r="R787" s="49">
        <v>1</v>
      </c>
      <c r="U787" s="50">
        <v>0</v>
      </c>
      <c r="V787" s="50">
        <v>2.4600000000000002E-4</v>
      </c>
      <c r="W787" s="50">
        <v>6.0000000000000002E-6</v>
      </c>
      <c r="X787" s="50">
        <v>0.351744</v>
      </c>
      <c r="Y787" s="50">
        <v>0</v>
      </c>
      <c r="AA787" s="3">
        <v>424</v>
      </c>
      <c r="AC787" s="6">
        <f>SUMIF(Edges!A:A,Vertices[[#This Row],[Vertex]],Edges!N:N)+SUMIF(Edges!B:B,Vertices[[#This Row],[Vertex]],Edges!N:N)</f>
        <v>8</v>
      </c>
      <c r="AD787" s="83" t="str">
        <f>REPLACE(INDEX(GroupVertices[Group], MATCH(Vertices[[#This Row],[Vertex]],GroupVertices[Vertex],0)),1,1,"")</f>
        <v>1</v>
      </c>
      <c r="AE787" s="2"/>
      <c r="AI787" s="3"/>
    </row>
    <row r="788" spans="1:35" x14ac:dyDescent="0.25">
      <c r="A788" s="1" t="s">
        <v>522</v>
      </c>
      <c r="D788">
        <v>1.5</v>
      </c>
      <c r="G788" s="51"/>
      <c r="M788">
        <v>2649.588623046875</v>
      </c>
      <c r="N788">
        <v>2912.332275390625</v>
      </c>
      <c r="R788" s="49">
        <v>1</v>
      </c>
      <c r="U788" s="50">
        <v>0</v>
      </c>
      <c r="V788" s="50">
        <v>2.7399999999999999E-4</v>
      </c>
      <c r="W788" s="50">
        <v>1.64E-4</v>
      </c>
      <c r="X788" s="50">
        <v>0.35151100000000002</v>
      </c>
      <c r="Y788" s="50">
        <v>0</v>
      </c>
      <c r="AA788" s="3">
        <v>111</v>
      </c>
      <c r="AC788" s="6">
        <f>SUMIF(Edges!A:A,Vertices[[#This Row],[Vertex]],Edges!N:N)+SUMIF(Edges!B:B,Vertices[[#This Row],[Vertex]],Edges!N:N)</f>
        <v>1</v>
      </c>
      <c r="AD788" s="83" t="str">
        <f>REPLACE(INDEX(GroupVertices[Group], MATCH(Vertices[[#This Row],[Vertex]],GroupVertices[Vertex],0)),1,1,"")</f>
        <v>1</v>
      </c>
      <c r="AE788" s="2"/>
      <c r="AI788" s="3"/>
    </row>
    <row r="789" spans="1:35" x14ac:dyDescent="0.25">
      <c r="A789" s="1" t="s">
        <v>857</v>
      </c>
      <c r="D789">
        <v>1.5</v>
      </c>
      <c r="G789" s="51"/>
      <c r="M789">
        <v>8434.048828125</v>
      </c>
      <c r="N789">
        <v>9026.8359375</v>
      </c>
      <c r="R789" s="49">
        <v>1</v>
      </c>
      <c r="U789" s="50">
        <v>0</v>
      </c>
      <c r="V789" s="50">
        <v>2.3499999999999999E-4</v>
      </c>
      <c r="W789" s="50">
        <v>1.9999999999999999E-6</v>
      </c>
      <c r="X789" s="50">
        <v>0.35050999999999999</v>
      </c>
      <c r="Y789" s="50">
        <v>0</v>
      </c>
      <c r="AA789" s="3">
        <v>794</v>
      </c>
      <c r="AC789" s="6">
        <f>SUMIF(Edges!A:A,Vertices[[#This Row],[Vertex]],Edges!N:N)+SUMIF(Edges!B:B,Vertices[[#This Row],[Vertex]],Edges!N:N)</f>
        <v>1</v>
      </c>
      <c r="AD789" s="83" t="str">
        <f>REPLACE(INDEX(GroupVertices[Group], MATCH(Vertices[[#This Row],[Vertex]],GroupVertices[Vertex],0)),1,1,"")</f>
        <v>1</v>
      </c>
      <c r="AE789" s="2"/>
      <c r="AI789" s="3"/>
    </row>
    <row r="790" spans="1:35" x14ac:dyDescent="0.25">
      <c r="A790" s="1" t="s">
        <v>419</v>
      </c>
      <c r="D790">
        <v>1.5</v>
      </c>
      <c r="G790" s="51"/>
      <c r="M790">
        <v>6466.33203125</v>
      </c>
      <c r="N790">
        <v>3447.626953125</v>
      </c>
      <c r="R790" s="49">
        <v>1</v>
      </c>
      <c r="U790" s="50">
        <v>0</v>
      </c>
      <c r="V790" s="50">
        <v>2.81E-4</v>
      </c>
      <c r="W790" s="50">
        <v>2.6999999999999999E-5</v>
      </c>
      <c r="X790" s="50">
        <v>0.35009800000000002</v>
      </c>
      <c r="Y790" s="50">
        <v>0</v>
      </c>
      <c r="AA790" s="3">
        <v>70</v>
      </c>
      <c r="AC790" s="6">
        <f>SUMIF(Edges!A:A,Vertices[[#This Row],[Vertex]],Edges!N:N)+SUMIF(Edges!B:B,Vertices[[#This Row],[Vertex]],Edges!N:N)</f>
        <v>2</v>
      </c>
      <c r="AD790" s="83" t="str">
        <f>REPLACE(INDEX(GroupVertices[Group], MATCH(Vertices[[#This Row],[Vertex]],GroupVertices[Vertex],0)),1,1,"")</f>
        <v>1</v>
      </c>
      <c r="AE790" s="2"/>
      <c r="AI790" s="3"/>
    </row>
    <row r="791" spans="1:35" x14ac:dyDescent="0.25">
      <c r="A791" s="1" t="s">
        <v>677</v>
      </c>
      <c r="D791">
        <v>1.5</v>
      </c>
      <c r="G791" s="51"/>
      <c r="M791">
        <v>6675.11328125</v>
      </c>
      <c r="N791">
        <v>9822.546875</v>
      </c>
      <c r="R791" s="49">
        <v>1</v>
      </c>
      <c r="U791" s="50">
        <v>0</v>
      </c>
      <c r="V791" s="50">
        <v>2.81E-4</v>
      </c>
      <c r="W791" s="50">
        <v>2.6999999999999999E-5</v>
      </c>
      <c r="X791" s="50">
        <v>0.35009800000000002</v>
      </c>
      <c r="Y791" s="50">
        <v>0</v>
      </c>
      <c r="AA791" s="3">
        <v>185</v>
      </c>
      <c r="AC791" s="6">
        <f>SUMIF(Edges!A:A,Vertices[[#This Row],[Vertex]],Edges!N:N)+SUMIF(Edges!B:B,Vertices[[#This Row],[Vertex]],Edges!N:N)</f>
        <v>2</v>
      </c>
      <c r="AD791" s="83" t="str">
        <f>REPLACE(INDEX(GroupVertices[Group], MATCH(Vertices[[#This Row],[Vertex]],GroupVertices[Vertex],0)),1,1,"")</f>
        <v>1</v>
      </c>
      <c r="AE791" s="2"/>
      <c r="AI791" s="3"/>
    </row>
    <row r="792" spans="1:35" x14ac:dyDescent="0.25">
      <c r="A792" s="1" t="s">
        <v>985</v>
      </c>
      <c r="D792">
        <v>1.5</v>
      </c>
      <c r="G792" s="51"/>
      <c r="M792">
        <v>6615.51708984375</v>
      </c>
      <c r="N792">
        <v>7636.9619140625</v>
      </c>
      <c r="R792" s="49">
        <v>1</v>
      </c>
      <c r="U792" s="50">
        <v>0</v>
      </c>
      <c r="V792" s="50">
        <v>2.81E-4</v>
      </c>
      <c r="W792" s="50">
        <v>2.6999999999999999E-5</v>
      </c>
      <c r="X792" s="50">
        <v>0.35009800000000002</v>
      </c>
      <c r="Y792" s="50">
        <v>0</v>
      </c>
      <c r="AA792" s="3">
        <v>527</v>
      </c>
      <c r="AC792" s="6">
        <f>SUMIF(Edges!A:A,Vertices[[#This Row],[Vertex]],Edges!N:N)+SUMIF(Edges!B:B,Vertices[[#This Row],[Vertex]],Edges!N:N)</f>
        <v>1</v>
      </c>
      <c r="AD792" s="83" t="str">
        <f>REPLACE(INDEX(GroupVertices[Group], MATCH(Vertices[[#This Row],[Vertex]],GroupVertices[Vertex],0)),1,1,"")</f>
        <v>1</v>
      </c>
      <c r="AE792" s="2"/>
      <c r="AI792" s="3"/>
    </row>
    <row r="793" spans="1:35" x14ac:dyDescent="0.25">
      <c r="A793" s="1" t="s">
        <v>651</v>
      </c>
      <c r="D793">
        <v>1.5</v>
      </c>
      <c r="G793" s="51"/>
      <c r="M793">
        <v>8042.56005859375</v>
      </c>
      <c r="N793">
        <v>3526.93408203125</v>
      </c>
      <c r="R793" s="49">
        <v>1</v>
      </c>
      <c r="U793" s="50">
        <v>0</v>
      </c>
      <c r="V793" s="50">
        <v>2.99E-4</v>
      </c>
      <c r="W793" s="50">
        <v>6.8999999999999997E-5</v>
      </c>
      <c r="X793" s="50">
        <v>0.34931299999999998</v>
      </c>
      <c r="Y793" s="50">
        <v>0</v>
      </c>
      <c r="AA793" s="3">
        <v>192</v>
      </c>
      <c r="AC793" s="6">
        <f>SUMIF(Edges!A:A,Vertices[[#This Row],[Vertex]],Edges!N:N)+SUMIF(Edges!B:B,Vertices[[#This Row],[Vertex]],Edges!N:N)</f>
        <v>1</v>
      </c>
      <c r="AD793" s="83" t="str">
        <f>REPLACE(INDEX(GroupVertices[Group], MATCH(Vertices[[#This Row],[Vertex]],GroupVertices[Vertex],0)),1,1,"")</f>
        <v>1</v>
      </c>
      <c r="AE793" s="2"/>
      <c r="AI793" s="3"/>
    </row>
    <row r="794" spans="1:35" x14ac:dyDescent="0.25">
      <c r="A794" s="1" t="s">
        <v>652</v>
      </c>
      <c r="D794">
        <v>1.5</v>
      </c>
      <c r="G794" s="51"/>
      <c r="M794">
        <v>3743.564697265625</v>
      </c>
      <c r="N794">
        <v>3206.285400390625</v>
      </c>
      <c r="R794" s="49">
        <v>1</v>
      </c>
      <c r="U794" s="50">
        <v>0</v>
      </c>
      <c r="V794" s="50">
        <v>2.99E-4</v>
      </c>
      <c r="W794" s="50">
        <v>6.8999999999999997E-5</v>
      </c>
      <c r="X794" s="50">
        <v>0.34931299999999998</v>
      </c>
      <c r="Y794" s="50">
        <v>0</v>
      </c>
      <c r="AA794" s="3">
        <v>222</v>
      </c>
      <c r="AC794" s="6">
        <f>SUMIF(Edges!A:A,Vertices[[#This Row],[Vertex]],Edges!N:N)+SUMIF(Edges!B:B,Vertices[[#This Row],[Vertex]],Edges!N:N)</f>
        <v>1</v>
      </c>
      <c r="AD794" s="83" t="str">
        <f>REPLACE(INDEX(GroupVertices[Group], MATCH(Vertices[[#This Row],[Vertex]],GroupVertices[Vertex],0)),1,1,"")</f>
        <v>1</v>
      </c>
      <c r="AE794" s="2"/>
      <c r="AI794" s="3"/>
    </row>
    <row r="795" spans="1:35" x14ac:dyDescent="0.25">
      <c r="A795" s="1" t="s">
        <v>654</v>
      </c>
      <c r="D795">
        <v>1.5</v>
      </c>
      <c r="G795" s="51"/>
      <c r="M795">
        <v>8858.6025390625</v>
      </c>
      <c r="N795">
        <v>6296.1240234375</v>
      </c>
      <c r="R795" s="49">
        <v>1</v>
      </c>
      <c r="U795" s="50">
        <v>0</v>
      </c>
      <c r="V795" s="50">
        <v>2.99E-4</v>
      </c>
      <c r="W795" s="50">
        <v>6.8999999999999997E-5</v>
      </c>
      <c r="X795" s="50">
        <v>0.34931299999999998</v>
      </c>
      <c r="Y795" s="50">
        <v>0</v>
      </c>
      <c r="AA795" s="3">
        <v>512</v>
      </c>
      <c r="AC795" s="6">
        <f>SUMIF(Edges!A:A,Vertices[[#This Row],[Vertex]],Edges!N:N)+SUMIF(Edges!B:B,Vertices[[#This Row],[Vertex]],Edges!N:N)</f>
        <v>1</v>
      </c>
      <c r="AD795" s="83" t="str">
        <f>REPLACE(INDEX(GroupVertices[Group], MATCH(Vertices[[#This Row],[Vertex]],GroupVertices[Vertex],0)),1,1,"")</f>
        <v>1</v>
      </c>
      <c r="AE795" s="2"/>
      <c r="AI795" s="3"/>
    </row>
    <row r="796" spans="1:35" x14ac:dyDescent="0.25">
      <c r="A796" s="1" t="s">
        <v>785</v>
      </c>
      <c r="D796">
        <v>1.5</v>
      </c>
      <c r="G796" s="51"/>
      <c r="M796">
        <v>6937.51953125</v>
      </c>
      <c r="N796">
        <v>3566.4296875</v>
      </c>
      <c r="R796" s="49">
        <v>1</v>
      </c>
      <c r="U796" s="50">
        <v>0</v>
      </c>
      <c r="V796" s="50">
        <v>2.6499999999999999E-4</v>
      </c>
      <c r="W796" s="50">
        <v>1.5E-5</v>
      </c>
      <c r="X796" s="50">
        <v>0.34907199999999999</v>
      </c>
      <c r="Y796" s="50">
        <v>0</v>
      </c>
      <c r="AA796" s="3">
        <v>272</v>
      </c>
      <c r="AC796" s="6">
        <f>SUMIF(Edges!A:A,Vertices[[#This Row],[Vertex]],Edges!N:N)+SUMIF(Edges!B:B,Vertices[[#This Row],[Vertex]],Edges!N:N)</f>
        <v>4</v>
      </c>
      <c r="AD796" s="83" t="str">
        <f>REPLACE(INDEX(GroupVertices[Group], MATCH(Vertices[[#This Row],[Vertex]],GroupVertices[Vertex],0)),1,1,"")</f>
        <v>1</v>
      </c>
      <c r="AE796" s="2"/>
      <c r="AI796" s="3"/>
    </row>
    <row r="797" spans="1:35" x14ac:dyDescent="0.25">
      <c r="A797" s="1" t="s">
        <v>1069</v>
      </c>
      <c r="D797">
        <v>1.5</v>
      </c>
      <c r="G797" s="51"/>
      <c r="M797">
        <v>205.10029602050781</v>
      </c>
      <c r="N797">
        <v>6328.978515625</v>
      </c>
      <c r="R797" s="49">
        <v>1</v>
      </c>
      <c r="U797" s="50">
        <v>0</v>
      </c>
      <c r="V797" s="50">
        <v>2.7399999999999999E-4</v>
      </c>
      <c r="W797" s="50">
        <v>3.1000000000000001E-5</v>
      </c>
      <c r="X797" s="50">
        <v>0.34849999999999998</v>
      </c>
      <c r="Y797" s="50">
        <v>0</v>
      </c>
      <c r="AA797" s="3">
        <v>883</v>
      </c>
      <c r="AC797" s="6">
        <f>SUMIF(Edges!A:A,Vertices[[#This Row],[Vertex]],Edges!N:N)+SUMIF(Edges!B:B,Vertices[[#This Row],[Vertex]],Edges!N:N)</f>
        <v>3</v>
      </c>
      <c r="AD797" s="83" t="str">
        <f>REPLACE(INDEX(GroupVertices[Group], MATCH(Vertices[[#This Row],[Vertex]],GroupVertices[Vertex],0)),1,1,"")</f>
        <v>1</v>
      </c>
      <c r="AE797" s="2"/>
      <c r="AI797" s="3"/>
    </row>
    <row r="798" spans="1:35" x14ac:dyDescent="0.25">
      <c r="A798" s="1" t="s">
        <v>1068</v>
      </c>
      <c r="D798">
        <v>1.5</v>
      </c>
      <c r="G798" s="51"/>
      <c r="M798">
        <v>7850.96923828125</v>
      </c>
      <c r="N798">
        <v>5640.0751953125</v>
      </c>
      <c r="R798" s="49">
        <v>1</v>
      </c>
      <c r="U798" s="50">
        <v>0</v>
      </c>
      <c r="V798" s="50">
        <v>2.7399999999999999E-4</v>
      </c>
      <c r="W798" s="50">
        <v>3.1000000000000001E-5</v>
      </c>
      <c r="X798" s="50">
        <v>0.34849999999999998</v>
      </c>
      <c r="Y798" s="50">
        <v>0</v>
      </c>
      <c r="AA798" s="3">
        <v>835</v>
      </c>
      <c r="AC798" s="6">
        <f>SUMIF(Edges!A:A,Vertices[[#This Row],[Vertex]],Edges!N:N)+SUMIF(Edges!B:B,Vertices[[#This Row],[Vertex]],Edges!N:N)</f>
        <v>1</v>
      </c>
      <c r="AD798" s="83" t="str">
        <f>REPLACE(INDEX(GroupVertices[Group], MATCH(Vertices[[#This Row],[Vertex]],GroupVertices[Vertex],0)),1,1,"")</f>
        <v>1</v>
      </c>
      <c r="AE798" s="2"/>
      <c r="AI798" s="3"/>
    </row>
    <row r="799" spans="1:35" x14ac:dyDescent="0.25">
      <c r="A799" s="1" t="s">
        <v>479</v>
      </c>
      <c r="D799">
        <v>1.5</v>
      </c>
      <c r="G799" s="51"/>
      <c r="M799">
        <v>3908.3994140625</v>
      </c>
      <c r="N799">
        <v>2321.701171875</v>
      </c>
      <c r="R799" s="49">
        <v>1</v>
      </c>
      <c r="U799" s="50">
        <v>0</v>
      </c>
      <c r="V799" s="50">
        <v>2.4699999999999999E-4</v>
      </c>
      <c r="W799" s="50">
        <v>9.0000000000000002E-6</v>
      </c>
      <c r="X799" s="50">
        <v>0.34823399999999999</v>
      </c>
      <c r="Y799" s="50">
        <v>0</v>
      </c>
      <c r="AA799" s="3">
        <v>394</v>
      </c>
      <c r="AC799" s="6">
        <f>SUMIF(Edges!A:A,Vertices[[#This Row],[Vertex]],Edges!N:N)+SUMIF(Edges!B:B,Vertices[[#This Row],[Vertex]],Edges!N:N)</f>
        <v>6</v>
      </c>
      <c r="AD799" s="83" t="str">
        <f>REPLACE(INDEX(GroupVertices[Group], MATCH(Vertices[[#This Row],[Vertex]],GroupVertices[Vertex],0)),1,1,"")</f>
        <v>1</v>
      </c>
      <c r="AE799" s="2"/>
      <c r="AI799" s="3"/>
    </row>
    <row r="800" spans="1:35" x14ac:dyDescent="0.25">
      <c r="A800" s="1" t="s">
        <v>477</v>
      </c>
      <c r="D800">
        <v>1.5</v>
      </c>
      <c r="G800" s="51"/>
      <c r="M800">
        <v>8475.91796875</v>
      </c>
      <c r="N800">
        <v>5171.13916015625</v>
      </c>
      <c r="R800" s="49">
        <v>1</v>
      </c>
      <c r="U800" s="50">
        <v>0</v>
      </c>
      <c r="V800" s="50">
        <v>2.4699999999999999E-4</v>
      </c>
      <c r="W800" s="50">
        <v>9.0000000000000002E-6</v>
      </c>
      <c r="X800" s="50">
        <v>0.34823399999999999</v>
      </c>
      <c r="Y800" s="50">
        <v>0</v>
      </c>
      <c r="AA800" s="3">
        <v>326</v>
      </c>
      <c r="AC800" s="6">
        <f>SUMIF(Edges!A:A,Vertices[[#This Row],[Vertex]],Edges!N:N)+SUMIF(Edges!B:B,Vertices[[#This Row],[Vertex]],Edges!N:N)</f>
        <v>2</v>
      </c>
      <c r="AD800" s="83" t="str">
        <f>REPLACE(INDEX(GroupVertices[Group], MATCH(Vertices[[#This Row],[Vertex]],GroupVertices[Vertex],0)),1,1,"")</f>
        <v>1</v>
      </c>
      <c r="AE800" s="2"/>
      <c r="AI800" s="3"/>
    </row>
    <row r="801" spans="1:35" x14ac:dyDescent="0.25">
      <c r="A801" s="1" t="s">
        <v>662</v>
      </c>
      <c r="D801">
        <v>1.5</v>
      </c>
      <c r="G801" s="51"/>
      <c r="M801">
        <v>8881.734375</v>
      </c>
      <c r="N801">
        <v>3979.957275390625</v>
      </c>
      <c r="R801" s="49">
        <v>1</v>
      </c>
      <c r="U801" s="50">
        <v>0</v>
      </c>
      <c r="V801" s="50">
        <v>3.1500000000000001E-4</v>
      </c>
      <c r="W801" s="50">
        <v>8.3999999999999995E-5</v>
      </c>
      <c r="X801" s="50">
        <v>0.34764400000000001</v>
      </c>
      <c r="Y801" s="50">
        <v>0</v>
      </c>
      <c r="AA801" s="3">
        <v>216</v>
      </c>
      <c r="AC801" s="6">
        <f>SUMIF(Edges!A:A,Vertices[[#This Row],[Vertex]],Edges!N:N)+SUMIF(Edges!B:B,Vertices[[#This Row],[Vertex]],Edges!N:N)</f>
        <v>2</v>
      </c>
      <c r="AD801" s="83" t="str">
        <f>REPLACE(INDEX(GroupVertices[Group], MATCH(Vertices[[#This Row],[Vertex]],GroupVertices[Vertex],0)),1,1,"")</f>
        <v>1</v>
      </c>
      <c r="AE801" s="2"/>
      <c r="AI801" s="3"/>
    </row>
    <row r="802" spans="1:35" x14ac:dyDescent="0.25">
      <c r="A802" s="1" t="s">
        <v>664</v>
      </c>
      <c r="D802">
        <v>1.5</v>
      </c>
      <c r="G802" s="51"/>
      <c r="M802">
        <v>3221.911865234375</v>
      </c>
      <c r="N802">
        <v>3082.62451171875</v>
      </c>
      <c r="R802" s="49">
        <v>1</v>
      </c>
      <c r="U802" s="50">
        <v>0</v>
      </c>
      <c r="V802" s="50">
        <v>3.1500000000000001E-4</v>
      </c>
      <c r="W802" s="50">
        <v>8.3999999999999995E-5</v>
      </c>
      <c r="X802" s="50">
        <v>0.34764400000000001</v>
      </c>
      <c r="Y802" s="50">
        <v>0</v>
      </c>
      <c r="AA802" s="3">
        <v>444</v>
      </c>
      <c r="AC802" s="6">
        <f>SUMIF(Edges!A:A,Vertices[[#This Row],[Vertex]],Edges!N:N)+SUMIF(Edges!B:B,Vertices[[#This Row],[Vertex]],Edges!N:N)</f>
        <v>2</v>
      </c>
      <c r="AD802" s="83" t="str">
        <f>REPLACE(INDEX(GroupVertices[Group], MATCH(Vertices[[#This Row],[Vertex]],GroupVertices[Vertex],0)),1,1,"")</f>
        <v>1</v>
      </c>
      <c r="AE802" s="2"/>
      <c r="AI802" s="3"/>
    </row>
    <row r="803" spans="1:35" x14ac:dyDescent="0.25">
      <c r="A803" s="1" t="s">
        <v>597</v>
      </c>
      <c r="D803">
        <v>1.5</v>
      </c>
      <c r="G803" s="51"/>
      <c r="M803">
        <v>9190.0146484375</v>
      </c>
      <c r="N803">
        <v>6018.447265625</v>
      </c>
      <c r="R803" s="49">
        <v>1</v>
      </c>
      <c r="U803" s="50">
        <v>0</v>
      </c>
      <c r="V803" s="50">
        <v>3.1500000000000001E-4</v>
      </c>
      <c r="W803" s="50">
        <v>8.3999999999999995E-5</v>
      </c>
      <c r="X803" s="50">
        <v>0.34764400000000001</v>
      </c>
      <c r="Y803" s="50">
        <v>0</v>
      </c>
      <c r="AA803" s="3">
        <v>138</v>
      </c>
      <c r="AC803" s="6">
        <f>SUMIF(Edges!A:A,Vertices[[#This Row],[Vertex]],Edges!N:N)+SUMIF(Edges!B:B,Vertices[[#This Row],[Vertex]],Edges!N:N)</f>
        <v>1</v>
      </c>
      <c r="AD803" s="83" t="str">
        <f>REPLACE(INDEX(GroupVertices[Group], MATCH(Vertices[[#This Row],[Vertex]],GroupVertices[Vertex],0)),1,1,"")</f>
        <v>1</v>
      </c>
      <c r="AE803" s="2"/>
      <c r="AI803" s="3"/>
    </row>
    <row r="804" spans="1:35" x14ac:dyDescent="0.25">
      <c r="A804" s="1" t="s">
        <v>665</v>
      </c>
      <c r="D804">
        <v>1.5</v>
      </c>
      <c r="G804" s="51"/>
      <c r="M804">
        <v>2422.018798828125</v>
      </c>
      <c r="N804">
        <v>3493.05517578125</v>
      </c>
      <c r="R804" s="49">
        <v>1</v>
      </c>
      <c r="U804" s="50">
        <v>0</v>
      </c>
      <c r="V804" s="50">
        <v>3.1500000000000001E-4</v>
      </c>
      <c r="W804" s="50">
        <v>8.3999999999999995E-5</v>
      </c>
      <c r="X804" s="50">
        <v>0.34764400000000001</v>
      </c>
      <c r="Y804" s="50">
        <v>0</v>
      </c>
      <c r="AA804" s="3">
        <v>628</v>
      </c>
      <c r="AC804" s="6">
        <f>SUMIF(Edges!A:A,Vertices[[#This Row],[Vertex]],Edges!N:N)+SUMIF(Edges!B:B,Vertices[[#This Row],[Vertex]],Edges!N:N)</f>
        <v>1</v>
      </c>
      <c r="AD804" s="83" t="str">
        <f>REPLACE(INDEX(GroupVertices[Group], MATCH(Vertices[[#This Row],[Vertex]],GroupVertices[Vertex],0)),1,1,"")</f>
        <v>1</v>
      </c>
      <c r="AE804" s="2"/>
      <c r="AI804" s="3"/>
    </row>
    <row r="805" spans="1:35" x14ac:dyDescent="0.25">
      <c r="A805" s="1" t="s">
        <v>868</v>
      </c>
      <c r="D805">
        <v>1.5</v>
      </c>
      <c r="G805" s="51"/>
      <c r="M805">
        <v>1221.99853515625</v>
      </c>
      <c r="N805">
        <v>4538.2431640625</v>
      </c>
      <c r="R805" s="49">
        <v>1</v>
      </c>
      <c r="U805" s="50">
        <v>0</v>
      </c>
      <c r="V805" s="50">
        <v>2.7700000000000001E-4</v>
      </c>
      <c r="W805" s="50">
        <v>4.3000000000000002E-5</v>
      </c>
      <c r="X805" s="50">
        <v>0.34704299999999999</v>
      </c>
      <c r="Y805" s="50">
        <v>0</v>
      </c>
      <c r="AA805" s="3">
        <v>376</v>
      </c>
      <c r="AC805" s="6">
        <f>SUMIF(Edges!A:A,Vertices[[#This Row],[Vertex]],Edges!N:N)+SUMIF(Edges!B:B,Vertices[[#This Row],[Vertex]],Edges!N:N)</f>
        <v>4</v>
      </c>
      <c r="AD805" s="83" t="str">
        <f>REPLACE(INDEX(GroupVertices[Group], MATCH(Vertices[[#This Row],[Vertex]],GroupVertices[Vertex],0)),1,1,"")</f>
        <v>1</v>
      </c>
      <c r="AE805" s="2"/>
      <c r="AI805" s="3"/>
    </row>
    <row r="806" spans="1:35" x14ac:dyDescent="0.25">
      <c r="A806" s="1" t="s">
        <v>202</v>
      </c>
      <c r="D806">
        <v>1.5</v>
      </c>
      <c r="G806" s="51"/>
      <c r="M806">
        <v>3988.624267578125</v>
      </c>
      <c r="N806">
        <v>3393.47216796875</v>
      </c>
      <c r="R806" s="49">
        <v>1</v>
      </c>
      <c r="U806" s="50">
        <v>0</v>
      </c>
      <c r="V806" s="50">
        <v>2.8200000000000002E-4</v>
      </c>
      <c r="W806" s="50">
        <v>2.4000000000000001E-5</v>
      </c>
      <c r="X806" s="50">
        <v>0.34649200000000002</v>
      </c>
      <c r="Y806" s="50">
        <v>0</v>
      </c>
      <c r="AA806" s="3">
        <v>12</v>
      </c>
      <c r="AC806" s="6">
        <f>SUMIF(Edges!A:A,Vertices[[#This Row],[Vertex]],Edges!N:N)+SUMIF(Edges!B:B,Vertices[[#This Row],[Vertex]],Edges!N:N)</f>
        <v>1</v>
      </c>
      <c r="AD806" s="83" t="str">
        <f>REPLACE(INDEX(GroupVertices[Group], MATCH(Vertices[[#This Row],[Vertex]],GroupVertices[Vertex],0)),1,1,"")</f>
        <v>1</v>
      </c>
      <c r="AE806" s="2"/>
      <c r="AI806" s="3"/>
    </row>
    <row r="807" spans="1:35" x14ac:dyDescent="0.25">
      <c r="A807" s="1" t="s">
        <v>289</v>
      </c>
      <c r="D807">
        <v>1.5</v>
      </c>
      <c r="G807" s="51"/>
      <c r="M807">
        <v>8120.99755859375</v>
      </c>
      <c r="N807">
        <v>3027.631103515625</v>
      </c>
      <c r="R807" s="49">
        <v>1</v>
      </c>
      <c r="U807" s="50">
        <v>0</v>
      </c>
      <c r="V807" s="50">
        <v>2.8200000000000002E-4</v>
      </c>
      <c r="W807" s="50">
        <v>2.4000000000000001E-5</v>
      </c>
      <c r="X807" s="50">
        <v>0.34649200000000002</v>
      </c>
      <c r="Y807" s="50">
        <v>0</v>
      </c>
      <c r="AA807" s="3">
        <v>523</v>
      </c>
      <c r="AC807" s="6">
        <f>SUMIF(Edges!A:A,Vertices[[#This Row],[Vertex]],Edges!N:N)+SUMIF(Edges!B:B,Vertices[[#This Row],[Vertex]],Edges!N:N)</f>
        <v>1</v>
      </c>
      <c r="AD807" s="83" t="str">
        <f>REPLACE(INDEX(GroupVertices[Group], MATCH(Vertices[[#This Row],[Vertex]],GroupVertices[Vertex],0)),1,1,"")</f>
        <v>1</v>
      </c>
      <c r="AE807" s="2"/>
      <c r="AI807" s="3"/>
    </row>
    <row r="808" spans="1:35" x14ac:dyDescent="0.25">
      <c r="A808" s="1" t="s">
        <v>1038</v>
      </c>
      <c r="D808">
        <v>1.5</v>
      </c>
      <c r="G808" s="51"/>
      <c r="M808">
        <v>8172.83447265625</v>
      </c>
      <c r="N808">
        <v>8980.16015625</v>
      </c>
      <c r="R808" s="49">
        <v>1</v>
      </c>
      <c r="U808" s="50">
        <v>0</v>
      </c>
      <c r="V808" s="50">
        <v>2.9999999999999997E-4</v>
      </c>
      <c r="W808" s="50">
        <v>5.1E-5</v>
      </c>
      <c r="X808" s="50">
        <v>0.34621000000000002</v>
      </c>
      <c r="Y808" s="50">
        <v>0</v>
      </c>
      <c r="AA808" s="3">
        <v>766</v>
      </c>
      <c r="AC808" s="6">
        <f>SUMIF(Edges!A:A,Vertices[[#This Row],[Vertex]],Edges!N:N)+SUMIF(Edges!B:B,Vertices[[#This Row],[Vertex]],Edges!N:N)</f>
        <v>5</v>
      </c>
      <c r="AD808" s="83" t="str">
        <f>REPLACE(INDEX(GroupVertices[Group], MATCH(Vertices[[#This Row],[Vertex]],GroupVertices[Vertex],0)),1,1,"")</f>
        <v>1</v>
      </c>
      <c r="AE808" s="2"/>
      <c r="AI808" s="3"/>
    </row>
    <row r="809" spans="1:35" x14ac:dyDescent="0.25">
      <c r="A809" s="1" t="s">
        <v>979</v>
      </c>
      <c r="D809">
        <v>1.5</v>
      </c>
      <c r="G809" s="51"/>
      <c r="M809">
        <v>1138.1549072265625</v>
      </c>
      <c r="N809">
        <v>4799.111328125</v>
      </c>
      <c r="R809" s="49">
        <v>1</v>
      </c>
      <c r="U809" s="50">
        <v>0</v>
      </c>
      <c r="V809" s="50">
        <v>2.7599999999999999E-4</v>
      </c>
      <c r="W809" s="50">
        <v>2.8E-5</v>
      </c>
      <c r="X809" s="50">
        <v>0.34454899999999999</v>
      </c>
      <c r="Y809" s="50">
        <v>0</v>
      </c>
      <c r="AA809" s="3">
        <v>518</v>
      </c>
      <c r="AC809" s="6">
        <f>SUMIF(Edges!A:A,Vertices[[#This Row],[Vertex]],Edges!N:N)+SUMIF(Edges!B:B,Vertices[[#This Row],[Vertex]],Edges!N:N)</f>
        <v>2</v>
      </c>
      <c r="AD809" s="83" t="str">
        <f>REPLACE(INDEX(GroupVertices[Group], MATCH(Vertices[[#This Row],[Vertex]],GroupVertices[Vertex],0)),1,1,"")</f>
        <v>1</v>
      </c>
      <c r="AE809" s="2"/>
      <c r="AI809" s="3"/>
    </row>
    <row r="810" spans="1:35" x14ac:dyDescent="0.25">
      <c r="A810" s="1" t="s">
        <v>840</v>
      </c>
      <c r="D810">
        <v>1.5</v>
      </c>
      <c r="G810" s="51"/>
      <c r="M810">
        <v>8405.955078125</v>
      </c>
      <c r="N810">
        <v>5976.89111328125</v>
      </c>
      <c r="R810" s="49">
        <v>1</v>
      </c>
      <c r="U810" s="50">
        <v>0</v>
      </c>
      <c r="V810" s="50">
        <v>2.3499999999999999E-4</v>
      </c>
      <c r="W810" s="50">
        <v>6.9999999999999999E-6</v>
      </c>
      <c r="X810" s="50">
        <v>0.34414499999999998</v>
      </c>
      <c r="Y810" s="50">
        <v>0</v>
      </c>
      <c r="AA810" s="3">
        <v>348</v>
      </c>
      <c r="AC810" s="6">
        <f>SUMIF(Edges!A:A,Vertices[[#This Row],[Vertex]],Edges!N:N)+SUMIF(Edges!B:B,Vertices[[#This Row],[Vertex]],Edges!N:N)</f>
        <v>1</v>
      </c>
      <c r="AD810" s="83" t="str">
        <f>REPLACE(INDEX(GroupVertices[Group], MATCH(Vertices[[#This Row],[Vertex]],GroupVertices[Vertex],0)),1,1,"")</f>
        <v>1</v>
      </c>
      <c r="AE810" s="2"/>
      <c r="AI810" s="3"/>
    </row>
    <row r="811" spans="1:35" x14ac:dyDescent="0.25">
      <c r="A811" s="1" t="s">
        <v>925</v>
      </c>
      <c r="D811">
        <v>1.5</v>
      </c>
      <c r="G811" s="51"/>
      <c r="M811">
        <v>7755.7724609375</v>
      </c>
      <c r="N811">
        <v>3468.039794921875</v>
      </c>
      <c r="R811" s="49">
        <v>1</v>
      </c>
      <c r="U811" s="50">
        <v>0</v>
      </c>
      <c r="V811" s="50">
        <v>2.8299999999999999E-4</v>
      </c>
      <c r="W811" s="50">
        <v>2.1999999999999999E-5</v>
      </c>
      <c r="X811" s="50">
        <v>0.343727</v>
      </c>
      <c r="Y811" s="50">
        <v>0</v>
      </c>
      <c r="AA811" s="3">
        <v>734</v>
      </c>
      <c r="AC811" s="6">
        <f>SUMIF(Edges!A:A,Vertices[[#This Row],[Vertex]],Edges!N:N)+SUMIF(Edges!B:B,Vertices[[#This Row],[Vertex]],Edges!N:N)</f>
        <v>1</v>
      </c>
      <c r="AD811" s="83" t="str">
        <f>REPLACE(INDEX(GroupVertices[Group], MATCH(Vertices[[#This Row],[Vertex]],GroupVertices[Vertex],0)),1,1,"")</f>
        <v>1</v>
      </c>
      <c r="AE811" s="2"/>
      <c r="AI811" s="3"/>
    </row>
    <row r="812" spans="1:35" x14ac:dyDescent="0.25">
      <c r="A812" s="1" t="s">
        <v>823</v>
      </c>
      <c r="D812">
        <v>1.5</v>
      </c>
      <c r="G812" s="51"/>
      <c r="M812">
        <v>869.9384765625</v>
      </c>
      <c r="N812">
        <v>5072.09814453125</v>
      </c>
      <c r="R812" s="49">
        <v>1</v>
      </c>
      <c r="U812" s="50">
        <v>0</v>
      </c>
      <c r="V812" s="50">
        <v>3.0499999999999999E-4</v>
      </c>
      <c r="W812" s="50">
        <v>5.8E-5</v>
      </c>
      <c r="X812" s="50">
        <v>0.34316000000000002</v>
      </c>
      <c r="Y812" s="50">
        <v>0</v>
      </c>
      <c r="AA812" s="3">
        <v>318</v>
      </c>
      <c r="AC812" s="6">
        <f>SUMIF(Edges!A:A,Vertices[[#This Row],[Vertex]],Edges!N:N)+SUMIF(Edges!B:B,Vertices[[#This Row],[Vertex]],Edges!N:N)</f>
        <v>6</v>
      </c>
      <c r="AD812" s="83" t="str">
        <f>REPLACE(INDEX(GroupVertices[Group], MATCH(Vertices[[#This Row],[Vertex]],GroupVertices[Vertex],0)),1,1,"")</f>
        <v>1</v>
      </c>
      <c r="AE812" s="2"/>
      <c r="AI812" s="3"/>
    </row>
    <row r="813" spans="1:35" x14ac:dyDescent="0.25">
      <c r="A813" s="1" t="s">
        <v>860</v>
      </c>
      <c r="D813">
        <v>1.5</v>
      </c>
      <c r="G813" s="51"/>
      <c r="M813">
        <v>1167.9373779296875</v>
      </c>
      <c r="N813">
        <v>4492.43994140625</v>
      </c>
      <c r="R813" s="49">
        <v>1</v>
      </c>
      <c r="U813" s="50">
        <v>0</v>
      </c>
      <c r="V813" s="50">
        <v>3.0600000000000001E-4</v>
      </c>
      <c r="W813" s="50">
        <v>7.6000000000000004E-5</v>
      </c>
      <c r="X813" s="50">
        <v>0.33793899999999999</v>
      </c>
      <c r="Y813" s="50">
        <v>0</v>
      </c>
      <c r="AA813" s="3">
        <v>362</v>
      </c>
      <c r="AC813" s="6">
        <f>SUMIF(Edges!A:A,Vertices[[#This Row],[Vertex]],Edges!N:N)+SUMIF(Edges!B:B,Vertices[[#This Row],[Vertex]],Edges!N:N)</f>
        <v>3</v>
      </c>
      <c r="AD813" s="83" t="str">
        <f>REPLACE(INDEX(GroupVertices[Group], MATCH(Vertices[[#This Row],[Vertex]],GroupVertices[Vertex],0)),1,1,"")</f>
        <v>1</v>
      </c>
      <c r="AE813" s="2"/>
      <c r="AI813" s="3"/>
    </row>
    <row r="814" spans="1:35" x14ac:dyDescent="0.25">
      <c r="A814" s="1" t="s">
        <v>922</v>
      </c>
      <c r="D814">
        <v>1.5</v>
      </c>
      <c r="G814" s="51"/>
      <c r="M814">
        <v>7963.61328125</v>
      </c>
      <c r="N814">
        <v>4533.19580078125</v>
      </c>
      <c r="R814" s="49">
        <v>1</v>
      </c>
      <c r="U814" s="50">
        <v>0</v>
      </c>
      <c r="V814" s="50">
        <v>3.0600000000000001E-4</v>
      </c>
      <c r="W814" s="50">
        <v>7.6000000000000004E-5</v>
      </c>
      <c r="X814" s="50">
        <v>0.33793899999999999</v>
      </c>
      <c r="Y814" s="50">
        <v>0</v>
      </c>
      <c r="AA814" s="3">
        <v>462</v>
      </c>
      <c r="AC814" s="6">
        <f>SUMIF(Edges!A:A,Vertices[[#This Row],[Vertex]],Edges!N:N)+SUMIF(Edges!B:B,Vertices[[#This Row],[Vertex]],Edges!N:N)</f>
        <v>3</v>
      </c>
      <c r="AD814" s="83" t="str">
        <f>REPLACE(INDEX(GroupVertices[Group], MATCH(Vertices[[#This Row],[Vertex]],GroupVertices[Vertex],0)),1,1,"")</f>
        <v>1</v>
      </c>
      <c r="AE814" s="2"/>
      <c r="AI814" s="3"/>
    </row>
    <row r="815" spans="1:35" x14ac:dyDescent="0.25">
      <c r="A815" s="1" t="s">
        <v>879</v>
      </c>
      <c r="D815">
        <v>1.5</v>
      </c>
      <c r="G815" s="51"/>
      <c r="M815">
        <v>7624.51025390625</v>
      </c>
      <c r="N815">
        <v>4278.9404296875</v>
      </c>
      <c r="R815" s="49">
        <v>1</v>
      </c>
      <c r="U815" s="50">
        <v>0</v>
      </c>
      <c r="V815" s="50">
        <v>3.0600000000000001E-4</v>
      </c>
      <c r="W815" s="50">
        <v>7.6000000000000004E-5</v>
      </c>
      <c r="X815" s="50">
        <v>0.33793899999999999</v>
      </c>
      <c r="Y815" s="50">
        <v>0</v>
      </c>
      <c r="AA815" s="3">
        <v>390</v>
      </c>
      <c r="AC815" s="6">
        <f>SUMIF(Edges!A:A,Vertices[[#This Row],[Vertex]],Edges!N:N)+SUMIF(Edges!B:B,Vertices[[#This Row],[Vertex]],Edges!N:N)</f>
        <v>2</v>
      </c>
      <c r="AD815" s="83" t="str">
        <f>REPLACE(INDEX(GroupVertices[Group], MATCH(Vertices[[#This Row],[Vertex]],GroupVertices[Vertex],0)),1,1,"")</f>
        <v>1</v>
      </c>
      <c r="AE815" s="2"/>
      <c r="AI815" s="3"/>
    </row>
    <row r="816" spans="1:35" x14ac:dyDescent="0.25">
      <c r="A816" s="1" t="s">
        <v>909</v>
      </c>
      <c r="D816">
        <v>1.5</v>
      </c>
      <c r="G816" s="51"/>
      <c r="M816">
        <v>2132.511474609375</v>
      </c>
      <c r="N816">
        <v>2445.497802734375</v>
      </c>
      <c r="R816" s="49">
        <v>1</v>
      </c>
      <c r="U816" s="50">
        <v>0</v>
      </c>
      <c r="V816" s="50">
        <v>3.0600000000000001E-4</v>
      </c>
      <c r="W816" s="50">
        <v>7.6000000000000004E-5</v>
      </c>
      <c r="X816" s="50">
        <v>0.33793899999999999</v>
      </c>
      <c r="Y816" s="50">
        <v>0</v>
      </c>
      <c r="AA816" s="3">
        <v>416</v>
      </c>
      <c r="AC816" s="6">
        <f>SUMIF(Edges!A:A,Vertices[[#This Row],[Vertex]],Edges!N:N)+SUMIF(Edges!B:B,Vertices[[#This Row],[Vertex]],Edges!N:N)</f>
        <v>2</v>
      </c>
      <c r="AD816" s="83" t="str">
        <f>REPLACE(INDEX(GroupVertices[Group], MATCH(Vertices[[#This Row],[Vertex]],GroupVertices[Vertex],0)),1,1,"")</f>
        <v>1</v>
      </c>
      <c r="AE816" s="2"/>
      <c r="AI816" s="3"/>
    </row>
    <row r="817" spans="1:35" x14ac:dyDescent="0.25">
      <c r="A817" s="1" t="s">
        <v>910</v>
      </c>
      <c r="D817">
        <v>1.5</v>
      </c>
      <c r="G817" s="51"/>
      <c r="M817">
        <v>8268.9677734375</v>
      </c>
      <c r="N817">
        <v>7467.53466796875</v>
      </c>
      <c r="R817" s="49">
        <v>1</v>
      </c>
      <c r="U817" s="50">
        <v>0</v>
      </c>
      <c r="V817" s="50">
        <v>3.0600000000000001E-4</v>
      </c>
      <c r="W817" s="50">
        <v>7.6000000000000004E-5</v>
      </c>
      <c r="X817" s="50">
        <v>0.33793899999999999</v>
      </c>
      <c r="Y817" s="50">
        <v>0</v>
      </c>
      <c r="AA817" s="3">
        <v>418</v>
      </c>
      <c r="AC817" s="6">
        <f>SUMIF(Edges!A:A,Vertices[[#This Row],[Vertex]],Edges!N:N)+SUMIF(Edges!B:B,Vertices[[#This Row],[Vertex]],Edges!N:N)</f>
        <v>2</v>
      </c>
      <c r="AD817" s="83" t="str">
        <f>REPLACE(INDEX(GroupVertices[Group], MATCH(Vertices[[#This Row],[Vertex]],GroupVertices[Vertex],0)),1,1,"")</f>
        <v>1</v>
      </c>
      <c r="AE817" s="2"/>
      <c r="AI817" s="3"/>
    </row>
    <row r="818" spans="1:35" x14ac:dyDescent="0.25">
      <c r="A818" s="1" t="s">
        <v>835</v>
      </c>
      <c r="D818">
        <v>1.5</v>
      </c>
      <c r="G818" s="51"/>
      <c r="M818">
        <v>3380.158447265625</v>
      </c>
      <c r="N818">
        <v>8706.86328125</v>
      </c>
      <c r="R818" s="49">
        <v>1</v>
      </c>
      <c r="U818" s="50">
        <v>0</v>
      </c>
      <c r="V818" s="50">
        <v>2.7999999999999998E-4</v>
      </c>
      <c r="W818" s="50">
        <v>3.6000000000000001E-5</v>
      </c>
      <c r="X818" s="50">
        <v>0.33690399999999998</v>
      </c>
      <c r="Y818" s="50">
        <v>0</v>
      </c>
      <c r="AA818" s="3">
        <v>844</v>
      </c>
      <c r="AC818" s="6">
        <f>SUMIF(Edges!A:A,Vertices[[#This Row],[Vertex]],Edges!N:N)+SUMIF(Edges!B:B,Vertices[[#This Row],[Vertex]],Edges!N:N)</f>
        <v>2</v>
      </c>
      <c r="AD818" s="83" t="str">
        <f>REPLACE(INDEX(GroupVertices[Group], MATCH(Vertices[[#This Row],[Vertex]],GroupVertices[Vertex],0)),1,1,"")</f>
        <v>1</v>
      </c>
      <c r="AE818" s="2"/>
      <c r="AI818" s="3"/>
    </row>
    <row r="819" spans="1:35" x14ac:dyDescent="0.25">
      <c r="A819" s="1" t="s">
        <v>830</v>
      </c>
      <c r="D819">
        <v>1.5</v>
      </c>
      <c r="G819" s="51"/>
      <c r="M819">
        <v>3542.19140625</v>
      </c>
      <c r="N819">
        <v>8429.158203125</v>
      </c>
      <c r="R819" s="49">
        <v>1</v>
      </c>
      <c r="U819" s="50">
        <v>0</v>
      </c>
      <c r="V819" s="50">
        <v>2.9799999999999998E-4</v>
      </c>
      <c r="W819" s="50">
        <v>5.8999999999999998E-5</v>
      </c>
      <c r="X819" s="50">
        <v>0.33636300000000002</v>
      </c>
      <c r="Y819" s="50">
        <v>0</v>
      </c>
      <c r="AA819" s="3">
        <v>325</v>
      </c>
      <c r="AC819" s="6">
        <f>SUMIF(Edges!A:A,Vertices[[#This Row],[Vertex]],Edges!N:N)+SUMIF(Edges!B:B,Vertices[[#This Row],[Vertex]],Edges!N:N)</f>
        <v>4</v>
      </c>
      <c r="AD819" s="83" t="str">
        <f>REPLACE(INDEX(GroupVertices[Group], MATCH(Vertices[[#This Row],[Vertex]],GroupVertices[Vertex],0)),1,1,"")</f>
        <v>1</v>
      </c>
      <c r="AE819" s="2"/>
      <c r="AI819" s="3"/>
    </row>
    <row r="820" spans="1:35" x14ac:dyDescent="0.25">
      <c r="A820" s="1" t="s">
        <v>1060</v>
      </c>
      <c r="D820">
        <v>1.5</v>
      </c>
      <c r="G820" s="51"/>
      <c r="M820">
        <v>6298.17578125</v>
      </c>
      <c r="N820">
        <v>9397.3466796875</v>
      </c>
      <c r="R820" s="49">
        <v>1</v>
      </c>
      <c r="U820" s="50">
        <v>0</v>
      </c>
      <c r="V820" s="50">
        <v>2.9799999999999998E-4</v>
      </c>
      <c r="W820" s="50">
        <v>5.8999999999999998E-5</v>
      </c>
      <c r="X820" s="50">
        <v>0.33636300000000002</v>
      </c>
      <c r="Y820" s="50">
        <v>0</v>
      </c>
      <c r="AA820" s="3">
        <v>762</v>
      </c>
      <c r="AC820" s="6">
        <f>SUMIF(Edges!A:A,Vertices[[#This Row],[Vertex]],Edges!N:N)+SUMIF(Edges!B:B,Vertices[[#This Row],[Vertex]],Edges!N:N)</f>
        <v>3</v>
      </c>
      <c r="AD820" s="83" t="str">
        <f>REPLACE(INDEX(GroupVertices[Group], MATCH(Vertices[[#This Row],[Vertex]],GroupVertices[Vertex],0)),1,1,"")</f>
        <v>1</v>
      </c>
      <c r="AE820" s="2"/>
      <c r="AI820" s="3"/>
    </row>
    <row r="821" spans="1:35" x14ac:dyDescent="0.25">
      <c r="A821" s="1" t="s">
        <v>968</v>
      </c>
      <c r="D821">
        <v>1.5</v>
      </c>
      <c r="G821" s="51"/>
      <c r="M821">
        <v>1489.5064697265625</v>
      </c>
      <c r="N821">
        <v>6512.56005859375</v>
      </c>
      <c r="R821" s="49">
        <v>1</v>
      </c>
      <c r="U821" s="50">
        <v>0</v>
      </c>
      <c r="V821" s="50">
        <v>2.9799999999999998E-4</v>
      </c>
      <c r="W821" s="50">
        <v>5.8999999999999998E-5</v>
      </c>
      <c r="X821" s="50">
        <v>0.33636300000000002</v>
      </c>
      <c r="Y821" s="50">
        <v>0</v>
      </c>
      <c r="AA821" s="3">
        <v>503</v>
      </c>
      <c r="AC821" s="6">
        <f>SUMIF(Edges!A:A,Vertices[[#This Row],[Vertex]],Edges!N:N)+SUMIF(Edges!B:B,Vertices[[#This Row],[Vertex]],Edges!N:N)</f>
        <v>1</v>
      </c>
      <c r="AD821" s="83" t="str">
        <f>REPLACE(INDEX(GroupVertices[Group], MATCH(Vertices[[#This Row],[Vertex]],GroupVertices[Vertex],0)),1,1,"")</f>
        <v>1</v>
      </c>
      <c r="AE821" s="2"/>
      <c r="AI821" s="3"/>
    </row>
    <row r="822" spans="1:35" x14ac:dyDescent="0.25">
      <c r="A822" s="1" t="s">
        <v>861</v>
      </c>
      <c r="D822">
        <v>1.5</v>
      </c>
      <c r="G822" s="51"/>
      <c r="M822">
        <v>4445.50634765625</v>
      </c>
      <c r="N822">
        <v>9251.767578125</v>
      </c>
      <c r="R822" s="49">
        <v>1</v>
      </c>
      <c r="U822" s="50">
        <v>0</v>
      </c>
      <c r="V822" s="50">
        <v>3.1500000000000001E-4</v>
      </c>
      <c r="W822" s="50">
        <v>1.11E-4</v>
      </c>
      <c r="X822" s="50">
        <v>0.33520299999999997</v>
      </c>
      <c r="Y822" s="50">
        <v>0</v>
      </c>
      <c r="AA822" s="3">
        <v>364</v>
      </c>
      <c r="AC822" s="6">
        <f>SUMIF(Edges!A:A,Vertices[[#This Row],[Vertex]],Edges!N:N)+SUMIF(Edges!B:B,Vertices[[#This Row],[Vertex]],Edges!N:N)</f>
        <v>3</v>
      </c>
      <c r="AD822" s="83" t="str">
        <f>REPLACE(INDEX(GroupVertices[Group], MATCH(Vertices[[#This Row],[Vertex]],GroupVertices[Vertex],0)),1,1,"")</f>
        <v>1</v>
      </c>
      <c r="AE822" s="2"/>
      <c r="AI822" s="3"/>
    </row>
    <row r="823" spans="1:35" x14ac:dyDescent="0.25">
      <c r="A823" s="1" t="s">
        <v>546</v>
      </c>
      <c r="D823">
        <v>1.5</v>
      </c>
      <c r="G823" s="51"/>
      <c r="M823">
        <v>6977.21044921875</v>
      </c>
      <c r="N823">
        <v>2919.139404296875</v>
      </c>
      <c r="R823" s="49">
        <v>1</v>
      </c>
      <c r="U823" s="50">
        <v>0</v>
      </c>
      <c r="V823" s="50">
        <v>3.1500000000000001E-4</v>
      </c>
      <c r="W823" s="50">
        <v>1.11E-4</v>
      </c>
      <c r="X823" s="50">
        <v>0.33520299999999997</v>
      </c>
      <c r="Y823" s="50">
        <v>0</v>
      </c>
      <c r="AA823" s="3">
        <v>119</v>
      </c>
      <c r="AC823" s="6">
        <f>SUMIF(Edges!A:A,Vertices[[#This Row],[Vertex]],Edges!N:N)+SUMIF(Edges!B:B,Vertices[[#This Row],[Vertex]],Edges!N:N)</f>
        <v>2</v>
      </c>
      <c r="AD823" s="83" t="str">
        <f>REPLACE(INDEX(GroupVertices[Group], MATCH(Vertices[[#This Row],[Vertex]],GroupVertices[Vertex],0)),1,1,"")</f>
        <v>1</v>
      </c>
      <c r="AE823" s="2"/>
      <c r="AI823" s="3"/>
    </row>
    <row r="824" spans="1:35" x14ac:dyDescent="0.25">
      <c r="A824" s="1" t="s">
        <v>913</v>
      </c>
      <c r="D824">
        <v>1.5</v>
      </c>
      <c r="G824" s="51"/>
      <c r="M824">
        <v>5229.720703125</v>
      </c>
      <c r="N824">
        <v>2451.838623046875</v>
      </c>
      <c r="R824" s="49">
        <v>1</v>
      </c>
      <c r="U824" s="50">
        <v>0</v>
      </c>
      <c r="V824" s="50">
        <v>3.1500000000000001E-4</v>
      </c>
      <c r="W824" s="50">
        <v>1.11E-4</v>
      </c>
      <c r="X824" s="50">
        <v>0.33520299999999997</v>
      </c>
      <c r="Y824" s="50">
        <v>0</v>
      </c>
      <c r="AA824" s="3">
        <v>421</v>
      </c>
      <c r="AC824" s="6">
        <f>SUMIF(Edges!A:A,Vertices[[#This Row],[Vertex]],Edges!N:N)+SUMIF(Edges!B:B,Vertices[[#This Row],[Vertex]],Edges!N:N)</f>
        <v>1</v>
      </c>
      <c r="AD824" s="83" t="str">
        <f>REPLACE(INDEX(GroupVertices[Group], MATCH(Vertices[[#This Row],[Vertex]],GroupVertices[Vertex],0)),1,1,"")</f>
        <v>1</v>
      </c>
      <c r="AE824" s="2"/>
      <c r="AI824" s="3"/>
    </row>
    <row r="825" spans="1:35" x14ac:dyDescent="0.25">
      <c r="A825" s="1" t="s">
        <v>946</v>
      </c>
      <c r="D825">
        <v>1.5</v>
      </c>
      <c r="G825" s="51"/>
      <c r="M825">
        <v>4398.41015625</v>
      </c>
      <c r="N825">
        <v>3775.427490234375</v>
      </c>
      <c r="R825" s="49">
        <v>1</v>
      </c>
      <c r="U825" s="50">
        <v>0</v>
      </c>
      <c r="V825" s="50">
        <v>2.9700000000000001E-4</v>
      </c>
      <c r="W825" s="50">
        <v>7.8999999999999996E-5</v>
      </c>
      <c r="X825" s="50">
        <v>0.33416600000000002</v>
      </c>
      <c r="Y825" s="50">
        <v>0</v>
      </c>
      <c r="AA825" s="3">
        <v>611</v>
      </c>
      <c r="AC825" s="6">
        <f>SUMIF(Edges!A:A,Vertices[[#This Row],[Vertex]],Edges!N:N)+SUMIF(Edges!B:B,Vertices[[#This Row],[Vertex]],Edges!N:N)</f>
        <v>2</v>
      </c>
      <c r="AD825" s="83" t="str">
        <f>REPLACE(INDEX(GroupVertices[Group], MATCH(Vertices[[#This Row],[Vertex]],GroupVertices[Vertex],0)),1,1,"")</f>
        <v>1</v>
      </c>
      <c r="AE825" s="2"/>
      <c r="AI825" s="3"/>
    </row>
    <row r="826" spans="1:35" x14ac:dyDescent="0.25">
      <c r="A826" s="1" t="s">
        <v>386</v>
      </c>
      <c r="D826">
        <v>1.5</v>
      </c>
      <c r="G826" s="51"/>
      <c r="M826">
        <v>4301.0009765625</v>
      </c>
      <c r="N826">
        <v>9038.345703125</v>
      </c>
      <c r="R826" s="49">
        <v>1</v>
      </c>
      <c r="U826" s="50">
        <v>0</v>
      </c>
      <c r="V826" s="50">
        <v>2.9700000000000001E-4</v>
      </c>
      <c r="W826" s="50">
        <v>7.8999999999999996E-5</v>
      </c>
      <c r="X826" s="50">
        <v>0.33416600000000002</v>
      </c>
      <c r="Y826" s="50">
        <v>0</v>
      </c>
      <c r="AA826" s="3">
        <v>60</v>
      </c>
      <c r="AC826" s="6">
        <f>SUMIF(Edges!A:A,Vertices[[#This Row],[Vertex]],Edges!N:N)+SUMIF(Edges!B:B,Vertices[[#This Row],[Vertex]],Edges!N:N)</f>
        <v>1</v>
      </c>
      <c r="AD826" s="83" t="str">
        <f>REPLACE(INDEX(GroupVertices[Group], MATCH(Vertices[[#This Row],[Vertex]],GroupVertices[Vertex],0)),1,1,"")</f>
        <v>1</v>
      </c>
      <c r="AE826" s="2"/>
      <c r="AI826" s="3"/>
    </row>
    <row r="827" spans="1:35" x14ac:dyDescent="0.25">
      <c r="A827" s="1" t="s">
        <v>853</v>
      </c>
      <c r="D827">
        <v>1.5</v>
      </c>
      <c r="G827" s="51"/>
      <c r="M827">
        <v>7247.3505859375</v>
      </c>
      <c r="N827">
        <v>3468.941162109375</v>
      </c>
      <c r="R827" s="49">
        <v>1</v>
      </c>
      <c r="U827" s="50">
        <v>0</v>
      </c>
      <c r="V827" s="50">
        <v>2.9300000000000002E-4</v>
      </c>
      <c r="W827" s="50">
        <v>5.3999999999999998E-5</v>
      </c>
      <c r="X827" s="50">
        <v>0.33188400000000001</v>
      </c>
      <c r="Y827" s="50">
        <v>0</v>
      </c>
      <c r="AA827" s="3">
        <v>352</v>
      </c>
      <c r="AC827" s="6">
        <f>SUMIF(Edges!A:A,Vertices[[#This Row],[Vertex]],Edges!N:N)+SUMIF(Edges!B:B,Vertices[[#This Row],[Vertex]],Edges!N:N)</f>
        <v>2</v>
      </c>
      <c r="AD827" s="83" t="str">
        <f>REPLACE(INDEX(GroupVertices[Group], MATCH(Vertices[[#This Row],[Vertex]],GroupVertices[Vertex],0)),1,1,"")</f>
        <v>1</v>
      </c>
      <c r="AE827" s="2"/>
      <c r="AI827" s="3"/>
    </row>
    <row r="828" spans="1:35" x14ac:dyDescent="0.25">
      <c r="A828" s="1" t="s">
        <v>1024</v>
      </c>
      <c r="D828">
        <v>1.5</v>
      </c>
      <c r="G828" s="51"/>
      <c r="M828">
        <v>4959.248046875</v>
      </c>
      <c r="N828">
        <v>2827.162353515625</v>
      </c>
      <c r="R828" s="49">
        <v>1</v>
      </c>
      <c r="U828" s="50">
        <v>0</v>
      </c>
      <c r="V828" s="50">
        <v>3.0499999999999999E-4</v>
      </c>
      <c r="W828" s="50">
        <v>7.3999999999999996E-5</v>
      </c>
      <c r="X828" s="50">
        <v>0.331179</v>
      </c>
      <c r="Y828" s="50">
        <v>0</v>
      </c>
      <c r="AA828" s="3">
        <v>862</v>
      </c>
      <c r="AC828" s="6">
        <f>SUMIF(Edges!A:A,Vertices[[#This Row],[Vertex]],Edges!N:N)+SUMIF(Edges!B:B,Vertices[[#This Row],[Vertex]],Edges!N:N)</f>
        <v>1</v>
      </c>
      <c r="AD828" s="83" t="str">
        <f>REPLACE(INDEX(GroupVertices[Group], MATCH(Vertices[[#This Row],[Vertex]],GroupVertices[Vertex],0)),1,1,"")</f>
        <v>1</v>
      </c>
      <c r="AE828" s="2"/>
      <c r="AI828" s="3"/>
    </row>
    <row r="829" spans="1:35" x14ac:dyDescent="0.25">
      <c r="A829" s="1" t="s">
        <v>631</v>
      </c>
      <c r="D829">
        <v>1.5</v>
      </c>
      <c r="G829" s="51"/>
      <c r="M829">
        <v>8617.068359375</v>
      </c>
      <c r="N829">
        <v>6782.4375</v>
      </c>
      <c r="R829" s="49">
        <v>1</v>
      </c>
      <c r="U829" s="50">
        <v>0</v>
      </c>
      <c r="V829" s="50">
        <v>3.1100000000000002E-4</v>
      </c>
      <c r="W829" s="50">
        <v>1.01E-4</v>
      </c>
      <c r="X829" s="50">
        <v>0.33103300000000002</v>
      </c>
      <c r="Y829" s="50">
        <v>0</v>
      </c>
      <c r="AA829" s="3">
        <v>149</v>
      </c>
      <c r="AC829" s="6">
        <f>SUMIF(Edges!A:A,Vertices[[#This Row],[Vertex]],Edges!N:N)+SUMIF(Edges!B:B,Vertices[[#This Row],[Vertex]],Edges!N:N)</f>
        <v>2</v>
      </c>
      <c r="AD829" s="83" t="str">
        <f>REPLACE(INDEX(GroupVertices[Group], MATCH(Vertices[[#This Row],[Vertex]],GroupVertices[Vertex],0)),1,1,"")</f>
        <v>1</v>
      </c>
      <c r="AE829" s="2"/>
      <c r="AI829" s="3"/>
    </row>
    <row r="830" spans="1:35" x14ac:dyDescent="0.25">
      <c r="A830" s="1" t="s">
        <v>1023</v>
      </c>
      <c r="D830">
        <v>1.5</v>
      </c>
      <c r="G830" s="51"/>
      <c r="M830">
        <v>7521.349609375</v>
      </c>
      <c r="N830">
        <v>2874.30419921875</v>
      </c>
      <c r="R830" s="49">
        <v>1</v>
      </c>
      <c r="U830" s="50">
        <v>0</v>
      </c>
      <c r="V830" s="50">
        <v>3.1100000000000002E-4</v>
      </c>
      <c r="W830" s="50">
        <v>1.01E-4</v>
      </c>
      <c r="X830" s="50">
        <v>0.33103300000000002</v>
      </c>
      <c r="Y830" s="50">
        <v>0</v>
      </c>
      <c r="AA830" s="3">
        <v>708</v>
      </c>
      <c r="AC830" s="6">
        <f>SUMIF(Edges!A:A,Vertices[[#This Row],[Vertex]],Edges!N:N)+SUMIF(Edges!B:B,Vertices[[#This Row],[Vertex]],Edges!N:N)</f>
        <v>2</v>
      </c>
      <c r="AD830" s="83" t="str">
        <f>REPLACE(INDEX(GroupVertices[Group], MATCH(Vertices[[#This Row],[Vertex]],GroupVertices[Vertex],0)),1,1,"")</f>
        <v>1</v>
      </c>
      <c r="AE830" s="2"/>
      <c r="AI830" s="3"/>
    </row>
    <row r="831" spans="1:35" x14ac:dyDescent="0.25">
      <c r="A831" s="1" t="s">
        <v>707</v>
      </c>
      <c r="D831">
        <v>1.5</v>
      </c>
      <c r="G831" s="51"/>
      <c r="M831">
        <v>1403.9951171875</v>
      </c>
      <c r="N831">
        <v>3672.270263671875</v>
      </c>
      <c r="R831" s="49">
        <v>1</v>
      </c>
      <c r="U831" s="50">
        <v>0</v>
      </c>
      <c r="V831" s="50">
        <v>3.1100000000000002E-4</v>
      </c>
      <c r="W831" s="50">
        <v>1.01E-4</v>
      </c>
      <c r="X831" s="50">
        <v>0.33103300000000002</v>
      </c>
      <c r="Y831" s="50">
        <v>0</v>
      </c>
      <c r="AA831" s="3">
        <v>210</v>
      </c>
      <c r="AC831" s="6">
        <f>SUMIF(Edges!A:A,Vertices[[#This Row],[Vertex]],Edges!N:N)+SUMIF(Edges!B:B,Vertices[[#This Row],[Vertex]],Edges!N:N)</f>
        <v>1</v>
      </c>
      <c r="AD831" s="83" t="str">
        <f>REPLACE(INDEX(GroupVertices[Group], MATCH(Vertices[[#This Row],[Vertex]],GroupVertices[Vertex],0)),1,1,"")</f>
        <v>1</v>
      </c>
      <c r="AE831" s="2"/>
      <c r="AI831" s="3"/>
    </row>
    <row r="832" spans="1:35" x14ac:dyDescent="0.25">
      <c r="A832" s="1" t="s">
        <v>729</v>
      </c>
      <c r="D832">
        <v>1.5</v>
      </c>
      <c r="G832" s="51"/>
      <c r="M832">
        <v>4572.69287109375</v>
      </c>
      <c r="N832">
        <v>2043.9150390625</v>
      </c>
      <c r="R832" s="49">
        <v>1</v>
      </c>
      <c r="U832" s="50">
        <v>0</v>
      </c>
      <c r="V832" s="50">
        <v>3.1100000000000002E-4</v>
      </c>
      <c r="W832" s="50">
        <v>1.01E-4</v>
      </c>
      <c r="X832" s="50">
        <v>0.33103300000000002</v>
      </c>
      <c r="Y832" s="50">
        <v>0</v>
      </c>
      <c r="AA832" s="3">
        <v>230</v>
      </c>
      <c r="AC832" s="6">
        <f>SUMIF(Edges!A:A,Vertices[[#This Row],[Vertex]],Edges!N:N)+SUMIF(Edges!B:B,Vertices[[#This Row],[Vertex]],Edges!N:N)</f>
        <v>1</v>
      </c>
      <c r="AD832" s="83" t="str">
        <f>REPLACE(INDEX(GroupVertices[Group], MATCH(Vertices[[#This Row],[Vertex]],GroupVertices[Vertex],0)),1,1,"")</f>
        <v>1</v>
      </c>
      <c r="AE832" s="2"/>
      <c r="AI832" s="3"/>
    </row>
    <row r="833" spans="1:35" x14ac:dyDescent="0.25">
      <c r="A833" s="1" t="s">
        <v>676</v>
      </c>
      <c r="D833">
        <v>1.5</v>
      </c>
      <c r="G833" s="51"/>
      <c r="M833">
        <v>547.58721923828125</v>
      </c>
      <c r="N833">
        <v>3867.606689453125</v>
      </c>
      <c r="R833" s="49">
        <v>1</v>
      </c>
      <c r="U833" s="50">
        <v>0</v>
      </c>
      <c r="V833" s="50">
        <v>3.01E-4</v>
      </c>
      <c r="W833" s="50">
        <v>9.2999999999999997E-5</v>
      </c>
      <c r="X833" s="50">
        <v>0.330876</v>
      </c>
      <c r="Y833" s="50">
        <v>0</v>
      </c>
      <c r="AA833" s="3">
        <v>184</v>
      </c>
      <c r="AC833" s="6">
        <f>SUMIF(Edges!A:A,Vertices[[#This Row],[Vertex]],Edges!N:N)+SUMIF(Edges!B:B,Vertices[[#This Row],[Vertex]],Edges!N:N)</f>
        <v>1</v>
      </c>
      <c r="AD833" s="83" t="str">
        <f>REPLACE(INDEX(GroupVertices[Group], MATCH(Vertices[[#This Row],[Vertex]],GroupVertices[Vertex],0)),1,1,"")</f>
        <v>1</v>
      </c>
      <c r="AE833" s="2"/>
      <c r="AI833" s="3"/>
    </row>
    <row r="834" spans="1:35" x14ac:dyDescent="0.25">
      <c r="A834" s="1" t="s">
        <v>1067</v>
      </c>
      <c r="D834">
        <v>1.5</v>
      </c>
      <c r="G834" s="51"/>
      <c r="M834">
        <v>3598.503173828125</v>
      </c>
      <c r="N834">
        <v>8726.63671875</v>
      </c>
      <c r="R834" s="49">
        <v>1</v>
      </c>
      <c r="U834" s="50">
        <v>0</v>
      </c>
      <c r="V834" s="50">
        <v>2.9300000000000002E-4</v>
      </c>
      <c r="W834" s="50">
        <v>5.5999999999999999E-5</v>
      </c>
      <c r="X834" s="50">
        <v>0.32924799999999999</v>
      </c>
      <c r="Y834" s="50">
        <v>0</v>
      </c>
      <c r="AA834" s="3">
        <v>804</v>
      </c>
      <c r="AC834" s="6">
        <f>SUMIF(Edges!A:A,Vertices[[#This Row],[Vertex]],Edges!N:N)+SUMIF(Edges!B:B,Vertices[[#This Row],[Vertex]],Edges!N:N)</f>
        <v>3</v>
      </c>
      <c r="AD834" s="83" t="str">
        <f>REPLACE(INDEX(GroupVertices[Group], MATCH(Vertices[[#This Row],[Vertex]],GroupVertices[Vertex],0)),1,1,"")</f>
        <v>1</v>
      </c>
      <c r="AE834" s="2"/>
      <c r="AI834" s="3"/>
    </row>
    <row r="835" spans="1:35" x14ac:dyDescent="0.25">
      <c r="A835" s="1" t="s">
        <v>483</v>
      </c>
      <c r="D835">
        <v>1.5</v>
      </c>
      <c r="G835" s="51"/>
      <c r="M835">
        <v>7940.4033203125</v>
      </c>
      <c r="N835">
        <v>6259.068359375</v>
      </c>
      <c r="R835" s="49">
        <v>1</v>
      </c>
      <c r="U835" s="50">
        <v>0</v>
      </c>
      <c r="V835" s="50">
        <v>2.9999999999999997E-4</v>
      </c>
      <c r="W835" s="50">
        <v>4.3000000000000002E-5</v>
      </c>
      <c r="X835" s="50">
        <v>0.32814700000000002</v>
      </c>
      <c r="Y835" s="50">
        <v>0</v>
      </c>
      <c r="AA835" s="3">
        <v>97</v>
      </c>
      <c r="AC835" s="6">
        <f>SUMIF(Edges!A:A,Vertices[[#This Row],[Vertex]],Edges!N:N)+SUMIF(Edges!B:B,Vertices[[#This Row],[Vertex]],Edges!N:N)</f>
        <v>10</v>
      </c>
      <c r="AD835" s="83" t="str">
        <f>REPLACE(INDEX(GroupVertices[Group], MATCH(Vertices[[#This Row],[Vertex]],GroupVertices[Vertex],0)),1,1,"")</f>
        <v>1</v>
      </c>
      <c r="AE835" s="2"/>
      <c r="AI835" s="3"/>
    </row>
    <row r="836" spans="1:35" x14ac:dyDescent="0.25">
      <c r="A836" s="1" t="s">
        <v>584</v>
      </c>
      <c r="D836">
        <v>1.5</v>
      </c>
      <c r="G836" s="51"/>
      <c r="M836">
        <v>2955.116455078125</v>
      </c>
      <c r="N836">
        <v>3186.52783203125</v>
      </c>
      <c r="R836" s="49">
        <v>1</v>
      </c>
      <c r="U836" s="50">
        <v>0</v>
      </c>
      <c r="V836" s="50">
        <v>2.9999999999999997E-4</v>
      </c>
      <c r="W836" s="50">
        <v>4.3000000000000002E-5</v>
      </c>
      <c r="X836" s="50">
        <v>0.32814700000000002</v>
      </c>
      <c r="Y836" s="50">
        <v>0</v>
      </c>
      <c r="AA836" s="3">
        <v>132</v>
      </c>
      <c r="AC836" s="6">
        <f>SUMIF(Edges!A:A,Vertices[[#This Row],[Vertex]],Edges!N:N)+SUMIF(Edges!B:B,Vertices[[#This Row],[Vertex]],Edges!N:N)</f>
        <v>1</v>
      </c>
      <c r="AD836" s="83" t="str">
        <f>REPLACE(INDEX(GroupVertices[Group], MATCH(Vertices[[#This Row],[Vertex]],GroupVertices[Vertex],0)),1,1,"")</f>
        <v>1</v>
      </c>
      <c r="AE836" s="2"/>
      <c r="AI836" s="3"/>
    </row>
    <row r="837" spans="1:35" x14ac:dyDescent="0.25">
      <c r="A837" s="1" t="s">
        <v>765</v>
      </c>
      <c r="D837">
        <v>1.5</v>
      </c>
      <c r="G837" s="51"/>
      <c r="M837">
        <v>1106.3548583984375</v>
      </c>
      <c r="N837">
        <v>3301.913330078125</v>
      </c>
      <c r="R837" s="49">
        <v>1</v>
      </c>
      <c r="U837" s="50">
        <v>0</v>
      </c>
      <c r="V837" s="50">
        <v>3.0499999999999999E-4</v>
      </c>
      <c r="W837" s="50">
        <v>4.5000000000000003E-5</v>
      </c>
      <c r="X837" s="50">
        <v>0.32775300000000002</v>
      </c>
      <c r="Y837" s="50">
        <v>0</v>
      </c>
      <c r="AA837" s="3">
        <v>258</v>
      </c>
      <c r="AC837" s="6">
        <f>SUMIF(Edges!A:A,Vertices[[#This Row],[Vertex]],Edges!N:N)+SUMIF(Edges!B:B,Vertices[[#This Row],[Vertex]],Edges!N:N)</f>
        <v>2</v>
      </c>
      <c r="AD837" s="83" t="str">
        <f>REPLACE(INDEX(GroupVertices[Group], MATCH(Vertices[[#This Row],[Vertex]],GroupVertices[Vertex],0)),1,1,"")</f>
        <v>1</v>
      </c>
      <c r="AE837" s="2"/>
      <c r="AI837" s="3"/>
    </row>
    <row r="838" spans="1:35" x14ac:dyDescent="0.25">
      <c r="A838" s="1" t="s">
        <v>951</v>
      </c>
      <c r="D838">
        <v>1.5</v>
      </c>
      <c r="G838" s="51"/>
      <c r="M838">
        <v>1969.6256103515625</v>
      </c>
      <c r="N838">
        <v>4121.951171875</v>
      </c>
      <c r="R838" s="49">
        <v>1</v>
      </c>
      <c r="U838" s="50">
        <v>0</v>
      </c>
      <c r="V838" s="50">
        <v>3.0499999999999999E-4</v>
      </c>
      <c r="W838" s="50">
        <v>4.5000000000000003E-5</v>
      </c>
      <c r="X838" s="50">
        <v>0.32775300000000002</v>
      </c>
      <c r="Y838" s="50">
        <v>0</v>
      </c>
      <c r="AA838" s="3">
        <v>575</v>
      </c>
      <c r="AC838" s="6">
        <f>SUMIF(Edges!A:A,Vertices[[#This Row],[Vertex]],Edges!N:N)+SUMIF(Edges!B:B,Vertices[[#This Row],[Vertex]],Edges!N:N)</f>
        <v>2</v>
      </c>
      <c r="AD838" s="83" t="str">
        <f>REPLACE(INDEX(GroupVertices[Group], MATCH(Vertices[[#This Row],[Vertex]],GroupVertices[Vertex],0)),1,1,"")</f>
        <v>1</v>
      </c>
      <c r="AE838" s="2"/>
      <c r="AI838" s="3"/>
    </row>
    <row r="839" spans="1:35" x14ac:dyDescent="0.25">
      <c r="A839" s="1" t="s">
        <v>854</v>
      </c>
      <c r="D839">
        <v>1.5</v>
      </c>
      <c r="G839" s="51"/>
      <c r="M839">
        <v>2475.544921875</v>
      </c>
      <c r="N839">
        <v>5408.3818359375</v>
      </c>
      <c r="R839" s="49">
        <v>1</v>
      </c>
      <c r="U839" s="50">
        <v>0</v>
      </c>
      <c r="V839" s="50">
        <v>2.7700000000000001E-4</v>
      </c>
      <c r="W839" s="50">
        <v>4.0000000000000003E-5</v>
      </c>
      <c r="X839" s="50">
        <v>0.327241</v>
      </c>
      <c r="Y839" s="50">
        <v>0</v>
      </c>
      <c r="AA839" s="3">
        <v>354</v>
      </c>
      <c r="AC839" s="6">
        <f>SUMIF(Edges!A:A,Vertices[[#This Row],[Vertex]],Edges!N:N)+SUMIF(Edges!B:B,Vertices[[#This Row],[Vertex]],Edges!N:N)</f>
        <v>2</v>
      </c>
      <c r="AD839" s="83" t="str">
        <f>REPLACE(INDEX(GroupVertices[Group], MATCH(Vertices[[#This Row],[Vertex]],GroupVertices[Vertex],0)),1,1,"")</f>
        <v>1</v>
      </c>
      <c r="AE839" s="2"/>
      <c r="AI839" s="3"/>
    </row>
    <row r="840" spans="1:35" x14ac:dyDescent="0.25">
      <c r="A840" s="1" t="s">
        <v>1070</v>
      </c>
      <c r="D840">
        <v>1.5</v>
      </c>
      <c r="G840" s="51"/>
      <c r="M840">
        <v>9419.3759765625</v>
      </c>
      <c r="N840">
        <v>4105.8984375</v>
      </c>
      <c r="R840" s="49">
        <v>1</v>
      </c>
      <c r="U840" s="50">
        <v>0</v>
      </c>
      <c r="V840" s="50">
        <v>2.7700000000000001E-4</v>
      </c>
      <c r="W840" s="50">
        <v>4.0000000000000003E-5</v>
      </c>
      <c r="X840" s="50">
        <v>0.327241</v>
      </c>
      <c r="Y840" s="50">
        <v>0</v>
      </c>
      <c r="AA840" s="3">
        <v>818</v>
      </c>
      <c r="AC840" s="6">
        <f>SUMIF(Edges!A:A,Vertices[[#This Row],[Vertex]],Edges!N:N)+SUMIF(Edges!B:B,Vertices[[#This Row],[Vertex]],Edges!N:N)</f>
        <v>1</v>
      </c>
      <c r="AD840" s="83" t="str">
        <f>REPLACE(INDEX(GroupVertices[Group], MATCH(Vertices[[#This Row],[Vertex]],GroupVertices[Vertex],0)),1,1,"")</f>
        <v>1</v>
      </c>
      <c r="AE840" s="2"/>
      <c r="AI840" s="3"/>
    </row>
    <row r="841" spans="1:35" x14ac:dyDescent="0.25">
      <c r="A841" s="1" t="s">
        <v>790</v>
      </c>
      <c r="D841">
        <v>1.5</v>
      </c>
      <c r="G841" s="51"/>
      <c r="M841">
        <v>2813.86767578125</v>
      </c>
      <c r="N841">
        <v>6381.6162109375</v>
      </c>
      <c r="R841" s="49">
        <v>1</v>
      </c>
      <c r="U841" s="50">
        <v>0</v>
      </c>
      <c r="V841" s="50">
        <v>2.42E-4</v>
      </c>
      <c r="W841" s="50">
        <v>1.92E-4</v>
      </c>
      <c r="X841" s="50">
        <v>0.326154</v>
      </c>
      <c r="Y841" s="50">
        <v>0</v>
      </c>
      <c r="AA841" s="3">
        <v>278</v>
      </c>
      <c r="AC841" s="6">
        <f>SUMIF(Edges!A:A,Vertices[[#This Row],[Vertex]],Edges!N:N)+SUMIF(Edges!B:B,Vertices[[#This Row],[Vertex]],Edges!N:N)</f>
        <v>2</v>
      </c>
      <c r="AD841" s="83" t="str">
        <f>REPLACE(INDEX(GroupVertices[Group], MATCH(Vertices[[#This Row],[Vertex]],GroupVertices[Vertex],0)),1,1,"")</f>
        <v>1</v>
      </c>
      <c r="AE841" s="2"/>
      <c r="AI841" s="3"/>
    </row>
    <row r="842" spans="1:35" x14ac:dyDescent="0.25">
      <c r="A842" s="1" t="s">
        <v>1007</v>
      </c>
      <c r="D842">
        <v>1.5</v>
      </c>
      <c r="G842" s="51"/>
      <c r="M842">
        <v>3436.238037109375</v>
      </c>
      <c r="N842">
        <v>9270.94140625</v>
      </c>
      <c r="R842" s="49">
        <v>1</v>
      </c>
      <c r="U842" s="50">
        <v>0</v>
      </c>
      <c r="V842" s="50">
        <v>2.6899999999999998E-4</v>
      </c>
      <c r="W842" s="50">
        <v>3.4999999999999997E-5</v>
      </c>
      <c r="X842" s="50">
        <v>0.32221</v>
      </c>
      <c r="Y842" s="50">
        <v>0</v>
      </c>
      <c r="AA842" s="3">
        <v>583</v>
      </c>
      <c r="AC842" s="6">
        <f>SUMIF(Edges!A:A,Vertices[[#This Row],[Vertex]],Edges!N:N)+SUMIF(Edges!B:B,Vertices[[#This Row],[Vertex]],Edges!N:N)</f>
        <v>4</v>
      </c>
      <c r="AD842" s="83" t="str">
        <f>REPLACE(INDEX(GroupVertices[Group], MATCH(Vertices[[#This Row],[Vertex]],GroupVertices[Vertex],0)),1,1,"")</f>
        <v>1</v>
      </c>
      <c r="AE842" s="2"/>
      <c r="AI842" s="3"/>
    </row>
    <row r="843" spans="1:35" x14ac:dyDescent="0.25">
      <c r="A843" s="1" t="s">
        <v>988</v>
      </c>
      <c r="D843">
        <v>1.5</v>
      </c>
      <c r="G843" s="51"/>
      <c r="M843">
        <v>1513.957275390625</v>
      </c>
      <c r="N843">
        <v>4517.82666015625</v>
      </c>
      <c r="R843" s="49">
        <v>1</v>
      </c>
      <c r="U843" s="50">
        <v>0</v>
      </c>
      <c r="V843" s="50">
        <v>2.61E-4</v>
      </c>
      <c r="W843" s="50">
        <v>1.0000000000000001E-5</v>
      </c>
      <c r="X843" s="50">
        <v>0.32087399999999999</v>
      </c>
      <c r="Y843" s="50">
        <v>0</v>
      </c>
      <c r="AA843" s="3">
        <v>532</v>
      </c>
      <c r="AC843" s="6">
        <f>SUMIF(Edges!A:A,Vertices[[#This Row],[Vertex]],Edges!N:N)+SUMIF(Edges!B:B,Vertices[[#This Row],[Vertex]],Edges!N:N)</f>
        <v>6</v>
      </c>
      <c r="AD843" s="83" t="str">
        <f>REPLACE(INDEX(GroupVertices[Group], MATCH(Vertices[[#This Row],[Vertex]],GroupVertices[Vertex],0)),1,1,"")</f>
        <v>1</v>
      </c>
      <c r="AE843" s="2"/>
      <c r="AI843" s="3"/>
    </row>
    <row r="844" spans="1:35" x14ac:dyDescent="0.25">
      <c r="A844" s="1" t="s">
        <v>959</v>
      </c>
      <c r="D844">
        <v>1.5</v>
      </c>
      <c r="G844" s="51"/>
      <c r="M844">
        <v>7487.24609375</v>
      </c>
      <c r="N844">
        <v>8914.177734375</v>
      </c>
      <c r="R844" s="49">
        <v>1</v>
      </c>
      <c r="U844" s="50">
        <v>0</v>
      </c>
      <c r="V844" s="50">
        <v>3.0800000000000001E-4</v>
      </c>
      <c r="W844" s="50">
        <v>3.1599999999999998E-4</v>
      </c>
      <c r="X844" s="50">
        <v>0.32034099999999999</v>
      </c>
      <c r="Y844" s="50">
        <v>0</v>
      </c>
      <c r="AA844" s="3">
        <v>478</v>
      </c>
      <c r="AC844" s="6">
        <f>SUMIF(Edges!A:A,Vertices[[#This Row],[Vertex]],Edges!N:N)+SUMIF(Edges!B:B,Vertices[[#This Row],[Vertex]],Edges!N:N)</f>
        <v>4</v>
      </c>
      <c r="AD844" s="83" t="str">
        <f>REPLACE(INDEX(GroupVertices[Group], MATCH(Vertices[[#This Row],[Vertex]],GroupVertices[Vertex],0)),1,1,"")</f>
        <v>1</v>
      </c>
      <c r="AE844" s="2"/>
      <c r="AI844" s="3"/>
    </row>
    <row r="845" spans="1:35" x14ac:dyDescent="0.25">
      <c r="A845" s="1" t="s">
        <v>699</v>
      </c>
      <c r="D845">
        <v>1.5</v>
      </c>
      <c r="G845" s="51"/>
      <c r="M845">
        <v>1334.5888671875</v>
      </c>
      <c r="N845">
        <v>6381.00830078125</v>
      </c>
      <c r="R845" s="49">
        <v>1</v>
      </c>
      <c r="U845" s="50">
        <v>0</v>
      </c>
      <c r="V845" s="50">
        <v>3.0800000000000001E-4</v>
      </c>
      <c r="W845" s="50">
        <v>3.1599999999999998E-4</v>
      </c>
      <c r="X845" s="50">
        <v>0.32034099999999999</v>
      </c>
      <c r="Y845" s="50">
        <v>0</v>
      </c>
      <c r="AA845" s="3">
        <v>205</v>
      </c>
      <c r="AC845" s="6">
        <f>SUMIF(Edges!A:A,Vertices[[#This Row],[Vertex]],Edges!N:N)+SUMIF(Edges!B:B,Vertices[[#This Row],[Vertex]],Edges!N:N)</f>
        <v>3</v>
      </c>
      <c r="AD845" s="83" t="str">
        <f>REPLACE(INDEX(GroupVertices[Group], MATCH(Vertices[[#This Row],[Vertex]],GroupVertices[Vertex],0)),1,1,"")</f>
        <v>1</v>
      </c>
      <c r="AE845" s="2"/>
      <c r="AI845" s="3"/>
    </row>
    <row r="846" spans="1:35" x14ac:dyDescent="0.25">
      <c r="A846" s="1" t="s">
        <v>313</v>
      </c>
      <c r="D846">
        <v>1.5</v>
      </c>
      <c r="G846" s="51"/>
      <c r="M846">
        <v>5535.59228515625</v>
      </c>
      <c r="N846">
        <v>8889.8720703125</v>
      </c>
      <c r="R846" s="49">
        <v>1</v>
      </c>
      <c r="U846" s="50">
        <v>0</v>
      </c>
      <c r="V846" s="50">
        <v>3.0800000000000001E-4</v>
      </c>
      <c r="W846" s="50">
        <v>3.1599999999999998E-4</v>
      </c>
      <c r="X846" s="50">
        <v>0.32034099999999999</v>
      </c>
      <c r="Y846" s="50">
        <v>0</v>
      </c>
      <c r="AA846" s="3">
        <v>36</v>
      </c>
      <c r="AC846" s="6">
        <f>SUMIF(Edges!A:A,Vertices[[#This Row],[Vertex]],Edges!N:N)+SUMIF(Edges!B:B,Vertices[[#This Row],[Vertex]],Edges!N:N)</f>
        <v>2</v>
      </c>
      <c r="AD846" s="83" t="str">
        <f>REPLACE(INDEX(GroupVertices[Group], MATCH(Vertices[[#This Row],[Vertex]],GroupVertices[Vertex],0)),1,1,"")</f>
        <v>1</v>
      </c>
      <c r="AE846" s="2"/>
      <c r="AI846" s="3"/>
    </row>
    <row r="847" spans="1:35" x14ac:dyDescent="0.25">
      <c r="A847" s="1" t="s">
        <v>669</v>
      </c>
      <c r="D847">
        <v>1.5</v>
      </c>
      <c r="G847" s="51"/>
      <c r="M847">
        <v>1349.430908203125</v>
      </c>
      <c r="N847">
        <v>8244.0712890625</v>
      </c>
      <c r="R847" s="49">
        <v>1</v>
      </c>
      <c r="U847" s="50">
        <v>0</v>
      </c>
      <c r="V847" s="50">
        <v>3.0800000000000001E-4</v>
      </c>
      <c r="W847" s="50">
        <v>3.1599999999999998E-4</v>
      </c>
      <c r="X847" s="50">
        <v>0.32034099999999999</v>
      </c>
      <c r="Y847" s="50">
        <v>0</v>
      </c>
      <c r="AA847" s="3">
        <v>177</v>
      </c>
      <c r="AC847" s="6">
        <f>SUMIF(Edges!A:A,Vertices[[#This Row],[Vertex]],Edges!N:N)+SUMIF(Edges!B:B,Vertices[[#This Row],[Vertex]],Edges!N:N)</f>
        <v>2</v>
      </c>
      <c r="AD847" s="83" t="str">
        <f>REPLACE(INDEX(GroupVertices[Group], MATCH(Vertices[[#This Row],[Vertex]],GroupVertices[Vertex],0)),1,1,"")</f>
        <v>1</v>
      </c>
      <c r="AE847" s="2"/>
      <c r="AI847" s="3"/>
    </row>
    <row r="848" spans="1:35" x14ac:dyDescent="0.25">
      <c r="A848" s="1" t="s">
        <v>694</v>
      </c>
      <c r="D848">
        <v>1.5</v>
      </c>
      <c r="G848" s="51"/>
      <c r="M848">
        <v>8037.8857421875</v>
      </c>
      <c r="N848">
        <v>5163.02880859375</v>
      </c>
      <c r="R848" s="49">
        <v>1</v>
      </c>
      <c r="U848" s="50">
        <v>0</v>
      </c>
      <c r="V848" s="50">
        <v>2.9999999999999997E-4</v>
      </c>
      <c r="W848" s="50">
        <v>7.8999999999999996E-5</v>
      </c>
      <c r="X848" s="50">
        <v>0.32032300000000002</v>
      </c>
      <c r="Y848" s="50">
        <v>0</v>
      </c>
      <c r="AA848" s="3">
        <v>198</v>
      </c>
      <c r="AC848" s="6">
        <f>SUMIF(Edges!A:A,Vertices[[#This Row],[Vertex]],Edges!N:N)+SUMIF(Edges!B:B,Vertices[[#This Row],[Vertex]],Edges!N:N)</f>
        <v>1</v>
      </c>
      <c r="AD848" s="83" t="str">
        <f>REPLACE(INDEX(GroupVertices[Group], MATCH(Vertices[[#This Row],[Vertex]],GroupVertices[Vertex],0)),1,1,"")</f>
        <v>1</v>
      </c>
      <c r="AE848" s="2"/>
      <c r="AI848" s="3"/>
    </row>
    <row r="849" spans="1:35" x14ac:dyDescent="0.25">
      <c r="A849" s="1" t="s">
        <v>967</v>
      </c>
      <c r="D849">
        <v>1.5</v>
      </c>
      <c r="G849" s="51"/>
      <c r="M849">
        <v>5550.15234375</v>
      </c>
      <c r="N849">
        <v>9047.4775390625</v>
      </c>
      <c r="R849" s="49">
        <v>1</v>
      </c>
      <c r="U849" s="50">
        <v>0</v>
      </c>
      <c r="V849" s="50">
        <v>3.2499999999999999E-4</v>
      </c>
      <c r="W849" s="50">
        <v>3.1E-4</v>
      </c>
      <c r="X849" s="50">
        <v>0.31687700000000002</v>
      </c>
      <c r="Y849" s="50">
        <v>0</v>
      </c>
      <c r="AA849" s="3">
        <v>501</v>
      </c>
      <c r="AC849" s="6">
        <f>SUMIF(Edges!A:A,Vertices[[#This Row],[Vertex]],Edges!N:N)+SUMIF(Edges!B:B,Vertices[[#This Row],[Vertex]],Edges!N:N)</f>
        <v>4</v>
      </c>
      <c r="AD849" s="83" t="str">
        <f>REPLACE(INDEX(GroupVertices[Group], MATCH(Vertices[[#This Row],[Vertex]],GroupVertices[Vertex],0)),1,1,"")</f>
        <v>1</v>
      </c>
      <c r="AE849" s="2"/>
      <c r="AI849" s="3"/>
    </row>
    <row r="850" spans="1:35" x14ac:dyDescent="0.25">
      <c r="A850" s="1" t="s">
        <v>1065</v>
      </c>
      <c r="D850">
        <v>1.5</v>
      </c>
      <c r="G850" s="51"/>
      <c r="M850">
        <v>1905.2357177734375</v>
      </c>
      <c r="N850">
        <v>7831.3212890625</v>
      </c>
      <c r="R850" s="49">
        <v>1</v>
      </c>
      <c r="U850" s="50">
        <v>0</v>
      </c>
      <c r="V850" s="50">
        <v>3.2499999999999999E-4</v>
      </c>
      <c r="W850" s="50">
        <v>3.1E-4</v>
      </c>
      <c r="X850" s="50">
        <v>0.31687700000000002</v>
      </c>
      <c r="Y850" s="50">
        <v>0</v>
      </c>
      <c r="AA850" s="3">
        <v>790</v>
      </c>
      <c r="AC850" s="6">
        <f>SUMIF(Edges!A:A,Vertices[[#This Row],[Vertex]],Edges!N:N)+SUMIF(Edges!B:B,Vertices[[#This Row],[Vertex]],Edges!N:N)</f>
        <v>2</v>
      </c>
      <c r="AD850" s="83" t="str">
        <f>REPLACE(INDEX(GroupVertices[Group], MATCH(Vertices[[#This Row],[Vertex]],GroupVertices[Vertex],0)),1,1,"")</f>
        <v>1</v>
      </c>
      <c r="AE850" s="2"/>
      <c r="AI850" s="3"/>
    </row>
    <row r="851" spans="1:35" x14ac:dyDescent="0.25">
      <c r="A851" s="1" t="s">
        <v>472</v>
      </c>
      <c r="D851">
        <v>1.5</v>
      </c>
      <c r="G851" s="51"/>
      <c r="M851">
        <v>5750.943359375</v>
      </c>
      <c r="N851">
        <v>9276.05859375</v>
      </c>
      <c r="R851" s="49">
        <v>1</v>
      </c>
      <c r="U851" s="50">
        <v>0</v>
      </c>
      <c r="V851" s="50">
        <v>3.2499999999999999E-4</v>
      </c>
      <c r="W851" s="50">
        <v>3.1E-4</v>
      </c>
      <c r="X851" s="50">
        <v>0.31687700000000002</v>
      </c>
      <c r="Y851" s="50">
        <v>0</v>
      </c>
      <c r="AA851" s="3">
        <v>90</v>
      </c>
      <c r="AC851" s="6">
        <f>SUMIF(Edges!A:A,Vertices[[#This Row],[Vertex]],Edges!N:N)+SUMIF(Edges!B:B,Vertices[[#This Row],[Vertex]],Edges!N:N)</f>
        <v>1</v>
      </c>
      <c r="AD851" s="83" t="str">
        <f>REPLACE(INDEX(GroupVertices[Group], MATCH(Vertices[[#This Row],[Vertex]],GroupVertices[Vertex],0)),1,1,"")</f>
        <v>1</v>
      </c>
      <c r="AE851" s="2"/>
      <c r="AI851" s="3"/>
    </row>
    <row r="852" spans="1:35" x14ac:dyDescent="0.25">
      <c r="A852" s="1" t="s">
        <v>403</v>
      </c>
      <c r="D852">
        <v>1.5</v>
      </c>
      <c r="G852" s="51"/>
      <c r="M852">
        <v>1781.866943359375</v>
      </c>
      <c r="N852">
        <v>3617.6826171875</v>
      </c>
      <c r="R852" s="49">
        <v>1</v>
      </c>
      <c r="U852" s="50">
        <v>0</v>
      </c>
      <c r="V852" s="50">
        <v>3.3700000000000001E-4</v>
      </c>
      <c r="W852" s="50">
        <v>4.1199999999999999E-4</v>
      </c>
      <c r="X852" s="50">
        <v>0.31587199999999999</v>
      </c>
      <c r="Y852" s="50">
        <v>0</v>
      </c>
      <c r="AA852" s="3">
        <v>652</v>
      </c>
      <c r="AC852" s="6">
        <f>SUMIF(Edges!A:A,Vertices[[#This Row],[Vertex]],Edges!N:N)+SUMIF(Edges!B:B,Vertices[[#This Row],[Vertex]],Edges!N:N)</f>
        <v>3</v>
      </c>
      <c r="AD852" s="83" t="str">
        <f>REPLACE(INDEX(GroupVertices[Group], MATCH(Vertices[[#This Row],[Vertex]],GroupVertices[Vertex],0)),1,1,"")</f>
        <v>1</v>
      </c>
      <c r="AE852" s="2"/>
      <c r="AI852" s="3"/>
    </row>
    <row r="853" spans="1:35" x14ac:dyDescent="0.25">
      <c r="A853" s="1" t="s">
        <v>404</v>
      </c>
      <c r="D853">
        <v>1.5</v>
      </c>
      <c r="G853" s="51"/>
      <c r="M853">
        <v>866.9334716796875</v>
      </c>
      <c r="N853">
        <v>5633.46044921875</v>
      </c>
      <c r="R853" s="49">
        <v>1</v>
      </c>
      <c r="U853" s="50">
        <v>0</v>
      </c>
      <c r="V853" s="50">
        <v>3.3700000000000001E-4</v>
      </c>
      <c r="W853" s="50">
        <v>4.1199999999999999E-4</v>
      </c>
      <c r="X853" s="50">
        <v>0.31587199999999999</v>
      </c>
      <c r="Y853" s="50">
        <v>0</v>
      </c>
      <c r="AA853" s="3">
        <v>746</v>
      </c>
      <c r="AC853" s="6">
        <f>SUMIF(Edges!A:A,Vertices[[#This Row],[Vertex]],Edges!N:N)+SUMIF(Edges!B:B,Vertices[[#This Row],[Vertex]],Edges!N:N)</f>
        <v>3</v>
      </c>
      <c r="AD853" s="83" t="str">
        <f>REPLACE(INDEX(GroupVertices[Group], MATCH(Vertices[[#This Row],[Vertex]],GroupVertices[Vertex],0)),1,1,"")</f>
        <v>1</v>
      </c>
      <c r="AE853" s="2"/>
      <c r="AI853" s="3"/>
    </row>
    <row r="854" spans="1:35" x14ac:dyDescent="0.25">
      <c r="A854" s="48" t="s">
        <v>174</v>
      </c>
      <c r="B854" s="110"/>
      <c r="C854" s="110"/>
      <c r="D854" s="111">
        <v>1.5</v>
      </c>
      <c r="E854" s="112"/>
      <c r="F854" s="110"/>
      <c r="G854" s="51"/>
      <c r="H854" s="113"/>
      <c r="I854" s="114"/>
      <c r="J854" s="114"/>
      <c r="K854" s="113"/>
      <c r="L854" s="116"/>
      <c r="M854" s="117">
        <v>2655.12255859375</v>
      </c>
      <c r="N854" s="117">
        <v>2713.223388671875</v>
      </c>
      <c r="O854" s="118"/>
      <c r="P854" s="119"/>
      <c r="Q854" s="119"/>
      <c r="R854" s="49">
        <v>1</v>
      </c>
      <c r="S854" s="120"/>
      <c r="T854" s="120"/>
      <c r="U854" s="50">
        <v>0</v>
      </c>
      <c r="V854" s="50">
        <v>3.3700000000000001E-4</v>
      </c>
      <c r="W854" s="50">
        <v>4.1199999999999999E-4</v>
      </c>
      <c r="X854" s="50">
        <v>0.31587199999999999</v>
      </c>
      <c r="Y854" s="50">
        <v>0</v>
      </c>
      <c r="Z854" s="121"/>
      <c r="AA854" s="122">
        <v>3</v>
      </c>
      <c r="AB854" s="122"/>
      <c r="AC854" s="123">
        <f>SUMIF(Edges!A:A,Vertices[[#This Row],[Vertex]],Edges!N:N)+SUMIF(Edges!B:B,Vertices[[#This Row],[Vertex]],Edges!N:N)</f>
        <v>1</v>
      </c>
      <c r="AD854" s="83" t="str">
        <f>REPLACE(INDEX(GroupVertices[Group], MATCH(Vertices[[#This Row],[Vertex]],GroupVertices[Vertex],0)),1,1,"")</f>
        <v>1</v>
      </c>
      <c r="AE854" s="2"/>
      <c r="AI854" s="3"/>
    </row>
    <row r="855" spans="1:35" x14ac:dyDescent="0.25">
      <c r="A855" s="1" t="s">
        <v>396</v>
      </c>
      <c r="D855">
        <v>1.5</v>
      </c>
      <c r="G855" s="51"/>
      <c r="M855">
        <v>4534.9365234375</v>
      </c>
      <c r="N855">
        <v>8854.1455078125</v>
      </c>
      <c r="R855" s="49">
        <v>1</v>
      </c>
      <c r="U855" s="50">
        <v>0</v>
      </c>
      <c r="V855" s="50">
        <v>3.3700000000000001E-4</v>
      </c>
      <c r="W855" s="50">
        <v>4.1199999999999999E-4</v>
      </c>
      <c r="X855" s="50">
        <v>0.31587199999999999</v>
      </c>
      <c r="Y855" s="50">
        <v>0</v>
      </c>
      <c r="AA855" s="3">
        <v>351</v>
      </c>
      <c r="AC855" s="6">
        <f>SUMIF(Edges!A:A,Vertices[[#This Row],[Vertex]],Edges!N:N)+SUMIF(Edges!B:B,Vertices[[#This Row],[Vertex]],Edges!N:N)</f>
        <v>1</v>
      </c>
      <c r="AD855" s="83" t="str">
        <f>REPLACE(INDEX(GroupVertices[Group], MATCH(Vertices[[#This Row],[Vertex]],GroupVertices[Vertex],0)),1,1,"")</f>
        <v>1</v>
      </c>
      <c r="AE855" s="2"/>
      <c r="AI855" s="3"/>
    </row>
    <row r="856" spans="1:35" x14ac:dyDescent="0.25">
      <c r="A856" s="1" t="s">
        <v>401</v>
      </c>
      <c r="D856">
        <v>1.5</v>
      </c>
      <c r="G856" s="51"/>
      <c r="M856">
        <v>4758.9130859375</v>
      </c>
      <c r="N856">
        <v>2836.305908203125</v>
      </c>
      <c r="R856" s="49">
        <v>1</v>
      </c>
      <c r="U856" s="50">
        <v>0</v>
      </c>
      <c r="V856" s="50">
        <v>3.3700000000000001E-4</v>
      </c>
      <c r="W856" s="50">
        <v>4.1199999999999999E-4</v>
      </c>
      <c r="X856" s="50">
        <v>0.31587199999999999</v>
      </c>
      <c r="Y856" s="50">
        <v>0</v>
      </c>
      <c r="AA856" s="3">
        <v>594</v>
      </c>
      <c r="AC856" s="6">
        <f>SUMIF(Edges!A:A,Vertices[[#This Row],[Vertex]],Edges!N:N)+SUMIF(Edges!B:B,Vertices[[#This Row],[Vertex]],Edges!N:N)</f>
        <v>1</v>
      </c>
      <c r="AD856" s="83" t="str">
        <f>REPLACE(INDEX(GroupVertices[Group], MATCH(Vertices[[#This Row],[Vertex]],GroupVertices[Vertex],0)),1,1,"")</f>
        <v>1</v>
      </c>
      <c r="AE856" s="2"/>
      <c r="AI856" s="3"/>
    </row>
    <row r="857" spans="1:35" x14ac:dyDescent="0.25">
      <c r="A857" s="1" t="s">
        <v>1040</v>
      </c>
      <c r="D857">
        <v>1.5</v>
      </c>
      <c r="G857" s="51"/>
      <c r="M857">
        <v>3482.587158203125</v>
      </c>
      <c r="N857">
        <v>3470.27392578125</v>
      </c>
      <c r="R857" s="49">
        <v>1</v>
      </c>
      <c r="U857" s="50">
        <v>0</v>
      </c>
      <c r="V857" s="50">
        <v>2.5900000000000001E-4</v>
      </c>
      <c r="W857" s="50">
        <v>2.6200000000000003E-4</v>
      </c>
      <c r="X857" s="50">
        <v>0.31554300000000002</v>
      </c>
      <c r="Y857" s="50">
        <v>0</v>
      </c>
      <c r="AA857" s="3">
        <v>668</v>
      </c>
      <c r="AC857" s="6">
        <f>SUMIF(Edges!A:A,Vertices[[#This Row],[Vertex]],Edges!N:N)+SUMIF(Edges!B:B,Vertices[[#This Row],[Vertex]],Edges!N:N)</f>
        <v>1</v>
      </c>
      <c r="AD857" s="83" t="str">
        <f>REPLACE(INDEX(GroupVertices[Group], MATCH(Vertices[[#This Row],[Vertex]],GroupVertices[Vertex],0)),1,1,"")</f>
        <v>1</v>
      </c>
      <c r="AE857" s="2"/>
      <c r="AI857" s="3"/>
    </row>
    <row r="858" spans="1:35" x14ac:dyDescent="0.25">
      <c r="A858" s="1" t="s">
        <v>501</v>
      </c>
      <c r="D858">
        <v>1.5</v>
      </c>
      <c r="G858" s="51"/>
      <c r="M858">
        <v>9565.0771484375</v>
      </c>
      <c r="N858">
        <v>6718.98583984375</v>
      </c>
      <c r="R858" s="49">
        <v>1</v>
      </c>
      <c r="U858" s="50">
        <v>0</v>
      </c>
      <c r="V858" s="50">
        <v>3.3100000000000002E-4</v>
      </c>
      <c r="W858" s="50">
        <v>1.3799999999999999E-4</v>
      </c>
      <c r="X858" s="50">
        <v>0.31519599999999998</v>
      </c>
      <c r="Y858" s="50">
        <v>0</v>
      </c>
      <c r="AA858" s="3">
        <v>123</v>
      </c>
      <c r="AC858" s="6">
        <f>SUMIF(Edges!A:A,Vertices[[#This Row],[Vertex]],Edges!N:N)+SUMIF(Edges!B:B,Vertices[[#This Row],[Vertex]],Edges!N:N)</f>
        <v>1</v>
      </c>
      <c r="AD858" s="83" t="str">
        <f>REPLACE(INDEX(GroupVertices[Group], MATCH(Vertices[[#This Row],[Vertex]],GroupVertices[Vertex],0)),1,1,"")</f>
        <v>1</v>
      </c>
      <c r="AE858" s="2"/>
      <c r="AI858" s="3"/>
    </row>
    <row r="859" spans="1:35" x14ac:dyDescent="0.25">
      <c r="A859" s="1" t="s">
        <v>1011</v>
      </c>
      <c r="D859">
        <v>1.5</v>
      </c>
      <c r="G859" s="51"/>
      <c r="M859">
        <v>7403.0869140625</v>
      </c>
      <c r="N859">
        <v>9028.0966796875</v>
      </c>
      <c r="R859" s="49">
        <v>1</v>
      </c>
      <c r="U859" s="50">
        <v>0</v>
      </c>
      <c r="V859" s="50">
        <v>2.3499999999999999E-4</v>
      </c>
      <c r="W859" s="50">
        <v>1.9999999999999999E-6</v>
      </c>
      <c r="X859" s="50">
        <v>0.31459300000000001</v>
      </c>
      <c r="Y859" s="50">
        <v>0</v>
      </c>
      <c r="AA859" s="3">
        <v>632</v>
      </c>
      <c r="AC859" s="6">
        <f>SUMIF(Edges!A:A,Vertices[[#This Row],[Vertex]],Edges!N:N)+SUMIF(Edges!B:B,Vertices[[#This Row],[Vertex]],Edges!N:N)</f>
        <v>3</v>
      </c>
      <c r="AD859" s="83" t="str">
        <f>REPLACE(INDEX(GroupVertices[Group], MATCH(Vertices[[#This Row],[Vertex]],GroupVertices[Vertex],0)),1,1,"")</f>
        <v>1</v>
      </c>
      <c r="AE859" s="2"/>
      <c r="AI859" s="3"/>
    </row>
    <row r="860" spans="1:35" x14ac:dyDescent="0.25">
      <c r="A860" s="1" t="s">
        <v>770</v>
      </c>
      <c r="D860">
        <v>1.5</v>
      </c>
      <c r="G860" s="51"/>
      <c r="M860">
        <v>7132.49755859375</v>
      </c>
      <c r="N860">
        <v>8183.26416015625</v>
      </c>
      <c r="R860" s="49">
        <v>1</v>
      </c>
      <c r="U860" s="50">
        <v>0</v>
      </c>
      <c r="V860" s="50">
        <v>3.0699999999999998E-4</v>
      </c>
      <c r="W860" s="50">
        <v>1.12E-4</v>
      </c>
      <c r="X860" s="50">
        <v>0.314139</v>
      </c>
      <c r="Y860" s="50">
        <v>0</v>
      </c>
      <c r="AA860" s="3">
        <v>331</v>
      </c>
      <c r="AC860" s="6">
        <f>SUMIF(Edges!A:A,Vertices[[#This Row],[Vertex]],Edges!N:N)+SUMIF(Edges!B:B,Vertices[[#This Row],[Vertex]],Edges!N:N)</f>
        <v>3</v>
      </c>
      <c r="AD860" s="83" t="str">
        <f>REPLACE(INDEX(GroupVertices[Group], MATCH(Vertices[[#This Row],[Vertex]],GroupVertices[Vertex],0)),1,1,"")</f>
        <v>1</v>
      </c>
      <c r="AE860" s="2"/>
      <c r="AI860" s="3"/>
    </row>
    <row r="861" spans="1:35" x14ac:dyDescent="0.25">
      <c r="A861" s="1" t="s">
        <v>570</v>
      </c>
      <c r="D861">
        <v>1.5</v>
      </c>
      <c r="G861" s="51"/>
      <c r="M861">
        <v>8620.484375</v>
      </c>
      <c r="N861">
        <v>7445.18994140625</v>
      </c>
      <c r="R861" s="49">
        <v>1</v>
      </c>
      <c r="U861" s="50">
        <v>0</v>
      </c>
      <c r="V861" s="50">
        <v>3.0600000000000001E-4</v>
      </c>
      <c r="W861" s="50">
        <v>2.4499999999999999E-4</v>
      </c>
      <c r="X861" s="50">
        <v>0.31407000000000002</v>
      </c>
      <c r="Y861" s="50">
        <v>0</v>
      </c>
      <c r="AA861" s="3">
        <v>228</v>
      </c>
      <c r="AC861" s="6">
        <f>SUMIF(Edges!A:A,Vertices[[#This Row],[Vertex]],Edges!N:N)+SUMIF(Edges!B:B,Vertices[[#This Row],[Vertex]],Edges!N:N)</f>
        <v>2</v>
      </c>
      <c r="AD861" s="83" t="str">
        <f>REPLACE(INDEX(GroupVertices[Group], MATCH(Vertices[[#This Row],[Vertex]],GroupVertices[Vertex],0)),1,1,"")</f>
        <v>1</v>
      </c>
      <c r="AE861" s="2"/>
      <c r="AI861" s="3"/>
    </row>
    <row r="862" spans="1:35" x14ac:dyDescent="0.25">
      <c r="A862" s="1" t="s">
        <v>304</v>
      </c>
      <c r="D862">
        <v>1.5</v>
      </c>
      <c r="G862" s="51"/>
      <c r="M862">
        <v>2342.16845703125</v>
      </c>
      <c r="N862">
        <v>4477.87158203125</v>
      </c>
      <c r="R862" s="49">
        <v>1</v>
      </c>
      <c r="U862" s="50">
        <v>0</v>
      </c>
      <c r="V862" s="50">
        <v>3.1E-4</v>
      </c>
      <c r="W862" s="50">
        <v>1.35E-4</v>
      </c>
      <c r="X862" s="50">
        <v>0.31329699999999999</v>
      </c>
      <c r="Y862" s="50">
        <v>0</v>
      </c>
      <c r="AA862" s="3">
        <v>33</v>
      </c>
      <c r="AC862" s="6">
        <f>SUMIF(Edges!A:A,Vertices[[#This Row],[Vertex]],Edges!N:N)+SUMIF(Edges!B:B,Vertices[[#This Row],[Vertex]],Edges!N:N)</f>
        <v>3</v>
      </c>
      <c r="AD862" s="83" t="str">
        <f>REPLACE(INDEX(GroupVertices[Group], MATCH(Vertices[[#This Row],[Vertex]],GroupVertices[Vertex],0)),1,1,"")</f>
        <v>1</v>
      </c>
      <c r="AE862" s="2"/>
      <c r="AI862" s="3"/>
    </row>
    <row r="863" spans="1:35" x14ac:dyDescent="0.25">
      <c r="A863" s="1" t="s">
        <v>804</v>
      </c>
      <c r="D863">
        <v>1.5</v>
      </c>
      <c r="G863" s="51"/>
      <c r="M863">
        <v>3096.53759765625</v>
      </c>
      <c r="N863">
        <v>2142.11962890625</v>
      </c>
      <c r="R863" s="49">
        <v>1</v>
      </c>
      <c r="U863" s="50">
        <v>0</v>
      </c>
      <c r="V863" s="50">
        <v>3.1E-4</v>
      </c>
      <c r="W863" s="50">
        <v>1.35E-4</v>
      </c>
      <c r="X863" s="50">
        <v>0.31329699999999999</v>
      </c>
      <c r="Y863" s="50">
        <v>0</v>
      </c>
      <c r="AA863" s="3">
        <v>299</v>
      </c>
      <c r="AC863" s="6">
        <f>SUMIF(Edges!A:A,Vertices[[#This Row],[Vertex]],Edges!N:N)+SUMIF(Edges!B:B,Vertices[[#This Row],[Vertex]],Edges!N:N)</f>
        <v>2</v>
      </c>
      <c r="AD863" s="83" t="str">
        <f>REPLACE(INDEX(GroupVertices[Group], MATCH(Vertices[[#This Row],[Vertex]],GroupVertices[Vertex],0)),1,1,"")</f>
        <v>1</v>
      </c>
      <c r="AE863" s="2"/>
      <c r="AI863" s="3"/>
    </row>
    <row r="864" spans="1:35" x14ac:dyDescent="0.25">
      <c r="A864" s="1" t="s">
        <v>1057</v>
      </c>
      <c r="D864">
        <v>1.5</v>
      </c>
      <c r="G864" s="51"/>
      <c r="M864">
        <v>8191.16552734375</v>
      </c>
      <c r="N864">
        <v>7725.53173828125</v>
      </c>
      <c r="R864" s="49">
        <v>1</v>
      </c>
      <c r="U864" s="50">
        <v>0</v>
      </c>
      <c r="V864" s="50">
        <v>3.1E-4</v>
      </c>
      <c r="W864" s="50">
        <v>1.35E-4</v>
      </c>
      <c r="X864" s="50">
        <v>0.31329699999999999</v>
      </c>
      <c r="Y864" s="50">
        <v>0</v>
      </c>
      <c r="AA864" s="3">
        <v>728</v>
      </c>
      <c r="AC864" s="6">
        <f>SUMIF(Edges!A:A,Vertices[[#This Row],[Vertex]],Edges!N:N)+SUMIF(Edges!B:B,Vertices[[#This Row],[Vertex]],Edges!N:N)</f>
        <v>2</v>
      </c>
      <c r="AD864" s="83" t="str">
        <f>REPLACE(INDEX(GroupVertices[Group], MATCH(Vertices[[#This Row],[Vertex]],GroupVertices[Vertex],0)),1,1,"")</f>
        <v>1</v>
      </c>
      <c r="AE864" s="2"/>
      <c r="AI864" s="3"/>
    </row>
    <row r="865" spans="1:35" x14ac:dyDescent="0.25">
      <c r="A865" s="1" t="s">
        <v>784</v>
      </c>
      <c r="D865">
        <v>1.5</v>
      </c>
      <c r="G865" s="51"/>
      <c r="M865">
        <v>2602.9921875</v>
      </c>
      <c r="N865">
        <v>4540.3857421875</v>
      </c>
      <c r="R865" s="49">
        <v>1</v>
      </c>
      <c r="U865" s="50">
        <v>0</v>
      </c>
      <c r="V865" s="50">
        <v>2.5000000000000001E-4</v>
      </c>
      <c r="W865" s="50">
        <v>2.5999999999999998E-4</v>
      </c>
      <c r="X865" s="50">
        <v>0.31072100000000002</v>
      </c>
      <c r="Y865" s="50">
        <v>0</v>
      </c>
      <c r="AA865" s="3">
        <v>683</v>
      </c>
      <c r="AC865" s="6">
        <f>SUMIF(Edges!A:A,Vertices[[#This Row],[Vertex]],Edges!N:N)+SUMIF(Edges!B:B,Vertices[[#This Row],[Vertex]],Edges!N:N)</f>
        <v>3</v>
      </c>
      <c r="AD865" s="83" t="str">
        <f>REPLACE(INDEX(GroupVertices[Group], MATCH(Vertices[[#This Row],[Vertex]],GroupVertices[Vertex],0)),1,1,"")</f>
        <v>1</v>
      </c>
      <c r="AE865" s="2"/>
      <c r="AI865" s="3"/>
    </row>
    <row r="866" spans="1:35" x14ac:dyDescent="0.25">
      <c r="A866" s="1" t="s">
        <v>833</v>
      </c>
      <c r="D866">
        <v>1.5</v>
      </c>
      <c r="G866" s="51"/>
      <c r="M866">
        <v>2467.338623046875</v>
      </c>
      <c r="N866">
        <v>6762.87890625</v>
      </c>
      <c r="R866" s="49">
        <v>1</v>
      </c>
      <c r="U866" s="50">
        <v>0</v>
      </c>
      <c r="V866" s="50">
        <v>3.0400000000000002E-4</v>
      </c>
      <c r="W866" s="50">
        <v>1.13E-4</v>
      </c>
      <c r="X866" s="50">
        <v>0.309977</v>
      </c>
      <c r="Y866" s="50">
        <v>0</v>
      </c>
      <c r="AA866" s="3">
        <v>555</v>
      </c>
      <c r="AC866" s="6">
        <f>SUMIF(Edges!A:A,Vertices[[#This Row],[Vertex]],Edges!N:N)+SUMIF(Edges!B:B,Vertices[[#This Row],[Vertex]],Edges!N:N)</f>
        <v>1</v>
      </c>
      <c r="AD866" s="83" t="str">
        <f>REPLACE(INDEX(GroupVertices[Group], MATCH(Vertices[[#This Row],[Vertex]],GroupVertices[Vertex],0)),1,1,"")</f>
        <v>1</v>
      </c>
      <c r="AE866" s="2"/>
      <c r="AI866" s="3"/>
    </row>
    <row r="867" spans="1:35" x14ac:dyDescent="0.25">
      <c r="A867" s="1" t="s">
        <v>1063</v>
      </c>
      <c r="D867">
        <v>1.5</v>
      </c>
      <c r="G867" s="51"/>
      <c r="M867">
        <v>6130.18505859375</v>
      </c>
      <c r="N867">
        <v>9085.7529296875</v>
      </c>
      <c r="R867" s="49">
        <v>1</v>
      </c>
      <c r="U867" s="50">
        <v>0</v>
      </c>
      <c r="V867" s="50">
        <v>2.9100000000000003E-4</v>
      </c>
      <c r="W867" s="50">
        <v>4.3000000000000002E-5</v>
      </c>
      <c r="X867" s="50">
        <v>0.30922500000000003</v>
      </c>
      <c r="Y867" s="50">
        <v>0</v>
      </c>
      <c r="AA867" s="3">
        <v>783</v>
      </c>
      <c r="AC867" s="6">
        <f>SUMIF(Edges!A:A,Vertices[[#This Row],[Vertex]],Edges!N:N)+SUMIF(Edges!B:B,Vertices[[#This Row],[Vertex]],Edges!N:N)</f>
        <v>2</v>
      </c>
      <c r="AD867" s="83" t="str">
        <f>REPLACE(INDEX(GroupVertices[Group], MATCH(Vertices[[#This Row],[Vertex]],GroupVertices[Vertex],0)),1,1,"")</f>
        <v>1</v>
      </c>
      <c r="AE867" s="2"/>
      <c r="AI867" s="3"/>
    </row>
    <row r="868" spans="1:35" x14ac:dyDescent="0.25">
      <c r="A868" s="1" t="s">
        <v>1064</v>
      </c>
      <c r="D868">
        <v>1.5</v>
      </c>
      <c r="G868" s="51"/>
      <c r="M868">
        <v>2872.817626953125</v>
      </c>
      <c r="N868">
        <v>7526.74755859375</v>
      </c>
      <c r="R868" s="49">
        <v>1</v>
      </c>
      <c r="U868" s="50">
        <v>0</v>
      </c>
      <c r="V868" s="50">
        <v>2.9100000000000003E-4</v>
      </c>
      <c r="W868" s="50">
        <v>4.3000000000000002E-5</v>
      </c>
      <c r="X868" s="50">
        <v>0.30922500000000003</v>
      </c>
      <c r="Y868" s="50">
        <v>0</v>
      </c>
      <c r="AA868" s="3">
        <v>799</v>
      </c>
      <c r="AC868" s="6">
        <f>SUMIF(Edges!A:A,Vertices[[#This Row],[Vertex]],Edges!N:N)+SUMIF(Edges!B:B,Vertices[[#This Row],[Vertex]],Edges!N:N)</f>
        <v>2</v>
      </c>
      <c r="AD868" s="83" t="str">
        <f>REPLACE(INDEX(GroupVertices[Group], MATCH(Vertices[[#This Row],[Vertex]],GroupVertices[Vertex],0)),1,1,"")</f>
        <v>1</v>
      </c>
      <c r="AE868" s="2"/>
      <c r="AI868" s="3"/>
    </row>
    <row r="869" spans="1:35" x14ac:dyDescent="0.25">
      <c r="A869" s="1" t="s">
        <v>1010</v>
      </c>
      <c r="D869">
        <v>1.5</v>
      </c>
      <c r="G869" s="51"/>
      <c r="M869">
        <v>6953.80322265625</v>
      </c>
      <c r="N869">
        <v>2878.938232421875</v>
      </c>
      <c r="R869" s="49">
        <v>1</v>
      </c>
      <c r="U869" s="50">
        <v>0</v>
      </c>
      <c r="V869" s="50">
        <v>2.52E-4</v>
      </c>
      <c r="W869" s="50">
        <v>7.9999999999999996E-6</v>
      </c>
      <c r="X869" s="50">
        <v>0.30837799999999999</v>
      </c>
      <c r="Y869" s="50">
        <v>0</v>
      </c>
      <c r="AA869" s="3">
        <v>592</v>
      </c>
      <c r="AC869" s="6">
        <f>SUMIF(Edges!A:A,Vertices[[#This Row],[Vertex]],Edges!N:N)+SUMIF(Edges!B:B,Vertices[[#This Row],[Vertex]],Edges!N:N)</f>
        <v>1</v>
      </c>
      <c r="AD869" s="83" t="str">
        <f>REPLACE(INDEX(GroupVertices[Group], MATCH(Vertices[[#This Row],[Vertex]],GroupVertices[Vertex],0)),1,1,"")</f>
        <v>1</v>
      </c>
      <c r="AE869" s="2"/>
      <c r="AI869" s="3"/>
    </row>
    <row r="870" spans="1:35" x14ac:dyDescent="0.25">
      <c r="A870" s="1" t="s">
        <v>929</v>
      </c>
      <c r="D870">
        <v>1.5</v>
      </c>
      <c r="G870" s="51"/>
      <c r="M870">
        <v>1949.2332763671875</v>
      </c>
      <c r="N870">
        <v>8552.173828125</v>
      </c>
      <c r="R870" s="49">
        <v>1</v>
      </c>
      <c r="U870" s="50">
        <v>0</v>
      </c>
      <c r="V870" s="50">
        <v>2.81E-4</v>
      </c>
      <c r="W870" s="50">
        <v>6.7000000000000002E-5</v>
      </c>
      <c r="X870" s="50">
        <v>0.30754199999999998</v>
      </c>
      <c r="Y870" s="50">
        <v>0</v>
      </c>
      <c r="AA870" s="3">
        <v>443</v>
      </c>
      <c r="AC870" s="6">
        <f>SUMIF(Edges!A:A,Vertices[[#This Row],[Vertex]],Edges!N:N)+SUMIF(Edges!B:B,Vertices[[#This Row],[Vertex]],Edges!N:N)</f>
        <v>1</v>
      </c>
      <c r="AD870" s="83" t="str">
        <f>REPLACE(INDEX(GroupVertices[Group], MATCH(Vertices[[#This Row],[Vertex]],GroupVertices[Vertex],0)),1,1,"")</f>
        <v>1</v>
      </c>
      <c r="AE870" s="2"/>
      <c r="AI870" s="3"/>
    </row>
    <row r="871" spans="1:35" x14ac:dyDescent="0.25">
      <c r="A871" s="1" t="s">
        <v>556</v>
      </c>
      <c r="D871">
        <v>1.5</v>
      </c>
      <c r="G871" s="51"/>
      <c r="M871">
        <v>8729.51171875</v>
      </c>
      <c r="N871">
        <v>4738.99560546875</v>
      </c>
      <c r="R871" s="49">
        <v>1</v>
      </c>
      <c r="U871" s="50">
        <v>0</v>
      </c>
      <c r="V871" s="50">
        <v>2.9500000000000001E-4</v>
      </c>
      <c r="W871" s="50">
        <v>4.1E-5</v>
      </c>
      <c r="X871" s="50">
        <v>0.30687999999999999</v>
      </c>
      <c r="Y871" s="50">
        <v>0</v>
      </c>
      <c r="AA871" s="3">
        <v>172</v>
      </c>
      <c r="AC871" s="6">
        <f>SUMIF(Edges!A:A,Vertices[[#This Row],[Vertex]],Edges!N:N)+SUMIF(Edges!B:B,Vertices[[#This Row],[Vertex]],Edges!N:N)</f>
        <v>2</v>
      </c>
      <c r="AD871" s="83" t="str">
        <f>REPLACE(INDEX(GroupVertices[Group], MATCH(Vertices[[#This Row],[Vertex]],GroupVertices[Vertex],0)),1,1,"")</f>
        <v>1</v>
      </c>
      <c r="AE871" s="2"/>
      <c r="AI871" s="3"/>
    </row>
    <row r="872" spans="1:35" x14ac:dyDescent="0.25">
      <c r="A872" s="1" t="s">
        <v>598</v>
      </c>
      <c r="D872">
        <v>1.5</v>
      </c>
      <c r="G872" s="51"/>
      <c r="M872">
        <v>2285.0537109375</v>
      </c>
      <c r="N872">
        <v>3914.880859375</v>
      </c>
      <c r="R872" s="49">
        <v>1</v>
      </c>
      <c r="U872" s="50">
        <v>0</v>
      </c>
      <c r="V872" s="50">
        <v>3.6600000000000001E-4</v>
      </c>
      <c r="W872" s="50">
        <v>5.3700000000000004E-4</v>
      </c>
      <c r="X872" s="50">
        <v>0.30452800000000002</v>
      </c>
      <c r="Y872" s="50">
        <v>0</v>
      </c>
      <c r="AA872" s="3">
        <v>139</v>
      </c>
      <c r="AC872" s="6">
        <f>SUMIF(Edges!A:A,Vertices[[#This Row],[Vertex]],Edges!N:N)+SUMIF(Edges!B:B,Vertices[[#This Row],[Vertex]],Edges!N:N)</f>
        <v>2</v>
      </c>
      <c r="AD872" s="83" t="str">
        <f>REPLACE(INDEX(GroupVertices[Group], MATCH(Vertices[[#This Row],[Vertex]],GroupVertices[Vertex],0)),1,1,"")</f>
        <v>1</v>
      </c>
      <c r="AE872" s="2"/>
      <c r="AI872" s="3"/>
    </row>
    <row r="873" spans="1:35" x14ac:dyDescent="0.25">
      <c r="A873" s="1" t="s">
        <v>635</v>
      </c>
      <c r="D873">
        <v>1.5</v>
      </c>
      <c r="G873" s="51"/>
      <c r="M873">
        <v>8658.91796875</v>
      </c>
      <c r="N873">
        <v>7985.47705078125</v>
      </c>
      <c r="R873" s="49">
        <v>1</v>
      </c>
      <c r="U873" s="50">
        <v>0</v>
      </c>
      <c r="V873" s="50">
        <v>3.6600000000000001E-4</v>
      </c>
      <c r="W873" s="50">
        <v>5.3700000000000004E-4</v>
      </c>
      <c r="X873" s="50">
        <v>0.30452800000000002</v>
      </c>
      <c r="Y873" s="50">
        <v>0</v>
      </c>
      <c r="AA873" s="3">
        <v>151</v>
      </c>
      <c r="AC873" s="6">
        <f>SUMIF(Edges!A:A,Vertices[[#This Row],[Vertex]],Edges!N:N)+SUMIF(Edges!B:B,Vertices[[#This Row],[Vertex]],Edges!N:N)</f>
        <v>2</v>
      </c>
      <c r="AD873" s="83" t="str">
        <f>REPLACE(INDEX(GroupVertices[Group], MATCH(Vertices[[#This Row],[Vertex]],GroupVertices[Vertex],0)),1,1,"")</f>
        <v>1</v>
      </c>
      <c r="AE873" s="2"/>
      <c r="AI873" s="3"/>
    </row>
    <row r="874" spans="1:35" x14ac:dyDescent="0.25">
      <c r="A874" s="1" t="s">
        <v>686</v>
      </c>
      <c r="D874">
        <v>1.5</v>
      </c>
      <c r="G874" s="51"/>
      <c r="M874">
        <v>9276.982421875</v>
      </c>
      <c r="N874">
        <v>6855.5888671875</v>
      </c>
      <c r="R874" s="49">
        <v>1</v>
      </c>
      <c r="U874" s="50">
        <v>0</v>
      </c>
      <c r="V874" s="50">
        <v>3.6600000000000001E-4</v>
      </c>
      <c r="W874" s="50">
        <v>5.3700000000000004E-4</v>
      </c>
      <c r="X874" s="50">
        <v>0.30452800000000002</v>
      </c>
      <c r="Y874" s="50">
        <v>0</v>
      </c>
      <c r="AA874" s="3">
        <v>193</v>
      </c>
      <c r="AC874" s="6">
        <f>SUMIF(Edges!A:A,Vertices[[#This Row],[Vertex]],Edges!N:N)+SUMIF(Edges!B:B,Vertices[[#This Row],[Vertex]],Edges!N:N)</f>
        <v>2</v>
      </c>
      <c r="AD874" s="83" t="str">
        <f>REPLACE(INDEX(GroupVertices[Group], MATCH(Vertices[[#This Row],[Vertex]],GroupVertices[Vertex],0)),1,1,"")</f>
        <v>1</v>
      </c>
      <c r="AE874" s="2"/>
      <c r="AI874" s="3"/>
    </row>
    <row r="875" spans="1:35" x14ac:dyDescent="0.25">
      <c r="A875" s="1" t="s">
        <v>1021</v>
      </c>
      <c r="D875">
        <v>1.5</v>
      </c>
      <c r="G875" s="51"/>
      <c r="M875">
        <v>4785.220703125</v>
      </c>
      <c r="N875">
        <v>2416.01904296875</v>
      </c>
      <c r="R875" s="49">
        <v>1</v>
      </c>
      <c r="U875" s="50">
        <v>0</v>
      </c>
      <c r="V875" s="50">
        <v>3.6600000000000001E-4</v>
      </c>
      <c r="W875" s="50">
        <v>5.3700000000000004E-4</v>
      </c>
      <c r="X875" s="50">
        <v>0.30452800000000002</v>
      </c>
      <c r="Y875" s="50">
        <v>0</v>
      </c>
      <c r="AA875" s="3">
        <v>754</v>
      </c>
      <c r="AC875" s="6">
        <f>SUMIF(Edges!A:A,Vertices[[#This Row],[Vertex]],Edges!N:N)+SUMIF(Edges!B:B,Vertices[[#This Row],[Vertex]],Edges!N:N)</f>
        <v>2</v>
      </c>
      <c r="AD875" s="83" t="str">
        <f>REPLACE(INDEX(GroupVertices[Group], MATCH(Vertices[[#This Row],[Vertex]],GroupVertices[Vertex],0)),1,1,"")</f>
        <v>1</v>
      </c>
      <c r="AE875" s="2"/>
      <c r="AI875" s="3"/>
    </row>
    <row r="876" spans="1:35" x14ac:dyDescent="0.25">
      <c r="A876" s="1" t="s">
        <v>900</v>
      </c>
      <c r="D876">
        <v>1.5</v>
      </c>
      <c r="G876" s="51"/>
      <c r="M876">
        <v>3162.82568359375</v>
      </c>
      <c r="N876">
        <v>9344.072265625</v>
      </c>
      <c r="R876" s="49">
        <v>1</v>
      </c>
      <c r="U876" s="50">
        <v>0</v>
      </c>
      <c r="V876" s="50">
        <v>3.6600000000000001E-4</v>
      </c>
      <c r="W876" s="50">
        <v>5.3700000000000004E-4</v>
      </c>
      <c r="X876" s="50">
        <v>0.30452800000000002</v>
      </c>
      <c r="Y876" s="50">
        <v>0</v>
      </c>
      <c r="AA876" s="3">
        <v>409</v>
      </c>
      <c r="AC876" s="6">
        <f>SUMIF(Edges!A:A,Vertices[[#This Row],[Vertex]],Edges!N:N)+SUMIF(Edges!B:B,Vertices[[#This Row],[Vertex]],Edges!N:N)</f>
        <v>1</v>
      </c>
      <c r="AD876" s="83" t="str">
        <f>REPLACE(INDEX(GroupVertices[Group], MATCH(Vertices[[#This Row],[Vertex]],GroupVertices[Vertex],0)),1,1,"")</f>
        <v>1</v>
      </c>
      <c r="AE876" s="2"/>
      <c r="AI876" s="3"/>
    </row>
    <row r="877" spans="1:35" x14ac:dyDescent="0.25">
      <c r="A877" s="1" t="s">
        <v>974</v>
      </c>
      <c r="D877">
        <v>1.5</v>
      </c>
      <c r="G877" s="51"/>
      <c r="M877">
        <v>1369.31201171875</v>
      </c>
      <c r="N877">
        <v>7370.3330078125</v>
      </c>
      <c r="R877" s="49">
        <v>1</v>
      </c>
      <c r="U877" s="50">
        <v>0</v>
      </c>
      <c r="V877" s="50">
        <v>3.6600000000000001E-4</v>
      </c>
      <c r="W877" s="50">
        <v>5.3700000000000004E-4</v>
      </c>
      <c r="X877" s="50">
        <v>0.30452800000000002</v>
      </c>
      <c r="Y877" s="50">
        <v>0</v>
      </c>
      <c r="AA877" s="3">
        <v>510</v>
      </c>
      <c r="AC877" s="6">
        <f>SUMIF(Edges!A:A,Vertices[[#This Row],[Vertex]],Edges!N:N)+SUMIF(Edges!B:B,Vertices[[#This Row],[Vertex]],Edges!N:N)</f>
        <v>1</v>
      </c>
      <c r="AD877" s="83" t="str">
        <f>REPLACE(INDEX(GroupVertices[Group], MATCH(Vertices[[#This Row],[Vertex]],GroupVertices[Vertex],0)),1,1,"")</f>
        <v>1</v>
      </c>
      <c r="AE877" s="2"/>
      <c r="AI877" s="3"/>
    </row>
    <row r="878" spans="1:35" x14ac:dyDescent="0.25">
      <c r="A878" s="1" t="s">
        <v>302</v>
      </c>
      <c r="D878">
        <v>1.5</v>
      </c>
      <c r="G878" s="51"/>
      <c r="M878">
        <v>990.88262939453125</v>
      </c>
      <c r="N878">
        <v>7088.99462890625</v>
      </c>
      <c r="R878" s="49">
        <v>1</v>
      </c>
      <c r="U878" s="50">
        <v>0</v>
      </c>
      <c r="V878" s="50">
        <v>3.3700000000000001E-4</v>
      </c>
      <c r="W878" s="50">
        <v>2.12E-4</v>
      </c>
      <c r="X878" s="50">
        <v>0.30343300000000001</v>
      </c>
      <c r="Y878" s="50">
        <v>0</v>
      </c>
      <c r="AA878" s="3">
        <v>32</v>
      </c>
      <c r="AC878" s="6">
        <f>SUMIF(Edges!A:A,Vertices[[#This Row],[Vertex]],Edges!N:N)+SUMIF(Edges!B:B,Vertices[[#This Row],[Vertex]],Edges!N:N)</f>
        <v>4</v>
      </c>
      <c r="AD878" s="83" t="str">
        <f>REPLACE(INDEX(GroupVertices[Group], MATCH(Vertices[[#This Row],[Vertex]],GroupVertices[Vertex],0)),1,1,"")</f>
        <v>1</v>
      </c>
      <c r="AE878" s="2"/>
      <c r="AI878" s="3"/>
    </row>
    <row r="879" spans="1:35" x14ac:dyDescent="0.25">
      <c r="A879" s="1" t="s">
        <v>894</v>
      </c>
      <c r="D879">
        <v>1.5</v>
      </c>
      <c r="G879" s="51"/>
      <c r="M879">
        <v>9323.544921875</v>
      </c>
      <c r="N879">
        <v>5534.67431640625</v>
      </c>
      <c r="R879" s="49">
        <v>1</v>
      </c>
      <c r="U879" s="50">
        <v>0</v>
      </c>
      <c r="V879" s="50">
        <v>2.8600000000000001E-4</v>
      </c>
      <c r="W879" s="50">
        <v>4.1E-5</v>
      </c>
      <c r="X879" s="50">
        <v>0.303041</v>
      </c>
      <c r="Y879" s="50">
        <v>0</v>
      </c>
      <c r="AA879" s="3">
        <v>461</v>
      </c>
      <c r="AC879" s="6">
        <f>SUMIF(Edges!A:A,Vertices[[#This Row],[Vertex]],Edges!N:N)+SUMIF(Edges!B:B,Vertices[[#This Row],[Vertex]],Edges!N:N)</f>
        <v>2</v>
      </c>
      <c r="AD879" s="83" t="str">
        <f>REPLACE(INDEX(GroupVertices[Group], MATCH(Vertices[[#This Row],[Vertex]],GroupVertices[Vertex],0)),1,1,"")</f>
        <v>1</v>
      </c>
      <c r="AE879" s="2"/>
      <c r="AI879" s="3"/>
    </row>
    <row r="880" spans="1:35" x14ac:dyDescent="0.25">
      <c r="A880" s="1" t="s">
        <v>374</v>
      </c>
      <c r="D880">
        <v>1.5</v>
      </c>
      <c r="G880" s="51"/>
      <c r="M880">
        <v>4168.125</v>
      </c>
      <c r="N880">
        <v>2052.239990234375</v>
      </c>
      <c r="R880" s="49">
        <v>1</v>
      </c>
      <c r="U880" s="50">
        <v>0</v>
      </c>
      <c r="V880" s="50">
        <v>3.2200000000000002E-4</v>
      </c>
      <c r="W880" s="50">
        <v>5.6599999999999999E-4</v>
      </c>
      <c r="X880" s="50">
        <v>0.30138399999999999</v>
      </c>
      <c r="Y880" s="50">
        <v>0</v>
      </c>
      <c r="AA880" s="3">
        <v>56</v>
      </c>
      <c r="AC880" s="6">
        <f>SUMIF(Edges!A:A,Vertices[[#This Row],[Vertex]],Edges!N:N)+SUMIF(Edges!B:B,Vertices[[#This Row],[Vertex]],Edges!N:N)</f>
        <v>2</v>
      </c>
      <c r="AD880" s="83" t="str">
        <f>REPLACE(INDEX(GroupVertices[Group], MATCH(Vertices[[#This Row],[Vertex]],GroupVertices[Vertex],0)),1,1,"")</f>
        <v>1</v>
      </c>
      <c r="AE880" s="2"/>
      <c r="AI880" s="3"/>
    </row>
    <row r="881" spans="1:35" x14ac:dyDescent="0.25">
      <c r="A881" s="1" t="s">
        <v>768</v>
      </c>
      <c r="D881">
        <v>1.5</v>
      </c>
      <c r="G881" s="51"/>
      <c r="M881">
        <v>7538.55859375</v>
      </c>
      <c r="N881">
        <v>3831.59033203125</v>
      </c>
      <c r="R881" s="49">
        <v>1</v>
      </c>
      <c r="U881" s="50">
        <v>0</v>
      </c>
      <c r="V881" s="50">
        <v>3.2200000000000002E-4</v>
      </c>
      <c r="W881" s="50">
        <v>5.6599999999999999E-4</v>
      </c>
      <c r="X881" s="50">
        <v>0.30138399999999999</v>
      </c>
      <c r="Y881" s="50">
        <v>0</v>
      </c>
      <c r="AA881" s="3">
        <v>260</v>
      </c>
      <c r="AC881" s="6">
        <f>SUMIF(Edges!A:A,Vertices[[#This Row],[Vertex]],Edges!N:N)+SUMIF(Edges!B:B,Vertices[[#This Row],[Vertex]],Edges!N:N)</f>
        <v>2</v>
      </c>
      <c r="AD881" s="83" t="str">
        <f>REPLACE(INDEX(GroupVertices[Group], MATCH(Vertices[[#This Row],[Vertex]],GroupVertices[Vertex],0)),1,1,"")</f>
        <v>1</v>
      </c>
      <c r="AE881" s="2"/>
      <c r="AI881" s="3"/>
    </row>
    <row r="882" spans="1:35" x14ac:dyDescent="0.25">
      <c r="A882" s="1" t="s">
        <v>849</v>
      </c>
      <c r="D882">
        <v>1.5</v>
      </c>
      <c r="G882" s="51"/>
      <c r="M882">
        <v>2788.848876953125</v>
      </c>
      <c r="N882">
        <v>3644.750732421875</v>
      </c>
      <c r="R882" s="49">
        <v>1</v>
      </c>
      <c r="U882" s="50">
        <v>0</v>
      </c>
      <c r="V882" s="50">
        <v>3.2200000000000002E-4</v>
      </c>
      <c r="W882" s="50">
        <v>5.6599999999999999E-4</v>
      </c>
      <c r="X882" s="50">
        <v>0.30138399999999999</v>
      </c>
      <c r="Y882" s="50">
        <v>0</v>
      </c>
      <c r="AA882" s="3">
        <v>767</v>
      </c>
      <c r="AC882" s="6">
        <f>SUMIF(Edges!A:A,Vertices[[#This Row],[Vertex]],Edges!N:N)+SUMIF(Edges!B:B,Vertices[[#This Row],[Vertex]],Edges!N:N)</f>
        <v>1</v>
      </c>
      <c r="AD882" s="83" t="str">
        <f>REPLACE(INDEX(GroupVertices[Group], MATCH(Vertices[[#This Row],[Vertex]],GroupVertices[Vertex],0)),1,1,"")</f>
        <v>1</v>
      </c>
      <c r="AE882" s="2"/>
      <c r="AI882" s="3"/>
    </row>
    <row r="883" spans="1:35" x14ac:dyDescent="0.25">
      <c r="A883" s="1" t="s">
        <v>433</v>
      </c>
      <c r="D883">
        <v>1.5</v>
      </c>
      <c r="G883" s="51"/>
      <c r="M883">
        <v>9052.42578125</v>
      </c>
      <c r="N883">
        <v>7914.9443359375</v>
      </c>
      <c r="R883" s="49">
        <v>1</v>
      </c>
      <c r="U883" s="50">
        <v>0</v>
      </c>
      <c r="V883" s="50">
        <v>3.2299999999999999E-4</v>
      </c>
      <c r="W883" s="50">
        <v>5.0600000000000005E-4</v>
      </c>
      <c r="X883" s="50">
        <v>0.30099599999999999</v>
      </c>
      <c r="Y883" s="50">
        <v>0</v>
      </c>
      <c r="AA883" s="3">
        <v>74</v>
      </c>
      <c r="AC883" s="6">
        <f>SUMIF(Edges!A:A,Vertices[[#This Row],[Vertex]],Edges!N:N)+SUMIF(Edges!B:B,Vertices[[#This Row],[Vertex]],Edges!N:N)</f>
        <v>2</v>
      </c>
      <c r="AD883" s="83" t="str">
        <f>REPLACE(INDEX(GroupVertices[Group], MATCH(Vertices[[#This Row],[Vertex]],GroupVertices[Vertex],0)),1,1,"")</f>
        <v>1</v>
      </c>
      <c r="AE883" s="2"/>
      <c r="AI883" s="3"/>
    </row>
    <row r="884" spans="1:35" x14ac:dyDescent="0.25">
      <c r="A884" s="1" t="s">
        <v>675</v>
      </c>
      <c r="D884">
        <v>1.5</v>
      </c>
      <c r="G884" s="51"/>
      <c r="M884">
        <v>9217.6259765625</v>
      </c>
      <c r="N884">
        <v>6420.13232421875</v>
      </c>
      <c r="R884" s="49">
        <v>1</v>
      </c>
      <c r="U884" s="50">
        <v>0</v>
      </c>
      <c r="V884" s="50">
        <v>3.2299999999999999E-4</v>
      </c>
      <c r="W884" s="50">
        <v>5.0600000000000005E-4</v>
      </c>
      <c r="X884" s="50">
        <v>0.30099599999999999</v>
      </c>
      <c r="Y884" s="50">
        <v>0</v>
      </c>
      <c r="AA884" s="3">
        <v>183</v>
      </c>
      <c r="AC884" s="6">
        <f>SUMIF(Edges!A:A,Vertices[[#This Row],[Vertex]],Edges!N:N)+SUMIF(Edges!B:B,Vertices[[#This Row],[Vertex]],Edges!N:N)</f>
        <v>2</v>
      </c>
      <c r="AD884" s="83" t="str">
        <f>REPLACE(INDEX(GroupVertices[Group], MATCH(Vertices[[#This Row],[Vertex]],GroupVertices[Vertex],0)),1,1,"")</f>
        <v>1</v>
      </c>
      <c r="AE884" s="2"/>
      <c r="AI884" s="3"/>
    </row>
    <row r="885" spans="1:35" x14ac:dyDescent="0.25">
      <c r="A885" s="1" t="s">
        <v>1050</v>
      </c>
      <c r="D885">
        <v>1.5</v>
      </c>
      <c r="G885" s="51"/>
      <c r="M885">
        <v>3433.294921875</v>
      </c>
      <c r="N885">
        <v>9250.556640625</v>
      </c>
      <c r="R885" s="49">
        <v>1</v>
      </c>
      <c r="U885" s="50">
        <v>0</v>
      </c>
      <c r="V885" s="50">
        <v>3.2299999999999999E-4</v>
      </c>
      <c r="W885" s="50">
        <v>5.0600000000000005E-4</v>
      </c>
      <c r="X885" s="50">
        <v>0.30099599999999999</v>
      </c>
      <c r="Y885" s="50">
        <v>0</v>
      </c>
      <c r="AA885" s="3">
        <v>822</v>
      </c>
      <c r="AC885" s="6">
        <f>SUMIF(Edges!A:A,Vertices[[#This Row],[Vertex]],Edges!N:N)+SUMIF(Edges!B:B,Vertices[[#This Row],[Vertex]],Edges!N:N)</f>
        <v>2</v>
      </c>
      <c r="AD885" s="83" t="str">
        <f>REPLACE(INDEX(GroupVertices[Group], MATCH(Vertices[[#This Row],[Vertex]],GroupVertices[Vertex],0)),1,1,"")</f>
        <v>1</v>
      </c>
      <c r="AE885" s="2"/>
      <c r="AI885" s="3"/>
    </row>
    <row r="886" spans="1:35" x14ac:dyDescent="0.25">
      <c r="A886" s="1" t="s">
        <v>339</v>
      </c>
      <c r="D886">
        <v>1.5</v>
      </c>
      <c r="G886" s="51"/>
      <c r="M886">
        <v>6345.40087890625</v>
      </c>
      <c r="N886">
        <v>2853.51708984375</v>
      </c>
      <c r="R886" s="49">
        <v>1</v>
      </c>
      <c r="U886" s="50">
        <v>0</v>
      </c>
      <c r="V886" s="50">
        <v>3.2600000000000001E-4</v>
      </c>
      <c r="W886" s="50">
        <v>5.1500000000000005E-4</v>
      </c>
      <c r="X886" s="50">
        <v>0.29807800000000001</v>
      </c>
      <c r="Y886" s="50">
        <v>0</v>
      </c>
      <c r="AA886" s="3">
        <v>40</v>
      </c>
      <c r="AC886" s="6">
        <f>SUMIF(Edges!A:A,Vertices[[#This Row],[Vertex]],Edges!N:N)+SUMIF(Edges!B:B,Vertices[[#This Row],[Vertex]],Edges!N:N)</f>
        <v>6</v>
      </c>
      <c r="AD886" s="83" t="str">
        <f>REPLACE(INDEX(GroupVertices[Group], MATCH(Vertices[[#This Row],[Vertex]],GroupVertices[Vertex],0)),1,1,"")</f>
        <v>1</v>
      </c>
      <c r="AE886" s="2"/>
      <c r="AI886" s="3"/>
    </row>
    <row r="887" spans="1:35" x14ac:dyDescent="0.25">
      <c r="A887" s="1" t="s">
        <v>476</v>
      </c>
      <c r="D887">
        <v>1.5</v>
      </c>
      <c r="G887" s="51"/>
      <c r="M887">
        <v>4469.3408203125</v>
      </c>
      <c r="N887">
        <v>4081.60986328125</v>
      </c>
      <c r="R887" s="49">
        <v>1</v>
      </c>
      <c r="U887" s="50">
        <v>0</v>
      </c>
      <c r="V887" s="50">
        <v>3.2600000000000001E-4</v>
      </c>
      <c r="W887" s="50">
        <v>5.1500000000000005E-4</v>
      </c>
      <c r="X887" s="50">
        <v>0.29807800000000001</v>
      </c>
      <c r="Y887" s="50">
        <v>0</v>
      </c>
      <c r="AA887" s="3">
        <v>92</v>
      </c>
      <c r="AC887" s="6">
        <f>SUMIF(Edges!A:A,Vertices[[#This Row],[Vertex]],Edges!N:N)+SUMIF(Edges!B:B,Vertices[[#This Row],[Vertex]],Edges!N:N)</f>
        <v>2</v>
      </c>
      <c r="AD887" s="83" t="str">
        <f>REPLACE(INDEX(GroupVertices[Group], MATCH(Vertices[[#This Row],[Vertex]],GroupVertices[Vertex],0)),1,1,"")</f>
        <v>1</v>
      </c>
      <c r="AE887" s="2"/>
      <c r="AI887" s="3"/>
    </row>
    <row r="888" spans="1:35" x14ac:dyDescent="0.25">
      <c r="A888" s="1" t="s">
        <v>561</v>
      </c>
      <c r="D888">
        <v>1.5</v>
      </c>
      <c r="G888" s="51"/>
      <c r="M888">
        <v>2510.793212890625</v>
      </c>
      <c r="N888">
        <v>4002.011474609375</v>
      </c>
      <c r="R888" s="49">
        <v>1</v>
      </c>
      <c r="U888" s="50">
        <v>0</v>
      </c>
      <c r="V888" s="50">
        <v>3.2600000000000001E-4</v>
      </c>
      <c r="W888" s="50">
        <v>5.1500000000000005E-4</v>
      </c>
      <c r="X888" s="50">
        <v>0.29807800000000001</v>
      </c>
      <c r="Y888" s="50">
        <v>0</v>
      </c>
      <c r="AA888" s="3">
        <v>374</v>
      </c>
      <c r="AC888" s="6">
        <f>SUMIF(Edges!A:A,Vertices[[#This Row],[Vertex]],Edges!N:N)+SUMIF(Edges!B:B,Vertices[[#This Row],[Vertex]],Edges!N:N)</f>
        <v>2</v>
      </c>
      <c r="AD888" s="83" t="str">
        <f>REPLACE(INDEX(GroupVertices[Group], MATCH(Vertices[[#This Row],[Vertex]],GroupVertices[Vertex],0)),1,1,"")</f>
        <v>1</v>
      </c>
      <c r="AE888" s="2"/>
      <c r="AI888" s="3"/>
    </row>
    <row r="889" spans="1:35" x14ac:dyDescent="0.25">
      <c r="A889" s="1" t="s">
        <v>564</v>
      </c>
      <c r="D889">
        <v>1.5</v>
      </c>
      <c r="G889" s="51"/>
      <c r="M889">
        <v>4338.4375</v>
      </c>
      <c r="N889">
        <v>3185.183837890625</v>
      </c>
      <c r="R889" s="49">
        <v>1</v>
      </c>
      <c r="U889" s="50">
        <v>0</v>
      </c>
      <c r="V889" s="50">
        <v>3.2600000000000001E-4</v>
      </c>
      <c r="W889" s="50">
        <v>5.1500000000000005E-4</v>
      </c>
      <c r="X889" s="50">
        <v>0.29807800000000001</v>
      </c>
      <c r="Y889" s="50">
        <v>0</v>
      </c>
      <c r="AA889" s="3">
        <v>889</v>
      </c>
      <c r="AC889" s="6">
        <f>SUMIF(Edges!A:A,Vertices[[#This Row],[Vertex]],Edges!N:N)+SUMIF(Edges!B:B,Vertices[[#This Row],[Vertex]],Edges!N:N)</f>
        <v>2</v>
      </c>
      <c r="AD889" s="83" t="str">
        <f>REPLACE(INDEX(GroupVertices[Group], MATCH(Vertices[[#This Row],[Vertex]],GroupVertices[Vertex],0)),1,1,"")</f>
        <v>1</v>
      </c>
      <c r="AE889" s="2"/>
      <c r="AI889" s="3"/>
    </row>
    <row r="890" spans="1:35" x14ac:dyDescent="0.25">
      <c r="A890" s="1" t="s">
        <v>832</v>
      </c>
      <c r="D890">
        <v>1.5</v>
      </c>
      <c r="G890" s="51"/>
      <c r="M890">
        <v>7383.19677734375</v>
      </c>
      <c r="N890">
        <v>8414.2666015625</v>
      </c>
      <c r="R890" s="49">
        <v>1</v>
      </c>
      <c r="U890" s="50">
        <v>0</v>
      </c>
      <c r="V890" s="50">
        <v>3.3799999999999998E-4</v>
      </c>
      <c r="W890" s="50">
        <v>3.4600000000000001E-4</v>
      </c>
      <c r="X890" s="50">
        <v>0.29727999999999999</v>
      </c>
      <c r="Y890" s="50">
        <v>0</v>
      </c>
      <c r="AA890" s="3">
        <v>328</v>
      </c>
      <c r="AC890" s="6">
        <f>SUMIF(Edges!A:A,Vertices[[#This Row],[Vertex]],Edges!N:N)+SUMIF(Edges!B:B,Vertices[[#This Row],[Vertex]],Edges!N:N)</f>
        <v>3</v>
      </c>
      <c r="AD890" s="83" t="str">
        <f>REPLACE(INDEX(GroupVertices[Group], MATCH(Vertices[[#This Row],[Vertex]],GroupVertices[Vertex],0)),1,1,"")</f>
        <v>1</v>
      </c>
      <c r="AE890" s="2"/>
      <c r="AI890" s="3"/>
    </row>
    <row r="891" spans="1:35" x14ac:dyDescent="0.25">
      <c r="A891" s="1" t="s">
        <v>742</v>
      </c>
      <c r="D891">
        <v>1.5</v>
      </c>
      <c r="G891" s="51"/>
      <c r="M891">
        <v>4294.3671875</v>
      </c>
      <c r="N891">
        <v>2800.8984375</v>
      </c>
      <c r="R891" s="49">
        <v>1</v>
      </c>
      <c r="U891" s="50">
        <v>0</v>
      </c>
      <c r="V891" s="50">
        <v>3.3799999999999998E-4</v>
      </c>
      <c r="W891" s="50">
        <v>3.4600000000000001E-4</v>
      </c>
      <c r="X891" s="50">
        <v>0.29727999999999999</v>
      </c>
      <c r="Y891" s="50">
        <v>0</v>
      </c>
      <c r="AA891" s="3">
        <v>240</v>
      </c>
      <c r="AC891" s="6">
        <f>SUMIF(Edges!A:A,Vertices[[#This Row],[Vertex]],Edges!N:N)+SUMIF(Edges!B:B,Vertices[[#This Row],[Vertex]],Edges!N:N)</f>
        <v>1</v>
      </c>
      <c r="AD891" s="83" t="str">
        <f>REPLACE(INDEX(GroupVertices[Group], MATCH(Vertices[[#This Row],[Vertex]],GroupVertices[Vertex],0)),1,1,"")</f>
        <v>1</v>
      </c>
      <c r="AE891" s="2"/>
      <c r="AI891" s="3"/>
    </row>
    <row r="892" spans="1:35" x14ac:dyDescent="0.25">
      <c r="A892" s="1" t="s">
        <v>904</v>
      </c>
      <c r="D892">
        <v>1.5</v>
      </c>
      <c r="G892" s="51"/>
      <c r="M892">
        <v>1136.8533935546875</v>
      </c>
      <c r="N892">
        <v>4076.814697265625</v>
      </c>
      <c r="R892" s="49">
        <v>1</v>
      </c>
      <c r="U892" s="50">
        <v>0</v>
      </c>
      <c r="V892" s="50">
        <v>3.2200000000000002E-4</v>
      </c>
      <c r="W892" s="50">
        <v>3.1E-4</v>
      </c>
      <c r="X892" s="50">
        <v>0.29683799999999999</v>
      </c>
      <c r="Y892" s="50">
        <v>0</v>
      </c>
      <c r="AA892" s="3">
        <v>601</v>
      </c>
      <c r="AC892" s="6">
        <f>SUMIF(Edges!A:A,Vertices[[#This Row],[Vertex]],Edges!N:N)+SUMIF(Edges!B:B,Vertices[[#This Row],[Vertex]],Edges!N:N)</f>
        <v>1</v>
      </c>
      <c r="AD892" s="83" t="str">
        <f>REPLACE(INDEX(GroupVertices[Group], MATCH(Vertices[[#This Row],[Vertex]],GroupVertices[Vertex],0)),1,1,"")</f>
        <v>1</v>
      </c>
      <c r="AE892" s="2"/>
      <c r="AI892" s="3"/>
    </row>
    <row r="893" spans="1:35" x14ac:dyDescent="0.25">
      <c r="A893" s="1" t="s">
        <v>999</v>
      </c>
      <c r="D893">
        <v>1.5</v>
      </c>
      <c r="G893" s="51"/>
      <c r="M893">
        <v>2807.59765625</v>
      </c>
      <c r="N893">
        <v>3250.371337890625</v>
      </c>
      <c r="R893" s="49">
        <v>1</v>
      </c>
      <c r="U893" s="50">
        <v>0</v>
      </c>
      <c r="V893" s="50">
        <v>3.3799999999999998E-4</v>
      </c>
      <c r="W893" s="50">
        <v>5.8699999999999996E-4</v>
      </c>
      <c r="X893" s="50">
        <v>0.29314600000000002</v>
      </c>
      <c r="Y893" s="50">
        <v>0</v>
      </c>
      <c r="AA893" s="3">
        <v>900</v>
      </c>
      <c r="AC893" s="6">
        <f>SUMIF(Edges!A:A,Vertices[[#This Row],[Vertex]],Edges!N:N)+SUMIF(Edges!B:B,Vertices[[#This Row],[Vertex]],Edges!N:N)</f>
        <v>2</v>
      </c>
      <c r="AD893" s="83" t="str">
        <f>REPLACE(INDEX(GroupVertices[Group], MATCH(Vertices[[#This Row],[Vertex]],GroupVertices[Vertex],0)),1,1,"")</f>
        <v>1</v>
      </c>
      <c r="AE893" s="2"/>
      <c r="AI893" s="3"/>
    </row>
    <row r="894" spans="1:35" x14ac:dyDescent="0.25">
      <c r="A894" s="1" t="s">
        <v>1027</v>
      </c>
      <c r="D894">
        <v>1.5</v>
      </c>
      <c r="G894" s="51"/>
      <c r="M894">
        <v>8950.681640625</v>
      </c>
      <c r="N894">
        <v>4969.3583984375</v>
      </c>
      <c r="R894" s="49">
        <v>1</v>
      </c>
      <c r="U894" s="50">
        <v>0</v>
      </c>
      <c r="V894" s="50">
        <v>3.3599999999999998E-4</v>
      </c>
      <c r="W894" s="50">
        <v>3.0400000000000002E-4</v>
      </c>
      <c r="X894" s="50">
        <v>0.29078300000000001</v>
      </c>
      <c r="Y894" s="50">
        <v>0</v>
      </c>
      <c r="AA894" s="3">
        <v>887</v>
      </c>
      <c r="AC894" s="6">
        <f>SUMIF(Edges!A:A,Vertices[[#This Row],[Vertex]],Edges!N:N)+SUMIF(Edges!B:B,Vertices[[#This Row],[Vertex]],Edges!N:N)</f>
        <v>3</v>
      </c>
      <c r="AD894" s="83" t="str">
        <f>REPLACE(INDEX(GroupVertices[Group], MATCH(Vertices[[#This Row],[Vertex]],GroupVertices[Vertex],0)),1,1,"")</f>
        <v>1</v>
      </c>
      <c r="AE894" s="2"/>
      <c r="AI894" s="3"/>
    </row>
    <row r="895" spans="1:35" x14ac:dyDescent="0.25">
      <c r="A895" s="1" t="s">
        <v>953</v>
      </c>
      <c r="D895">
        <v>1.5</v>
      </c>
      <c r="G895" s="51"/>
      <c r="M895">
        <v>1612.019287109375</v>
      </c>
      <c r="N895">
        <v>8242.5830078125</v>
      </c>
      <c r="R895" s="49">
        <v>1</v>
      </c>
      <c r="U895" s="50">
        <v>0</v>
      </c>
      <c r="V895" s="50">
        <v>3.2200000000000002E-4</v>
      </c>
      <c r="W895" s="50">
        <v>1.65E-4</v>
      </c>
      <c r="X895" s="50">
        <v>0.28993999999999998</v>
      </c>
      <c r="Y895" s="50">
        <v>0</v>
      </c>
      <c r="AA895" s="3">
        <v>562</v>
      </c>
      <c r="AC895" s="6">
        <f>SUMIF(Edges!A:A,Vertices[[#This Row],[Vertex]],Edges!N:N)+SUMIF(Edges!B:B,Vertices[[#This Row],[Vertex]],Edges!N:N)</f>
        <v>4</v>
      </c>
      <c r="AD895" s="83" t="str">
        <f>REPLACE(INDEX(GroupVertices[Group], MATCH(Vertices[[#This Row],[Vertex]],GroupVertices[Vertex],0)),1,1,"")</f>
        <v>1</v>
      </c>
      <c r="AE895" s="2"/>
      <c r="AI895" s="3"/>
    </row>
    <row r="896" spans="1:35" x14ac:dyDescent="0.25">
      <c r="A896" s="1" t="s">
        <v>184</v>
      </c>
      <c r="D896">
        <v>1.5</v>
      </c>
      <c r="G896" s="51"/>
      <c r="M896">
        <v>383.57763671875</v>
      </c>
      <c r="N896">
        <v>5964.2060546875</v>
      </c>
      <c r="R896" s="49">
        <v>1</v>
      </c>
      <c r="U896" s="50">
        <v>0</v>
      </c>
      <c r="V896" s="50">
        <v>2.5300000000000002E-4</v>
      </c>
      <c r="W896" s="50">
        <v>2.8800000000000001E-4</v>
      </c>
      <c r="X896" s="50">
        <v>0.28989900000000002</v>
      </c>
      <c r="Y896" s="50">
        <v>0</v>
      </c>
      <c r="AA896" s="3">
        <v>6</v>
      </c>
      <c r="AC896" s="6">
        <f>SUMIF(Edges!A:A,Vertices[[#This Row],[Vertex]],Edges!N:N)+SUMIF(Edges!B:B,Vertices[[#This Row],[Vertex]],Edges!N:N)</f>
        <v>6</v>
      </c>
      <c r="AD896" s="83" t="str">
        <f>REPLACE(INDEX(GroupVertices[Group], MATCH(Vertices[[#This Row],[Vertex]],GroupVertices[Vertex],0)),1,1,"")</f>
        <v>1</v>
      </c>
      <c r="AE896" s="2"/>
      <c r="AI896" s="3"/>
    </row>
    <row r="897" spans="1:35" x14ac:dyDescent="0.25">
      <c r="A897" s="1" t="s">
        <v>278</v>
      </c>
      <c r="D897">
        <v>1.5</v>
      </c>
      <c r="G897" s="51"/>
      <c r="M897">
        <v>2194.333984375</v>
      </c>
      <c r="N897">
        <v>7632.359375</v>
      </c>
      <c r="R897" s="49">
        <v>1</v>
      </c>
      <c r="U897" s="50">
        <v>0</v>
      </c>
      <c r="V897" s="50">
        <v>2.8200000000000002E-4</v>
      </c>
      <c r="W897" s="50">
        <v>2.9799999999999998E-4</v>
      </c>
      <c r="X897" s="50">
        <v>0.28488400000000003</v>
      </c>
      <c r="Y897" s="50">
        <v>0</v>
      </c>
      <c r="AA897" s="3">
        <v>647</v>
      </c>
      <c r="AC897" s="6">
        <f>SUMIF(Edges!A:A,Vertices[[#This Row],[Vertex]],Edges!N:N)+SUMIF(Edges!B:B,Vertices[[#This Row],[Vertex]],Edges!N:N)</f>
        <v>1</v>
      </c>
      <c r="AD897" s="83" t="str">
        <f>REPLACE(INDEX(GroupVertices[Group], MATCH(Vertices[[#This Row],[Vertex]],GroupVertices[Vertex],0)),1,1,"")</f>
        <v>1</v>
      </c>
      <c r="AE897" s="2"/>
      <c r="AI897" s="3"/>
    </row>
    <row r="898" spans="1:35" x14ac:dyDescent="0.25">
      <c r="A898" s="1" t="s">
        <v>1015</v>
      </c>
      <c r="D898">
        <v>1.5</v>
      </c>
      <c r="G898" s="51"/>
      <c r="M898">
        <v>9104.1748046875</v>
      </c>
      <c r="N898">
        <v>8181.31982421875</v>
      </c>
      <c r="R898" s="49">
        <v>1</v>
      </c>
      <c r="U898" s="50">
        <v>0</v>
      </c>
      <c r="V898" s="50">
        <v>2.4899999999999998E-4</v>
      </c>
      <c r="W898" s="50">
        <v>2.7300000000000002E-4</v>
      </c>
      <c r="X898" s="50">
        <v>0.284215</v>
      </c>
      <c r="Y898" s="50">
        <v>0</v>
      </c>
      <c r="AA898" s="3">
        <v>610</v>
      </c>
      <c r="AC898" s="6">
        <f>SUMIF(Edges!A:A,Vertices[[#This Row],[Vertex]],Edges!N:N)+SUMIF(Edges!B:B,Vertices[[#This Row],[Vertex]],Edges!N:N)</f>
        <v>1</v>
      </c>
      <c r="AD898" s="83" t="str">
        <f>REPLACE(INDEX(GroupVertices[Group], MATCH(Vertices[[#This Row],[Vertex]],GroupVertices[Vertex],0)),1,1,"")</f>
        <v>1</v>
      </c>
      <c r="AE898" s="2"/>
      <c r="AI898" s="3"/>
    </row>
    <row r="899" spans="1:35" x14ac:dyDescent="0.25">
      <c r="A899" s="1" t="s">
        <v>668</v>
      </c>
      <c r="D899">
        <v>1.5</v>
      </c>
      <c r="G899" s="51"/>
      <c r="M899">
        <v>653.71630859375</v>
      </c>
      <c r="N899">
        <v>7478.7626953125</v>
      </c>
      <c r="R899" s="49">
        <v>1</v>
      </c>
      <c r="U899" s="50">
        <v>0</v>
      </c>
      <c r="V899" s="50">
        <v>2.7900000000000001E-4</v>
      </c>
      <c r="W899" s="50">
        <v>2.2850000000000001E-3</v>
      </c>
      <c r="X899" s="50">
        <v>0.27384700000000001</v>
      </c>
      <c r="Y899" s="50">
        <v>0</v>
      </c>
      <c r="AA899" s="3">
        <v>176</v>
      </c>
      <c r="AC899" s="6">
        <f>SUMIF(Edges!A:A,Vertices[[#This Row],[Vertex]],Edges!N:N)+SUMIF(Edges!B:B,Vertices[[#This Row],[Vertex]],Edges!N:N)</f>
        <v>2</v>
      </c>
      <c r="AD899" s="83" t="str">
        <f>REPLACE(INDEX(GroupVertices[Group], MATCH(Vertices[[#This Row],[Vertex]],GroupVertices[Vertex],0)),1,1,"")</f>
        <v>1</v>
      </c>
      <c r="AE899" s="2"/>
      <c r="AI899" s="3"/>
    </row>
    <row r="900" spans="1:35" x14ac:dyDescent="0.25">
      <c r="A900" s="1" t="s">
        <v>551</v>
      </c>
      <c r="D900">
        <v>1.5</v>
      </c>
      <c r="G900" s="51"/>
      <c r="M900">
        <v>8717.134765625</v>
      </c>
      <c r="N900">
        <v>5764.90185546875</v>
      </c>
      <c r="R900" s="49">
        <v>1</v>
      </c>
      <c r="U900" s="50">
        <v>0</v>
      </c>
      <c r="V900" s="50">
        <v>3.0899999999999998E-4</v>
      </c>
      <c r="W900" s="50">
        <v>2.2190000000000001E-3</v>
      </c>
      <c r="X900" s="50">
        <v>0.26765</v>
      </c>
      <c r="Y900" s="50">
        <v>0</v>
      </c>
      <c r="AA900" s="3">
        <v>122</v>
      </c>
      <c r="AC900" s="6">
        <f>SUMIF(Edges!A:A,Vertices[[#This Row],[Vertex]],Edges!N:N)+SUMIF(Edges!B:B,Vertices[[#This Row],[Vertex]],Edges!N:N)</f>
        <v>1</v>
      </c>
      <c r="AD900" s="83" t="str">
        <f>REPLACE(INDEX(GroupVertices[Group], MATCH(Vertices[[#This Row],[Vertex]],GroupVertices[Vertex],0)),1,1,"")</f>
        <v>1</v>
      </c>
      <c r="AE900" s="2"/>
      <c r="AI900" s="3"/>
    </row>
    <row r="901" spans="1:35" x14ac:dyDescent="0.25">
      <c r="A901" s="1" t="s">
        <v>748</v>
      </c>
      <c r="D901">
        <v>1.5</v>
      </c>
      <c r="G901" s="51"/>
      <c r="M901">
        <v>435.6162109375</v>
      </c>
      <c r="N901">
        <v>5687.99462890625</v>
      </c>
      <c r="R901" s="49">
        <v>1</v>
      </c>
      <c r="U901" s="50">
        <v>0</v>
      </c>
      <c r="V901" s="50">
        <v>3.0899999999999998E-4</v>
      </c>
      <c r="W901" s="50">
        <v>2.2190000000000001E-3</v>
      </c>
      <c r="X901" s="50">
        <v>0.26765</v>
      </c>
      <c r="Y901" s="50">
        <v>0</v>
      </c>
      <c r="AA901" s="3">
        <v>551</v>
      </c>
      <c r="AC901" s="6">
        <f>SUMIF(Edges!A:A,Vertices[[#This Row],[Vertex]],Edges!N:N)+SUMIF(Edges!B:B,Vertices[[#This Row],[Vertex]],Edges!N:N)</f>
        <v>1</v>
      </c>
      <c r="AD901" s="83" t="str">
        <f>REPLACE(INDEX(GroupVertices[Group], MATCH(Vertices[[#This Row],[Vertex]],GroupVertices[Vertex],0)),1,1,"")</f>
        <v>1</v>
      </c>
      <c r="AE901" s="2"/>
      <c r="AI901" s="3"/>
    </row>
    <row r="902" spans="1:35" x14ac:dyDescent="0.25">
      <c r="A902" s="1" t="s">
        <v>332</v>
      </c>
      <c r="D902">
        <v>1.5</v>
      </c>
      <c r="G902" s="51"/>
      <c r="M902">
        <v>4733.67724609375</v>
      </c>
      <c r="N902">
        <v>9357.857421875</v>
      </c>
      <c r="R902" s="49">
        <v>1</v>
      </c>
      <c r="U902" s="50">
        <v>0</v>
      </c>
      <c r="V902" s="50">
        <v>2.9300000000000002E-4</v>
      </c>
      <c r="W902" s="50">
        <v>2.3969999999999998E-3</v>
      </c>
      <c r="X902" s="50">
        <v>0.26730599999999999</v>
      </c>
      <c r="Y902" s="50">
        <v>0</v>
      </c>
      <c r="AA902" s="3">
        <v>850</v>
      </c>
      <c r="AC902" s="6">
        <f>SUMIF(Edges!A:A,Vertices[[#This Row],[Vertex]],Edges!N:N)+SUMIF(Edges!B:B,Vertices[[#This Row],[Vertex]],Edges!N:N)</f>
        <v>22</v>
      </c>
      <c r="AD902" s="83" t="str">
        <f>REPLACE(INDEX(GroupVertices[Group], MATCH(Vertices[[#This Row],[Vertex]],GroupVertices[Vertex],0)),1,1,"")</f>
        <v>1</v>
      </c>
      <c r="AE902" s="2"/>
      <c r="AI902" s="3"/>
    </row>
    <row r="903" spans="1:35" x14ac:dyDescent="0.25">
      <c r="A903" s="1" t="s">
        <v>789</v>
      </c>
      <c r="D903">
        <v>1.5</v>
      </c>
      <c r="G903" s="51"/>
      <c r="M903">
        <v>2775.673095703125</v>
      </c>
      <c r="N903">
        <v>2936.568115234375</v>
      </c>
      <c r="R903" s="49">
        <v>1</v>
      </c>
      <c r="U903" s="50">
        <v>0</v>
      </c>
      <c r="V903" s="50">
        <v>2.7399999999999999E-4</v>
      </c>
      <c r="W903" s="50">
        <v>2.0739999999999999E-3</v>
      </c>
      <c r="X903" s="50">
        <v>0.25197900000000001</v>
      </c>
      <c r="Y903" s="50">
        <v>0</v>
      </c>
      <c r="AA903" s="3">
        <v>803</v>
      </c>
      <c r="AC903" s="6">
        <f>SUMIF(Edges!A:A,Vertices[[#This Row],[Vertex]],Edges!N:N)+SUMIF(Edges!B:B,Vertices[[#This Row],[Vertex]],Edges!N:N)</f>
        <v>5</v>
      </c>
      <c r="AD903" s="83" t="str">
        <f>REPLACE(INDEX(GroupVertices[Group], MATCH(Vertices[[#This Row],[Vertex]],GroupVertices[Vertex],0)),1,1,"")</f>
        <v>1</v>
      </c>
      <c r="AE903" s="2"/>
      <c r="AI903" s="3"/>
    </row>
    <row r="904" spans="1:35" x14ac:dyDescent="0.25">
      <c r="A904" s="1" t="s">
        <v>747</v>
      </c>
      <c r="D904">
        <v>1.5</v>
      </c>
      <c r="G904" s="51"/>
      <c r="M904">
        <v>5408.58740234375</v>
      </c>
      <c r="N904">
        <v>9215.7041015625</v>
      </c>
      <c r="R904" s="49">
        <v>1</v>
      </c>
      <c r="U904" s="50">
        <v>0</v>
      </c>
      <c r="V904" s="50">
        <v>2.7399999999999999E-4</v>
      </c>
      <c r="W904" s="50">
        <v>2.0739999999999999E-3</v>
      </c>
      <c r="X904" s="50">
        <v>0.25197900000000001</v>
      </c>
      <c r="Y904" s="50">
        <v>0</v>
      </c>
      <c r="AA904" s="3">
        <v>776</v>
      </c>
      <c r="AC904" s="6">
        <f>SUMIF(Edges!A:A,Vertices[[#This Row],[Vertex]],Edges!N:N)+SUMIF(Edges!B:B,Vertices[[#This Row],[Vertex]],Edges!N:N)</f>
        <v>4</v>
      </c>
      <c r="AD904" s="83" t="str">
        <f>REPLACE(INDEX(GroupVertices[Group], MATCH(Vertices[[#This Row],[Vertex]],GroupVertices[Vertex],0)),1,1,"")</f>
        <v>1</v>
      </c>
      <c r="AE904" s="2"/>
      <c r="AI904" s="3"/>
    </row>
    <row r="905" spans="1:35" x14ac:dyDescent="0.25">
      <c r="G905" s="51"/>
      <c r="R905" s="49"/>
      <c r="U905" s="50"/>
      <c r="V905" s="50"/>
      <c r="W905" s="50"/>
      <c r="X905" s="50"/>
      <c r="Y905" s="50"/>
      <c r="AA905" s="3">
        <v>905</v>
      </c>
      <c r="AC905" s="6">
        <f>SUMIF(Edges!A:A,Vertices[[#This Row],[Vertex]],Edges!N:N)+SUMIF(Edges!B:B,Vertices[[#This Row],[Vertex]],Edges!N:N)</f>
        <v>0</v>
      </c>
      <c r="AD905" s="83" t="e">
        <f>REPLACE(INDEX(GroupVertices[Group], MATCH(Vertices[[#This Row],[Vertex]],GroupVertices[Vertex],0)),1,1,"")</f>
        <v>#N/A</v>
      </c>
      <c r="AE905" s="2"/>
      <c r="AI905" s="3"/>
    </row>
    <row r="906" spans="1:35" x14ac:dyDescent="0.25">
      <c r="G906" s="51"/>
      <c r="R906" s="49"/>
      <c r="U906" s="50"/>
      <c r="V906" s="50"/>
      <c r="W906" s="50"/>
      <c r="X906" s="50"/>
      <c r="Y906" s="50"/>
      <c r="AA906" s="3">
        <v>906</v>
      </c>
      <c r="AC906" s="6">
        <f>SUMIF(Edges!A:A,Vertices[[#This Row],[Vertex]],Edges!N:N)+SUMIF(Edges!B:B,Vertices[[#This Row],[Vertex]],Edges!N:N)</f>
        <v>0</v>
      </c>
      <c r="AD906" s="83" t="e">
        <f>REPLACE(INDEX(GroupVertices[Group], MATCH(Vertices[[#This Row],[Vertex]],GroupVertices[Vertex],0)),1,1,"")</f>
        <v>#N/A</v>
      </c>
      <c r="AE906" s="2"/>
      <c r="AI906" s="3"/>
    </row>
    <row r="907" spans="1:35" x14ac:dyDescent="0.25">
      <c r="G907" s="51"/>
      <c r="R907" s="49"/>
      <c r="U907" s="50"/>
      <c r="V907" s="50"/>
      <c r="W907" s="50"/>
      <c r="X907" s="50"/>
      <c r="Y907" s="50"/>
      <c r="AA907" s="3">
        <v>907</v>
      </c>
      <c r="AC907" s="6">
        <f>SUMIF(Edges!A:A,Vertices[[#This Row],[Vertex]],Edges!N:N)+SUMIF(Edges!B:B,Vertices[[#This Row],[Vertex]],Edges!N:N)</f>
        <v>0</v>
      </c>
      <c r="AD907" s="83" t="e">
        <f>REPLACE(INDEX(GroupVertices[Group], MATCH(Vertices[[#This Row],[Vertex]],GroupVertices[Vertex],0)),1,1,"")</f>
        <v>#N/A</v>
      </c>
      <c r="AE907" s="2"/>
      <c r="AI907" s="3"/>
    </row>
    <row r="908" spans="1:35" x14ac:dyDescent="0.25">
      <c r="G908" s="51"/>
      <c r="R908" s="49"/>
      <c r="U908" s="50"/>
      <c r="V908" s="50"/>
      <c r="W908" s="50"/>
      <c r="X908" s="50"/>
      <c r="Y908" s="50"/>
      <c r="AA908" s="3">
        <v>908</v>
      </c>
      <c r="AC908" s="6">
        <f>SUMIF(Edges!A:A,Vertices[[#This Row],[Vertex]],Edges!N:N)+SUMIF(Edges!B:B,Vertices[[#This Row],[Vertex]],Edges!N:N)</f>
        <v>0</v>
      </c>
      <c r="AD908" s="83" t="e">
        <f>REPLACE(INDEX(GroupVertices[Group], MATCH(Vertices[[#This Row],[Vertex]],GroupVertices[Vertex],0)),1,1,"")</f>
        <v>#N/A</v>
      </c>
      <c r="AE908" s="2"/>
      <c r="AI908" s="3"/>
    </row>
    <row r="909" spans="1:35" x14ac:dyDescent="0.25">
      <c r="G909" s="51"/>
      <c r="R909" s="49"/>
      <c r="U909" s="50"/>
      <c r="V909" s="50"/>
      <c r="W909" s="50"/>
      <c r="X909" s="50"/>
      <c r="Y909" s="50"/>
      <c r="AA909" s="3">
        <v>909</v>
      </c>
      <c r="AC909" s="6">
        <f>SUMIF(Edges!A:A,Vertices[[#This Row],[Vertex]],Edges!N:N)+SUMIF(Edges!B:B,Vertices[[#This Row],[Vertex]],Edges!N:N)</f>
        <v>0</v>
      </c>
      <c r="AD909" s="83" t="e">
        <f>REPLACE(INDEX(GroupVertices[Group], MATCH(Vertices[[#This Row],[Vertex]],GroupVertices[Vertex],0)),1,1,"")</f>
        <v>#N/A</v>
      </c>
      <c r="AE909" s="2"/>
      <c r="AI909" s="3"/>
    </row>
    <row r="910" spans="1:35" x14ac:dyDescent="0.25">
      <c r="G910" s="51"/>
      <c r="R910" s="49"/>
      <c r="U910" s="50"/>
      <c r="V910" s="50"/>
      <c r="W910" s="50"/>
      <c r="X910" s="50"/>
      <c r="Y910" s="50"/>
      <c r="AA910" s="3">
        <v>910</v>
      </c>
      <c r="AC910" s="6">
        <f>SUMIF(Edges!A:A,Vertices[[#This Row],[Vertex]],Edges!N:N)+SUMIF(Edges!B:B,Vertices[[#This Row],[Vertex]],Edges!N:N)</f>
        <v>0</v>
      </c>
      <c r="AD910" s="83" t="e">
        <f>REPLACE(INDEX(GroupVertices[Group], MATCH(Vertices[[#This Row],[Vertex]],GroupVertices[Vertex],0)),1,1,"")</f>
        <v>#N/A</v>
      </c>
      <c r="AE910" s="2"/>
      <c r="AI910" s="3"/>
    </row>
    <row r="911" spans="1:35" x14ac:dyDescent="0.25">
      <c r="G911" s="51"/>
      <c r="R911" s="49"/>
      <c r="U911" s="50"/>
      <c r="V911" s="50"/>
      <c r="W911" s="50"/>
      <c r="X911" s="50"/>
      <c r="Y911" s="50"/>
      <c r="AA911" s="3">
        <v>911</v>
      </c>
      <c r="AC911" s="6">
        <f>SUMIF(Edges!A:A,Vertices[[#This Row],[Vertex]],Edges!N:N)+SUMIF(Edges!B:B,Vertices[[#This Row],[Vertex]],Edges!N:N)</f>
        <v>0</v>
      </c>
      <c r="AD911" s="83" t="e">
        <f>REPLACE(INDEX(GroupVertices[Group], MATCH(Vertices[[#This Row],[Vertex]],GroupVertices[Vertex],0)),1,1,"")</f>
        <v>#N/A</v>
      </c>
      <c r="AE911" s="2"/>
      <c r="AI911" s="3"/>
    </row>
    <row r="912" spans="1:35" x14ac:dyDescent="0.25">
      <c r="G912" s="51"/>
      <c r="R912" s="49"/>
      <c r="U912" s="50"/>
      <c r="V912" s="50"/>
      <c r="W912" s="50"/>
      <c r="X912" s="50"/>
      <c r="Y912" s="50"/>
      <c r="AA912" s="3">
        <v>912</v>
      </c>
      <c r="AC912" s="6">
        <f>SUMIF(Edges!A:A,Vertices[[#This Row],[Vertex]],Edges!N:N)+SUMIF(Edges!B:B,Vertices[[#This Row],[Vertex]],Edges!N:N)</f>
        <v>0</v>
      </c>
      <c r="AD912" s="83" t="e">
        <f>REPLACE(INDEX(GroupVertices[Group], MATCH(Vertices[[#This Row],[Vertex]],GroupVertices[Vertex],0)),1,1,"")</f>
        <v>#N/A</v>
      </c>
      <c r="AE912" s="2"/>
      <c r="AI912" s="3"/>
    </row>
    <row r="913" spans="7:35" x14ac:dyDescent="0.25">
      <c r="G913" s="51"/>
      <c r="R913" s="49"/>
      <c r="U913" s="50"/>
      <c r="V913" s="50"/>
      <c r="W913" s="50"/>
      <c r="X913" s="50"/>
      <c r="Y913" s="50"/>
      <c r="AA913" s="3">
        <v>913</v>
      </c>
      <c r="AC913" s="6">
        <f>SUMIF(Edges!A:A,Vertices[[#This Row],[Vertex]],Edges!N:N)+SUMIF(Edges!B:B,Vertices[[#This Row],[Vertex]],Edges!N:N)</f>
        <v>0</v>
      </c>
      <c r="AD913" s="83" t="e">
        <f>REPLACE(INDEX(GroupVertices[Group], MATCH(Vertices[[#This Row],[Vertex]],GroupVertices[Vertex],0)),1,1,"")</f>
        <v>#N/A</v>
      </c>
      <c r="AE913" s="2"/>
      <c r="AI913" s="3"/>
    </row>
    <row r="914" spans="7:35" x14ac:dyDescent="0.25">
      <c r="G914" s="51"/>
      <c r="R914" s="49"/>
      <c r="U914" s="50"/>
      <c r="V914" s="50"/>
      <c r="W914" s="50"/>
      <c r="X914" s="50"/>
      <c r="Y914" s="50"/>
      <c r="AA914" s="3">
        <v>914</v>
      </c>
      <c r="AC914" s="6">
        <f>SUMIF(Edges!A:A,Vertices[[#This Row],[Vertex]],Edges!N:N)+SUMIF(Edges!B:B,Vertices[[#This Row],[Vertex]],Edges!N:N)</f>
        <v>0</v>
      </c>
      <c r="AD914" s="83" t="e">
        <f>REPLACE(INDEX(GroupVertices[Group], MATCH(Vertices[[#This Row],[Vertex]],GroupVertices[Vertex],0)),1,1,"")</f>
        <v>#N/A</v>
      </c>
      <c r="AE914" s="2"/>
      <c r="AI914" s="3"/>
    </row>
    <row r="915" spans="7:35" x14ac:dyDescent="0.25">
      <c r="G915" s="51"/>
      <c r="R915" s="49"/>
      <c r="U915" s="50"/>
      <c r="V915" s="50"/>
      <c r="W915" s="50"/>
      <c r="X915" s="50"/>
      <c r="Y915" s="50"/>
      <c r="AA915" s="3">
        <v>915</v>
      </c>
      <c r="AC915" s="6">
        <f>SUMIF(Edges!A:A,Vertices[[#This Row],[Vertex]],Edges!N:N)+SUMIF(Edges!B:B,Vertices[[#This Row],[Vertex]],Edges!N:N)</f>
        <v>0</v>
      </c>
      <c r="AD915" s="83" t="e">
        <f>REPLACE(INDEX(GroupVertices[Group], MATCH(Vertices[[#This Row],[Vertex]],GroupVertices[Vertex],0)),1,1,"")</f>
        <v>#N/A</v>
      </c>
      <c r="AE915" s="2"/>
      <c r="AI915" s="3"/>
    </row>
    <row r="916" spans="7:35" x14ac:dyDescent="0.25">
      <c r="G916" s="51"/>
      <c r="R916" s="49"/>
      <c r="U916" s="50"/>
      <c r="V916" s="50"/>
      <c r="W916" s="50"/>
      <c r="X916" s="50"/>
      <c r="Y916" s="50"/>
      <c r="AA916" s="3">
        <v>916</v>
      </c>
      <c r="AC916" s="6">
        <f>SUMIF(Edges!A:A,Vertices[[#This Row],[Vertex]],Edges!N:N)+SUMIF(Edges!B:B,Vertices[[#This Row],[Vertex]],Edges!N:N)</f>
        <v>0</v>
      </c>
      <c r="AD916" s="83" t="e">
        <f>REPLACE(INDEX(GroupVertices[Group], MATCH(Vertices[[#This Row],[Vertex]],GroupVertices[Vertex],0)),1,1,"")</f>
        <v>#N/A</v>
      </c>
      <c r="AE916" s="2"/>
      <c r="AI916" s="3"/>
    </row>
    <row r="917" spans="7:35" x14ac:dyDescent="0.25">
      <c r="G917" s="51"/>
      <c r="R917" s="49"/>
      <c r="U917" s="50"/>
      <c r="V917" s="50"/>
      <c r="W917" s="50"/>
      <c r="X917" s="50"/>
      <c r="Y917" s="50"/>
      <c r="AA917" s="3">
        <v>917</v>
      </c>
      <c r="AC917" s="6">
        <f>SUMIF(Edges!A:A,Vertices[[#This Row],[Vertex]],Edges!N:N)+SUMIF(Edges!B:B,Vertices[[#This Row],[Vertex]],Edges!N:N)</f>
        <v>0</v>
      </c>
      <c r="AD917" s="83" t="e">
        <f>REPLACE(INDEX(GroupVertices[Group], MATCH(Vertices[[#This Row],[Vertex]],GroupVertices[Vertex],0)),1,1,"")</f>
        <v>#N/A</v>
      </c>
      <c r="AE917" s="2"/>
      <c r="AI917" s="3"/>
    </row>
    <row r="918" spans="7:35" x14ac:dyDescent="0.25">
      <c r="G918" s="51"/>
      <c r="R918" s="49"/>
      <c r="U918" s="50"/>
      <c r="V918" s="50"/>
      <c r="W918" s="50"/>
      <c r="X918" s="50"/>
      <c r="Y918" s="50"/>
      <c r="AA918" s="3">
        <v>918</v>
      </c>
      <c r="AC918" s="6">
        <f>SUMIF(Edges!A:A,Vertices[[#This Row],[Vertex]],Edges!N:N)+SUMIF(Edges!B:B,Vertices[[#This Row],[Vertex]],Edges!N:N)</f>
        <v>0</v>
      </c>
      <c r="AD918" s="83" t="e">
        <f>REPLACE(INDEX(GroupVertices[Group], MATCH(Vertices[[#This Row],[Vertex]],GroupVertices[Vertex],0)),1,1,"")</f>
        <v>#N/A</v>
      </c>
      <c r="AE918" s="2"/>
      <c r="AI918" s="3"/>
    </row>
    <row r="919" spans="7:35" x14ac:dyDescent="0.25">
      <c r="G919" s="51"/>
      <c r="R919" s="49"/>
      <c r="U919" s="50"/>
      <c r="V919" s="50"/>
      <c r="W919" s="50"/>
      <c r="X919" s="50"/>
      <c r="Y919" s="50"/>
      <c r="AA919" s="3">
        <v>919</v>
      </c>
      <c r="AC919" s="6">
        <f>SUMIF(Edges!A:A,Vertices[[#This Row],[Vertex]],Edges!N:N)+SUMIF(Edges!B:B,Vertices[[#This Row],[Vertex]],Edges!N:N)</f>
        <v>0</v>
      </c>
      <c r="AD919" s="83" t="e">
        <f>REPLACE(INDEX(GroupVertices[Group], MATCH(Vertices[[#This Row],[Vertex]],GroupVertices[Vertex],0)),1,1,"")</f>
        <v>#N/A</v>
      </c>
      <c r="AE919" s="2"/>
      <c r="AI919" s="3"/>
    </row>
    <row r="920" spans="7:35" x14ac:dyDescent="0.25">
      <c r="G920" s="51"/>
      <c r="R920" s="49"/>
      <c r="U920" s="50"/>
      <c r="V920" s="50"/>
      <c r="W920" s="50"/>
      <c r="X920" s="50"/>
      <c r="Y920" s="50"/>
      <c r="AA920" s="3">
        <v>920</v>
      </c>
      <c r="AC920" s="6">
        <f>SUMIF(Edges!A:A,Vertices[[#This Row],[Vertex]],Edges!N:N)+SUMIF(Edges!B:B,Vertices[[#This Row],[Vertex]],Edges!N:N)</f>
        <v>0</v>
      </c>
      <c r="AD920" s="83" t="e">
        <f>REPLACE(INDEX(GroupVertices[Group], MATCH(Vertices[[#This Row],[Vertex]],GroupVertices[Vertex],0)),1,1,"")</f>
        <v>#N/A</v>
      </c>
      <c r="AE920" s="2"/>
      <c r="AI920" s="3"/>
    </row>
    <row r="921" spans="7:35" x14ac:dyDescent="0.25">
      <c r="G921" s="51"/>
      <c r="R921" s="49"/>
      <c r="U921" s="50"/>
      <c r="V921" s="50"/>
      <c r="W921" s="50"/>
      <c r="X921" s="50"/>
      <c r="Y921" s="50"/>
      <c r="AA921" s="3">
        <v>921</v>
      </c>
      <c r="AC921" s="6">
        <f>SUMIF(Edges!A:A,Vertices[[#This Row],[Vertex]],Edges!N:N)+SUMIF(Edges!B:B,Vertices[[#This Row],[Vertex]],Edges!N:N)</f>
        <v>0</v>
      </c>
      <c r="AD921" s="83" t="e">
        <f>REPLACE(INDEX(GroupVertices[Group], MATCH(Vertices[[#This Row],[Vertex]],GroupVertices[Vertex],0)),1,1,"")</f>
        <v>#N/A</v>
      </c>
      <c r="AE921" s="2"/>
      <c r="AI921" s="3"/>
    </row>
    <row r="922" spans="7:35" x14ac:dyDescent="0.25">
      <c r="G922" s="51"/>
      <c r="R922" s="49"/>
      <c r="U922" s="50"/>
      <c r="V922" s="50"/>
      <c r="W922" s="50"/>
      <c r="X922" s="50"/>
      <c r="Y922" s="50"/>
      <c r="AA922" s="3">
        <v>922</v>
      </c>
      <c r="AC922" s="6">
        <f>SUMIF(Edges!A:A,Vertices[[#This Row],[Vertex]],Edges!N:N)+SUMIF(Edges!B:B,Vertices[[#This Row],[Vertex]],Edges!N:N)</f>
        <v>0</v>
      </c>
      <c r="AD922" s="83" t="e">
        <f>REPLACE(INDEX(GroupVertices[Group], MATCH(Vertices[[#This Row],[Vertex]],GroupVertices[Vertex],0)),1,1,"")</f>
        <v>#N/A</v>
      </c>
      <c r="AE922" s="2"/>
      <c r="AI922" s="3"/>
    </row>
    <row r="923" spans="7:35" x14ac:dyDescent="0.25">
      <c r="G923" s="51"/>
      <c r="R923" s="49"/>
      <c r="U923" s="50"/>
      <c r="V923" s="50"/>
      <c r="W923" s="50"/>
      <c r="X923" s="50"/>
      <c r="Y923" s="50"/>
      <c r="AA923" s="3">
        <v>923</v>
      </c>
      <c r="AC923" s="6">
        <f>SUMIF(Edges!A:A,Vertices[[#This Row],[Vertex]],Edges!N:N)+SUMIF(Edges!B:B,Vertices[[#This Row],[Vertex]],Edges!N:N)</f>
        <v>0</v>
      </c>
      <c r="AD923" s="83" t="e">
        <f>REPLACE(INDEX(GroupVertices[Group], MATCH(Vertices[[#This Row],[Vertex]],GroupVertices[Vertex],0)),1,1,"")</f>
        <v>#N/A</v>
      </c>
      <c r="AE923" s="2"/>
      <c r="AI923" s="3"/>
    </row>
    <row r="924" spans="7:35" x14ac:dyDescent="0.25">
      <c r="G924" s="51"/>
      <c r="R924" s="49"/>
      <c r="U924" s="50"/>
      <c r="V924" s="50"/>
      <c r="W924" s="50"/>
      <c r="X924" s="50"/>
      <c r="Y924" s="50"/>
      <c r="AA924" s="3">
        <v>924</v>
      </c>
      <c r="AC924" s="6">
        <f>SUMIF(Edges!A:A,Vertices[[#This Row],[Vertex]],Edges!N:N)+SUMIF(Edges!B:B,Vertices[[#This Row],[Vertex]],Edges!N:N)</f>
        <v>0</v>
      </c>
      <c r="AD924" s="83" t="e">
        <f>REPLACE(INDEX(GroupVertices[Group], MATCH(Vertices[[#This Row],[Vertex]],GroupVertices[Vertex],0)),1,1,"")</f>
        <v>#N/A</v>
      </c>
      <c r="AE924" s="2"/>
      <c r="AI924" s="3"/>
    </row>
    <row r="925" spans="7:35" x14ac:dyDescent="0.25">
      <c r="G925" s="51"/>
      <c r="R925" s="49"/>
      <c r="U925" s="50"/>
      <c r="V925" s="50"/>
      <c r="W925" s="50"/>
      <c r="X925" s="50"/>
      <c r="Y925" s="50"/>
      <c r="AA925" s="3">
        <v>925</v>
      </c>
      <c r="AC925" s="6">
        <f>SUMIF(Edges!A:A,Vertices[[#This Row],[Vertex]],Edges!N:N)+SUMIF(Edges!B:B,Vertices[[#This Row],[Vertex]],Edges!N:N)</f>
        <v>0</v>
      </c>
      <c r="AD925" s="83" t="e">
        <f>REPLACE(INDEX(GroupVertices[Group], MATCH(Vertices[[#This Row],[Vertex]],GroupVertices[Vertex],0)),1,1,"")</f>
        <v>#N/A</v>
      </c>
      <c r="AE925" s="2"/>
      <c r="AI925" s="3"/>
    </row>
    <row r="926" spans="7:35" x14ac:dyDescent="0.25">
      <c r="G926" s="51"/>
      <c r="R926" s="49"/>
      <c r="U926" s="50"/>
      <c r="V926" s="50"/>
      <c r="W926" s="50"/>
      <c r="X926" s="50"/>
      <c r="Y926" s="50"/>
      <c r="AA926" s="3">
        <v>926</v>
      </c>
      <c r="AC926" s="6">
        <f>SUMIF(Edges!A:A,Vertices[[#This Row],[Vertex]],Edges!N:N)+SUMIF(Edges!B:B,Vertices[[#This Row],[Vertex]],Edges!N:N)</f>
        <v>0</v>
      </c>
      <c r="AD926" s="83" t="e">
        <f>REPLACE(INDEX(GroupVertices[Group], MATCH(Vertices[[#This Row],[Vertex]],GroupVertices[Vertex],0)),1,1,"")</f>
        <v>#N/A</v>
      </c>
      <c r="AE926" s="2"/>
      <c r="AI926" s="3"/>
    </row>
    <row r="927" spans="7:35" x14ac:dyDescent="0.25">
      <c r="G927" s="51"/>
      <c r="R927" s="49"/>
      <c r="U927" s="50"/>
      <c r="V927" s="50"/>
      <c r="W927" s="50"/>
      <c r="X927" s="50"/>
      <c r="Y927" s="50"/>
      <c r="AA927" s="3">
        <v>927</v>
      </c>
      <c r="AC927" s="6">
        <f>SUMIF(Edges!A:A,Vertices[[#This Row],[Vertex]],Edges!N:N)+SUMIF(Edges!B:B,Vertices[[#This Row],[Vertex]],Edges!N:N)</f>
        <v>0</v>
      </c>
      <c r="AD927" s="83" t="e">
        <f>REPLACE(INDEX(GroupVertices[Group], MATCH(Vertices[[#This Row],[Vertex]],GroupVertices[Vertex],0)),1,1,"")</f>
        <v>#N/A</v>
      </c>
      <c r="AE927" s="2"/>
      <c r="AI927" s="3"/>
    </row>
    <row r="928" spans="7:35" x14ac:dyDescent="0.25">
      <c r="G928" s="51"/>
      <c r="R928" s="49"/>
      <c r="U928" s="50"/>
      <c r="V928" s="50"/>
      <c r="W928" s="50"/>
      <c r="X928" s="50"/>
      <c r="Y928" s="50"/>
      <c r="AA928" s="3">
        <v>928</v>
      </c>
      <c r="AC928" s="6">
        <f>SUMIF(Edges!A:A,Vertices[[#This Row],[Vertex]],Edges!N:N)+SUMIF(Edges!B:B,Vertices[[#This Row],[Vertex]],Edges!N:N)</f>
        <v>0</v>
      </c>
      <c r="AD928" s="83" t="e">
        <f>REPLACE(INDEX(GroupVertices[Group], MATCH(Vertices[[#This Row],[Vertex]],GroupVertices[Vertex],0)),1,1,"")</f>
        <v>#N/A</v>
      </c>
      <c r="AE928" s="2"/>
      <c r="AI928" s="3"/>
    </row>
    <row r="929" spans="7:35" x14ac:dyDescent="0.25">
      <c r="G929" s="51"/>
      <c r="R929" s="49"/>
      <c r="U929" s="50"/>
      <c r="V929" s="50"/>
      <c r="W929" s="50"/>
      <c r="X929" s="50"/>
      <c r="Y929" s="50"/>
      <c r="AA929" s="3">
        <v>929</v>
      </c>
      <c r="AC929" s="6">
        <f>SUMIF(Edges!A:A,Vertices[[#This Row],[Vertex]],Edges!N:N)+SUMIF(Edges!B:B,Vertices[[#This Row],[Vertex]],Edges!N:N)</f>
        <v>0</v>
      </c>
      <c r="AD929" s="83" t="e">
        <f>REPLACE(INDEX(GroupVertices[Group], MATCH(Vertices[[#This Row],[Vertex]],GroupVertices[Vertex],0)),1,1,"")</f>
        <v>#N/A</v>
      </c>
      <c r="AE929" s="2"/>
      <c r="AI929" s="3"/>
    </row>
    <row r="930" spans="7:35" x14ac:dyDescent="0.25">
      <c r="G930" s="51"/>
      <c r="R930" s="49"/>
      <c r="U930" s="50"/>
      <c r="V930" s="50"/>
      <c r="W930" s="50"/>
      <c r="X930" s="50"/>
      <c r="Y930" s="50"/>
      <c r="AA930" s="3">
        <v>930</v>
      </c>
      <c r="AC930" s="6">
        <f>SUMIF(Edges!A:A,Vertices[[#This Row],[Vertex]],Edges!N:N)+SUMIF(Edges!B:B,Vertices[[#This Row],[Vertex]],Edges!N:N)</f>
        <v>0</v>
      </c>
      <c r="AD930" s="83" t="e">
        <f>REPLACE(INDEX(GroupVertices[Group], MATCH(Vertices[[#This Row],[Vertex]],GroupVertices[Vertex],0)),1,1,"")</f>
        <v>#N/A</v>
      </c>
      <c r="AE930" s="2"/>
      <c r="AI930" s="3"/>
    </row>
    <row r="931" spans="7:35" x14ac:dyDescent="0.25">
      <c r="G931" s="51"/>
      <c r="R931" s="49"/>
      <c r="U931" s="50"/>
      <c r="V931" s="50"/>
      <c r="W931" s="50"/>
      <c r="X931" s="50"/>
      <c r="Y931" s="50"/>
      <c r="AA931" s="3">
        <v>931</v>
      </c>
      <c r="AC931" s="6">
        <f>SUMIF(Edges!A:A,Vertices[[#This Row],[Vertex]],Edges!N:N)+SUMIF(Edges!B:B,Vertices[[#This Row],[Vertex]],Edges!N:N)</f>
        <v>0</v>
      </c>
      <c r="AD931" s="83" t="e">
        <f>REPLACE(INDEX(GroupVertices[Group], MATCH(Vertices[[#This Row],[Vertex]],GroupVertices[Vertex],0)),1,1,"")</f>
        <v>#N/A</v>
      </c>
      <c r="AE931" s="2"/>
      <c r="AI931" s="3"/>
    </row>
    <row r="932" spans="7:35" x14ac:dyDescent="0.25">
      <c r="G932" s="51"/>
      <c r="R932" s="49"/>
      <c r="U932" s="50"/>
      <c r="V932" s="50"/>
      <c r="W932" s="50"/>
      <c r="X932" s="50"/>
      <c r="Y932" s="50"/>
      <c r="AA932" s="3">
        <v>932</v>
      </c>
      <c r="AC932" s="6">
        <f>SUMIF(Edges!A:A,Vertices[[#This Row],[Vertex]],Edges!N:N)+SUMIF(Edges!B:B,Vertices[[#This Row],[Vertex]],Edges!N:N)</f>
        <v>0</v>
      </c>
      <c r="AD932" s="83" t="e">
        <f>REPLACE(INDEX(GroupVertices[Group], MATCH(Vertices[[#This Row],[Vertex]],GroupVertices[Vertex],0)),1,1,"")</f>
        <v>#N/A</v>
      </c>
      <c r="AE932" s="2"/>
      <c r="AI932" s="3"/>
    </row>
    <row r="933" spans="7:35" x14ac:dyDescent="0.25">
      <c r="G933" s="51"/>
      <c r="R933" s="49"/>
      <c r="U933" s="50"/>
      <c r="V933" s="50"/>
      <c r="W933" s="50"/>
      <c r="X933" s="50"/>
      <c r="Y933" s="50"/>
      <c r="AA933" s="3">
        <v>933</v>
      </c>
      <c r="AC933" s="6">
        <f>SUMIF(Edges!A:A,Vertices[[#This Row],[Vertex]],Edges!N:N)+SUMIF(Edges!B:B,Vertices[[#This Row],[Vertex]],Edges!N:N)</f>
        <v>0</v>
      </c>
      <c r="AD933" s="83" t="e">
        <f>REPLACE(INDEX(GroupVertices[Group], MATCH(Vertices[[#This Row],[Vertex]],GroupVertices[Vertex],0)),1,1,"")</f>
        <v>#N/A</v>
      </c>
      <c r="AE933" s="2"/>
      <c r="AI933" s="3"/>
    </row>
    <row r="934" spans="7:35" x14ac:dyDescent="0.25">
      <c r="G934" s="51"/>
      <c r="R934" s="49"/>
      <c r="U934" s="50"/>
      <c r="V934" s="50"/>
      <c r="W934" s="50"/>
      <c r="X934" s="50"/>
      <c r="Y934" s="50"/>
      <c r="AA934" s="3">
        <v>934</v>
      </c>
      <c r="AC934" s="6">
        <f>SUMIF(Edges!A:A,Vertices[[#This Row],[Vertex]],Edges!N:N)+SUMIF(Edges!B:B,Vertices[[#This Row],[Vertex]],Edges!N:N)</f>
        <v>0</v>
      </c>
      <c r="AD934" s="83" t="e">
        <f>REPLACE(INDEX(GroupVertices[Group], MATCH(Vertices[[#This Row],[Vertex]],GroupVertices[Vertex],0)),1,1,"")</f>
        <v>#N/A</v>
      </c>
      <c r="AE934" s="2"/>
      <c r="AI934" s="3"/>
    </row>
    <row r="935" spans="7:35" x14ac:dyDescent="0.25">
      <c r="G935" s="51"/>
      <c r="R935" s="49"/>
      <c r="U935" s="50"/>
      <c r="V935" s="50"/>
      <c r="W935" s="50"/>
      <c r="X935" s="50"/>
      <c r="Y935" s="50"/>
      <c r="AA935" s="3">
        <v>935</v>
      </c>
      <c r="AC935" s="6">
        <f>SUMIF(Edges!A:A,Vertices[[#This Row],[Vertex]],Edges!N:N)+SUMIF(Edges!B:B,Vertices[[#This Row],[Vertex]],Edges!N:N)</f>
        <v>0</v>
      </c>
      <c r="AD935" s="83" t="e">
        <f>REPLACE(INDEX(GroupVertices[Group], MATCH(Vertices[[#This Row],[Vertex]],GroupVertices[Vertex],0)),1,1,"")</f>
        <v>#N/A</v>
      </c>
      <c r="AE935" s="2"/>
      <c r="AI935" s="3"/>
    </row>
    <row r="936" spans="7:35" x14ac:dyDescent="0.25">
      <c r="G936" s="51"/>
      <c r="R936" s="49"/>
      <c r="U936" s="50"/>
      <c r="V936" s="50"/>
      <c r="W936" s="50"/>
      <c r="X936" s="50"/>
      <c r="Y936" s="50"/>
      <c r="AA936" s="3">
        <v>936</v>
      </c>
      <c r="AC936" s="6">
        <f>SUMIF(Edges!A:A,Vertices[[#This Row],[Vertex]],Edges!N:N)+SUMIF(Edges!B:B,Vertices[[#This Row],[Vertex]],Edges!N:N)</f>
        <v>0</v>
      </c>
      <c r="AD936" s="83" t="e">
        <f>REPLACE(INDEX(GroupVertices[Group], MATCH(Vertices[[#This Row],[Vertex]],GroupVertices[Vertex],0)),1,1,"")</f>
        <v>#N/A</v>
      </c>
      <c r="AE936" s="2"/>
      <c r="AI936" s="3"/>
    </row>
    <row r="937" spans="7:35" x14ac:dyDescent="0.25">
      <c r="G937" s="51"/>
      <c r="R937" s="49"/>
      <c r="U937" s="50"/>
      <c r="V937" s="50"/>
      <c r="W937" s="50"/>
      <c r="X937" s="50"/>
      <c r="Y937" s="50"/>
      <c r="AA937" s="3">
        <v>937</v>
      </c>
      <c r="AC937" s="6">
        <f>SUMIF(Edges!A:A,Vertices[[#This Row],[Vertex]],Edges!N:N)+SUMIF(Edges!B:B,Vertices[[#This Row],[Vertex]],Edges!N:N)</f>
        <v>0</v>
      </c>
      <c r="AD937" s="83" t="e">
        <f>REPLACE(INDEX(GroupVertices[Group], MATCH(Vertices[[#This Row],[Vertex]],GroupVertices[Vertex],0)),1,1,"")</f>
        <v>#N/A</v>
      </c>
      <c r="AE937" s="2"/>
      <c r="AI937" s="3"/>
    </row>
    <row r="938" spans="7:35" x14ac:dyDescent="0.25">
      <c r="G938" s="51"/>
      <c r="R938" s="49"/>
      <c r="U938" s="50"/>
      <c r="V938" s="50"/>
      <c r="W938" s="50"/>
      <c r="X938" s="50"/>
      <c r="Y938" s="50"/>
      <c r="AA938" s="3">
        <v>938</v>
      </c>
      <c r="AC938" s="6">
        <f>SUMIF(Edges!A:A,Vertices[[#This Row],[Vertex]],Edges!N:N)+SUMIF(Edges!B:B,Vertices[[#This Row],[Vertex]],Edges!N:N)</f>
        <v>0</v>
      </c>
      <c r="AD938" s="83" t="e">
        <f>REPLACE(INDEX(GroupVertices[Group], MATCH(Vertices[[#This Row],[Vertex]],GroupVertices[Vertex],0)),1,1,"")</f>
        <v>#N/A</v>
      </c>
      <c r="AE938" s="2"/>
      <c r="AI938" s="3"/>
    </row>
    <row r="939" spans="7:35" x14ac:dyDescent="0.25">
      <c r="G939" s="51"/>
      <c r="R939" s="49"/>
      <c r="U939" s="50"/>
      <c r="V939" s="50"/>
      <c r="W939" s="50"/>
      <c r="X939" s="50"/>
      <c r="Y939" s="50"/>
      <c r="AA939" s="3">
        <v>939</v>
      </c>
      <c r="AC939" s="6">
        <f>SUMIF(Edges!A:A,Vertices[[#This Row],[Vertex]],Edges!N:N)+SUMIF(Edges!B:B,Vertices[[#This Row],[Vertex]],Edges!N:N)</f>
        <v>0</v>
      </c>
      <c r="AD939" s="83" t="e">
        <f>REPLACE(INDEX(GroupVertices[Group], MATCH(Vertices[[#This Row],[Vertex]],GroupVertices[Vertex],0)),1,1,"")</f>
        <v>#N/A</v>
      </c>
      <c r="AE939" s="2"/>
      <c r="AI939" s="3"/>
    </row>
    <row r="940" spans="7:35" x14ac:dyDescent="0.25">
      <c r="G940" s="51"/>
      <c r="R940" s="49"/>
      <c r="U940" s="50"/>
      <c r="V940" s="50"/>
      <c r="W940" s="50"/>
      <c r="X940" s="50"/>
      <c r="Y940" s="50"/>
      <c r="AA940" s="3">
        <v>940</v>
      </c>
      <c r="AC940" s="6">
        <f>SUMIF(Edges!A:A,Vertices[[#This Row],[Vertex]],Edges!N:N)+SUMIF(Edges!B:B,Vertices[[#This Row],[Vertex]],Edges!N:N)</f>
        <v>0</v>
      </c>
      <c r="AD940" s="83" t="e">
        <f>REPLACE(INDEX(GroupVertices[Group], MATCH(Vertices[[#This Row],[Vertex]],GroupVertices[Vertex],0)),1,1,"")</f>
        <v>#N/A</v>
      </c>
      <c r="AE940" s="2"/>
      <c r="AI940" s="3"/>
    </row>
    <row r="941" spans="7:35" x14ac:dyDescent="0.25">
      <c r="G941" s="51"/>
      <c r="R941" s="49"/>
      <c r="U941" s="50"/>
      <c r="V941" s="50"/>
      <c r="W941" s="50"/>
      <c r="X941" s="50"/>
      <c r="Y941" s="50"/>
      <c r="AA941" s="3">
        <v>941</v>
      </c>
      <c r="AC941" s="6">
        <f>SUMIF(Edges!A:A,Vertices[[#This Row],[Vertex]],Edges!N:N)+SUMIF(Edges!B:B,Vertices[[#This Row],[Vertex]],Edges!N:N)</f>
        <v>0</v>
      </c>
      <c r="AD941" s="83" t="e">
        <f>REPLACE(INDEX(GroupVertices[Group], MATCH(Vertices[[#This Row],[Vertex]],GroupVertices[Vertex],0)),1,1,"")</f>
        <v>#N/A</v>
      </c>
      <c r="AE941" s="2"/>
      <c r="AI941" s="3"/>
    </row>
    <row r="942" spans="7:35" x14ac:dyDescent="0.25">
      <c r="G942" s="51"/>
      <c r="R942" s="49"/>
      <c r="U942" s="50"/>
      <c r="V942" s="50"/>
      <c r="W942" s="50"/>
      <c r="X942" s="50"/>
      <c r="Y942" s="50"/>
      <c r="AA942" s="3">
        <v>942</v>
      </c>
      <c r="AC942" s="6">
        <f>SUMIF(Edges!A:A,Vertices[[#This Row],[Vertex]],Edges!N:N)+SUMIF(Edges!B:B,Vertices[[#This Row],[Vertex]],Edges!N:N)</f>
        <v>0</v>
      </c>
      <c r="AD942" s="83" t="e">
        <f>REPLACE(INDEX(GroupVertices[Group], MATCH(Vertices[[#This Row],[Vertex]],GroupVertices[Vertex],0)),1,1,"")</f>
        <v>#N/A</v>
      </c>
      <c r="AE942" s="2"/>
      <c r="AI942" s="3"/>
    </row>
    <row r="943" spans="7:35" x14ac:dyDescent="0.25">
      <c r="G943" s="51"/>
      <c r="R943" s="49"/>
      <c r="U943" s="50"/>
      <c r="V943" s="50"/>
      <c r="W943" s="50"/>
      <c r="X943" s="50"/>
      <c r="Y943" s="50"/>
      <c r="AA943" s="3">
        <v>943</v>
      </c>
      <c r="AC943" s="6">
        <f>SUMIF(Edges!A:A,Vertices[[#This Row],[Vertex]],Edges!N:N)+SUMIF(Edges!B:B,Vertices[[#This Row],[Vertex]],Edges!N:N)</f>
        <v>0</v>
      </c>
      <c r="AD943" s="83" t="e">
        <f>REPLACE(INDEX(GroupVertices[Group], MATCH(Vertices[[#This Row],[Vertex]],GroupVertices[Vertex],0)),1,1,"")</f>
        <v>#N/A</v>
      </c>
      <c r="AE943" s="2"/>
      <c r="AI943" s="3"/>
    </row>
    <row r="944" spans="7:35" x14ac:dyDescent="0.25">
      <c r="G944" s="51"/>
      <c r="R944" s="49"/>
      <c r="U944" s="50"/>
      <c r="V944" s="50"/>
      <c r="W944" s="50"/>
      <c r="X944" s="50"/>
      <c r="Y944" s="50"/>
      <c r="AA944" s="3">
        <v>944</v>
      </c>
      <c r="AC944" s="6">
        <f>SUMIF(Edges!A:A,Vertices[[#This Row],[Vertex]],Edges!N:N)+SUMIF(Edges!B:B,Vertices[[#This Row],[Vertex]],Edges!N:N)</f>
        <v>0</v>
      </c>
      <c r="AD944" s="83" t="e">
        <f>REPLACE(INDEX(GroupVertices[Group], MATCH(Vertices[[#This Row],[Vertex]],GroupVertices[Vertex],0)),1,1,"")</f>
        <v>#N/A</v>
      </c>
      <c r="AE944" s="2"/>
      <c r="AI944" s="3"/>
    </row>
    <row r="945" spans="7:35" x14ac:dyDescent="0.25">
      <c r="G945" s="51"/>
      <c r="R945" s="49"/>
      <c r="U945" s="50"/>
      <c r="V945" s="50"/>
      <c r="W945" s="50"/>
      <c r="X945" s="50"/>
      <c r="Y945" s="50"/>
      <c r="AA945" s="3">
        <v>945</v>
      </c>
      <c r="AC945" s="6">
        <f>SUMIF(Edges!A:A,Vertices[[#This Row],[Vertex]],Edges!N:N)+SUMIF(Edges!B:B,Vertices[[#This Row],[Vertex]],Edges!N:N)</f>
        <v>0</v>
      </c>
      <c r="AD945" s="83" t="e">
        <f>REPLACE(INDEX(GroupVertices[Group], MATCH(Vertices[[#This Row],[Vertex]],GroupVertices[Vertex],0)),1,1,"")</f>
        <v>#N/A</v>
      </c>
      <c r="AE945" s="2"/>
      <c r="AI945" s="3"/>
    </row>
    <row r="946" spans="7:35" x14ac:dyDescent="0.25">
      <c r="G946" s="51"/>
      <c r="R946" s="49"/>
      <c r="U946" s="50"/>
      <c r="V946" s="50"/>
      <c r="W946" s="50"/>
      <c r="X946" s="50"/>
      <c r="Y946" s="50"/>
      <c r="AA946" s="3">
        <v>946</v>
      </c>
      <c r="AC946" s="6">
        <f>SUMIF(Edges!A:A,Vertices[[#This Row],[Vertex]],Edges!N:N)+SUMIF(Edges!B:B,Vertices[[#This Row],[Vertex]],Edges!N:N)</f>
        <v>0</v>
      </c>
      <c r="AD946" s="83" t="e">
        <f>REPLACE(INDEX(GroupVertices[Group], MATCH(Vertices[[#This Row],[Vertex]],GroupVertices[Vertex],0)),1,1,"")</f>
        <v>#N/A</v>
      </c>
      <c r="AE946" s="2"/>
      <c r="AI946" s="3"/>
    </row>
    <row r="947" spans="7:35" x14ac:dyDescent="0.25">
      <c r="G947" s="51"/>
      <c r="R947" s="49"/>
      <c r="U947" s="50"/>
      <c r="V947" s="50"/>
      <c r="W947" s="50"/>
      <c r="X947" s="50"/>
      <c r="Y947" s="50"/>
      <c r="AA947" s="3">
        <v>947</v>
      </c>
      <c r="AC947" s="6">
        <f>SUMIF(Edges!A:A,Vertices[[#This Row],[Vertex]],Edges!N:N)+SUMIF(Edges!B:B,Vertices[[#This Row],[Vertex]],Edges!N:N)</f>
        <v>0</v>
      </c>
      <c r="AD947" s="83" t="e">
        <f>REPLACE(INDEX(GroupVertices[Group], MATCH(Vertices[[#This Row],[Vertex]],GroupVertices[Vertex],0)),1,1,"")</f>
        <v>#N/A</v>
      </c>
      <c r="AE947" s="2"/>
      <c r="AI947" s="3"/>
    </row>
    <row r="948" spans="7:35" x14ac:dyDescent="0.25">
      <c r="G948" s="51"/>
      <c r="R948" s="49"/>
      <c r="U948" s="50"/>
      <c r="V948" s="50"/>
      <c r="W948" s="50"/>
      <c r="X948" s="50"/>
      <c r="Y948" s="50"/>
      <c r="AA948" s="3">
        <v>948</v>
      </c>
      <c r="AC948" s="6">
        <f>SUMIF(Edges!A:A,Vertices[[#This Row],[Vertex]],Edges!N:N)+SUMIF(Edges!B:B,Vertices[[#This Row],[Vertex]],Edges!N:N)</f>
        <v>0</v>
      </c>
      <c r="AD948" s="83" t="e">
        <f>REPLACE(INDEX(GroupVertices[Group], MATCH(Vertices[[#This Row],[Vertex]],GroupVertices[Vertex],0)),1,1,"")</f>
        <v>#N/A</v>
      </c>
      <c r="AE948" s="2"/>
      <c r="AI948" s="3"/>
    </row>
    <row r="949" spans="7:35" x14ac:dyDescent="0.25">
      <c r="G949" s="51"/>
      <c r="R949" s="49"/>
      <c r="U949" s="50"/>
      <c r="V949" s="50"/>
      <c r="W949" s="50"/>
      <c r="X949" s="50"/>
      <c r="Y949" s="50"/>
      <c r="AA949" s="3">
        <v>949</v>
      </c>
      <c r="AC949" s="6">
        <f>SUMIF(Edges!A:A,Vertices[[#This Row],[Vertex]],Edges!N:N)+SUMIF(Edges!B:B,Vertices[[#This Row],[Vertex]],Edges!N:N)</f>
        <v>0</v>
      </c>
      <c r="AD949" s="83" t="e">
        <f>REPLACE(INDEX(GroupVertices[Group], MATCH(Vertices[[#This Row],[Vertex]],GroupVertices[Vertex],0)),1,1,"")</f>
        <v>#N/A</v>
      </c>
      <c r="AE949" s="2"/>
      <c r="AI949" s="3"/>
    </row>
    <row r="950" spans="7:35" x14ac:dyDescent="0.25">
      <c r="G950" s="51"/>
      <c r="R950" s="49"/>
      <c r="U950" s="50"/>
      <c r="V950" s="50"/>
      <c r="W950" s="50"/>
      <c r="X950" s="50"/>
      <c r="Y950" s="50"/>
      <c r="AA950" s="3">
        <v>950</v>
      </c>
      <c r="AC950" s="6">
        <f>SUMIF(Edges!A:A,Vertices[[#This Row],[Vertex]],Edges!N:N)+SUMIF(Edges!B:B,Vertices[[#This Row],[Vertex]],Edges!N:N)</f>
        <v>0</v>
      </c>
      <c r="AD950" s="83" t="e">
        <f>REPLACE(INDEX(GroupVertices[Group], MATCH(Vertices[[#This Row],[Vertex]],GroupVertices[Vertex],0)),1,1,"")</f>
        <v>#N/A</v>
      </c>
      <c r="AE950" s="2"/>
      <c r="AI950" s="3"/>
    </row>
    <row r="951" spans="7:35" x14ac:dyDescent="0.25">
      <c r="G951" s="51"/>
      <c r="R951" s="49"/>
      <c r="U951" s="50"/>
      <c r="V951" s="50"/>
      <c r="W951" s="50"/>
      <c r="X951" s="50"/>
      <c r="Y951" s="50"/>
      <c r="AA951" s="3">
        <v>951</v>
      </c>
      <c r="AC951" s="6">
        <f>SUMIF(Edges!A:A,Vertices[[#This Row],[Vertex]],Edges!N:N)+SUMIF(Edges!B:B,Vertices[[#This Row],[Vertex]],Edges!N:N)</f>
        <v>0</v>
      </c>
      <c r="AD951" s="83" t="e">
        <f>REPLACE(INDEX(GroupVertices[Group], MATCH(Vertices[[#This Row],[Vertex]],GroupVertices[Vertex],0)),1,1,"")</f>
        <v>#N/A</v>
      </c>
      <c r="AE951" s="2"/>
      <c r="AI951" s="3"/>
    </row>
    <row r="952" spans="7:35" x14ac:dyDescent="0.25">
      <c r="G952" s="51"/>
      <c r="R952" s="49"/>
      <c r="U952" s="50"/>
      <c r="V952" s="50"/>
      <c r="W952" s="50"/>
      <c r="X952" s="50"/>
      <c r="Y952" s="50"/>
      <c r="AA952" s="3">
        <v>952</v>
      </c>
      <c r="AC952" s="6">
        <f>SUMIF(Edges!A:A,Vertices[[#This Row],[Vertex]],Edges!N:N)+SUMIF(Edges!B:B,Vertices[[#This Row],[Vertex]],Edges!N:N)</f>
        <v>0</v>
      </c>
      <c r="AD952" s="83" t="e">
        <f>REPLACE(INDEX(GroupVertices[Group], MATCH(Vertices[[#This Row],[Vertex]],GroupVertices[Vertex],0)),1,1,"")</f>
        <v>#N/A</v>
      </c>
      <c r="AE952" s="2"/>
      <c r="AI952" s="3"/>
    </row>
    <row r="953" spans="7:35" x14ac:dyDescent="0.25">
      <c r="G953" s="51"/>
      <c r="R953" s="49"/>
      <c r="U953" s="50"/>
      <c r="V953" s="50"/>
      <c r="W953" s="50"/>
      <c r="X953" s="50"/>
      <c r="Y953" s="50"/>
      <c r="AA953" s="3">
        <v>953</v>
      </c>
      <c r="AC953" s="6">
        <f>SUMIF(Edges!A:A,Vertices[[#This Row],[Vertex]],Edges!N:N)+SUMIF(Edges!B:B,Vertices[[#This Row],[Vertex]],Edges!N:N)</f>
        <v>0</v>
      </c>
      <c r="AD953" s="83" t="e">
        <f>REPLACE(INDEX(GroupVertices[Group], MATCH(Vertices[[#This Row],[Vertex]],GroupVertices[Vertex],0)),1,1,"")</f>
        <v>#N/A</v>
      </c>
      <c r="AE953" s="2"/>
      <c r="AI953" s="3"/>
    </row>
    <row r="954" spans="7:35" x14ac:dyDescent="0.25">
      <c r="G954" s="51"/>
      <c r="R954" s="49"/>
      <c r="U954" s="50"/>
      <c r="V954" s="50"/>
      <c r="W954" s="50"/>
      <c r="X954" s="50"/>
      <c r="Y954" s="50"/>
      <c r="AA954" s="3">
        <v>954</v>
      </c>
      <c r="AC954" s="6">
        <f>SUMIF(Edges!A:A,Vertices[[#This Row],[Vertex]],Edges!N:N)+SUMIF(Edges!B:B,Vertices[[#This Row],[Vertex]],Edges!N:N)</f>
        <v>0</v>
      </c>
      <c r="AD954" s="83" t="e">
        <f>REPLACE(INDEX(GroupVertices[Group], MATCH(Vertices[[#This Row],[Vertex]],GroupVertices[Vertex],0)),1,1,"")</f>
        <v>#N/A</v>
      </c>
      <c r="AE954" s="2"/>
      <c r="AI954" s="3"/>
    </row>
    <row r="955" spans="7:35" x14ac:dyDescent="0.25">
      <c r="G955" s="51"/>
      <c r="R955" s="49"/>
      <c r="U955" s="50"/>
      <c r="V955" s="50"/>
      <c r="W955" s="50"/>
      <c r="X955" s="50"/>
      <c r="Y955" s="50"/>
      <c r="AA955" s="3">
        <v>955</v>
      </c>
      <c r="AC955" s="6">
        <f>SUMIF(Edges!A:A,Vertices[[#This Row],[Vertex]],Edges!N:N)+SUMIF(Edges!B:B,Vertices[[#This Row],[Vertex]],Edges!N:N)</f>
        <v>0</v>
      </c>
      <c r="AD955" s="83" t="e">
        <f>REPLACE(INDEX(GroupVertices[Group], MATCH(Vertices[[#This Row],[Vertex]],GroupVertices[Vertex],0)),1,1,"")</f>
        <v>#N/A</v>
      </c>
      <c r="AE955" s="2"/>
      <c r="AI955" s="3"/>
    </row>
    <row r="956" spans="7:35" x14ac:dyDescent="0.25">
      <c r="G956" s="51"/>
      <c r="R956" s="49"/>
      <c r="U956" s="50"/>
      <c r="V956" s="50"/>
      <c r="W956" s="50"/>
      <c r="X956" s="50"/>
      <c r="Y956" s="50"/>
      <c r="AA956" s="3">
        <v>956</v>
      </c>
      <c r="AC956" s="6">
        <f>SUMIF(Edges!A:A,Vertices[[#This Row],[Vertex]],Edges!N:N)+SUMIF(Edges!B:B,Vertices[[#This Row],[Vertex]],Edges!N:N)</f>
        <v>0</v>
      </c>
      <c r="AD956" s="83" t="e">
        <f>REPLACE(INDEX(GroupVertices[Group], MATCH(Vertices[[#This Row],[Vertex]],GroupVertices[Vertex],0)),1,1,"")</f>
        <v>#N/A</v>
      </c>
      <c r="AE956" s="2"/>
      <c r="AI956" s="3"/>
    </row>
    <row r="957" spans="7:35" x14ac:dyDescent="0.25">
      <c r="G957" s="51"/>
      <c r="R957" s="49"/>
      <c r="U957" s="50"/>
      <c r="V957" s="50"/>
      <c r="W957" s="50"/>
      <c r="X957" s="50"/>
      <c r="Y957" s="50"/>
      <c r="AA957" s="3">
        <v>957</v>
      </c>
      <c r="AC957" s="6">
        <f>SUMIF(Edges!A:A,Vertices[[#This Row],[Vertex]],Edges!N:N)+SUMIF(Edges!B:B,Vertices[[#This Row],[Vertex]],Edges!N:N)</f>
        <v>0</v>
      </c>
      <c r="AD957" s="83" t="e">
        <f>REPLACE(INDEX(GroupVertices[Group], MATCH(Vertices[[#This Row],[Vertex]],GroupVertices[Vertex],0)),1,1,"")</f>
        <v>#N/A</v>
      </c>
      <c r="AE957" s="2"/>
      <c r="AI957" s="3"/>
    </row>
    <row r="958" spans="7:35" x14ac:dyDescent="0.25">
      <c r="G958" s="51"/>
      <c r="R958" s="49"/>
      <c r="U958" s="50"/>
      <c r="V958" s="50"/>
      <c r="W958" s="50"/>
      <c r="X958" s="50"/>
      <c r="Y958" s="50"/>
      <c r="AA958" s="3">
        <v>958</v>
      </c>
      <c r="AC958" s="6">
        <f>SUMIF(Edges!A:A,Vertices[[#This Row],[Vertex]],Edges!N:N)+SUMIF(Edges!B:B,Vertices[[#This Row],[Vertex]],Edges!N:N)</f>
        <v>0</v>
      </c>
      <c r="AD958" s="83" t="e">
        <f>REPLACE(INDEX(GroupVertices[Group], MATCH(Vertices[[#This Row],[Vertex]],GroupVertices[Vertex],0)),1,1,"")</f>
        <v>#N/A</v>
      </c>
      <c r="AE958" s="2"/>
      <c r="AI958" s="3"/>
    </row>
    <row r="959" spans="7:35" x14ac:dyDescent="0.25">
      <c r="G959" s="51"/>
      <c r="R959" s="49"/>
      <c r="U959" s="50"/>
      <c r="V959" s="50"/>
      <c r="W959" s="50"/>
      <c r="X959" s="50"/>
      <c r="Y959" s="50"/>
      <c r="AA959" s="3">
        <v>959</v>
      </c>
      <c r="AC959" s="6">
        <f>SUMIF(Edges!A:A,Vertices[[#This Row],[Vertex]],Edges!N:N)+SUMIF(Edges!B:B,Vertices[[#This Row],[Vertex]],Edges!N:N)</f>
        <v>0</v>
      </c>
      <c r="AD959" s="83" t="e">
        <f>REPLACE(INDEX(GroupVertices[Group], MATCH(Vertices[[#This Row],[Vertex]],GroupVertices[Vertex],0)),1,1,"")</f>
        <v>#N/A</v>
      </c>
      <c r="AE959" s="2"/>
      <c r="AI959" s="3"/>
    </row>
    <row r="960" spans="7:35" x14ac:dyDescent="0.25">
      <c r="G960" s="51"/>
      <c r="R960" s="49"/>
      <c r="U960" s="50"/>
      <c r="V960" s="50"/>
      <c r="W960" s="50"/>
      <c r="X960" s="50"/>
      <c r="Y960" s="50"/>
      <c r="AA960" s="3">
        <v>960</v>
      </c>
      <c r="AC960" s="6">
        <f>SUMIF(Edges!A:A,Vertices[[#This Row],[Vertex]],Edges!N:N)+SUMIF(Edges!B:B,Vertices[[#This Row],[Vertex]],Edges!N:N)</f>
        <v>0</v>
      </c>
      <c r="AD960" s="83" t="e">
        <f>REPLACE(INDEX(GroupVertices[Group], MATCH(Vertices[[#This Row],[Vertex]],GroupVertices[Vertex],0)),1,1,"")</f>
        <v>#N/A</v>
      </c>
      <c r="AE960" s="2"/>
      <c r="AI960" s="3"/>
    </row>
    <row r="961" spans="7:35" x14ac:dyDescent="0.25">
      <c r="G961" s="51"/>
      <c r="R961" s="49"/>
      <c r="U961" s="50"/>
      <c r="V961" s="50"/>
      <c r="W961" s="50"/>
      <c r="X961" s="50"/>
      <c r="Y961" s="50"/>
      <c r="AA961" s="3">
        <v>961</v>
      </c>
      <c r="AC961" s="6">
        <f>SUMIF(Edges!A:A,Vertices[[#This Row],[Vertex]],Edges!N:N)+SUMIF(Edges!B:B,Vertices[[#This Row],[Vertex]],Edges!N:N)</f>
        <v>0</v>
      </c>
      <c r="AD961" s="83" t="e">
        <f>REPLACE(INDEX(GroupVertices[Group], MATCH(Vertices[[#This Row],[Vertex]],GroupVertices[Vertex],0)),1,1,"")</f>
        <v>#N/A</v>
      </c>
      <c r="AE961" s="2"/>
      <c r="AI961" s="3"/>
    </row>
    <row r="962" spans="7:35" x14ac:dyDescent="0.25">
      <c r="G962" s="51"/>
      <c r="R962" s="49"/>
      <c r="U962" s="50"/>
      <c r="V962" s="50"/>
      <c r="W962" s="50"/>
      <c r="X962" s="50"/>
      <c r="Y962" s="50"/>
      <c r="AA962" s="3">
        <v>962</v>
      </c>
      <c r="AC962" s="6">
        <f>SUMIF(Edges!A:A,Vertices[[#This Row],[Vertex]],Edges!N:N)+SUMIF(Edges!B:B,Vertices[[#This Row],[Vertex]],Edges!N:N)</f>
        <v>0</v>
      </c>
      <c r="AD962" s="83" t="e">
        <f>REPLACE(INDEX(GroupVertices[Group], MATCH(Vertices[[#This Row],[Vertex]],GroupVertices[Vertex],0)),1,1,"")</f>
        <v>#N/A</v>
      </c>
      <c r="AE962" s="2"/>
      <c r="AI962" s="3"/>
    </row>
    <row r="963" spans="7:35" x14ac:dyDescent="0.25">
      <c r="G963" s="51"/>
      <c r="R963" s="49"/>
      <c r="U963" s="50"/>
      <c r="V963" s="50"/>
      <c r="W963" s="50"/>
      <c r="X963" s="50"/>
      <c r="Y963" s="50"/>
      <c r="AA963" s="3">
        <v>963</v>
      </c>
      <c r="AC963" s="6">
        <f>SUMIF(Edges!A:A,Vertices[[#This Row],[Vertex]],Edges!N:N)+SUMIF(Edges!B:B,Vertices[[#This Row],[Vertex]],Edges!N:N)</f>
        <v>0</v>
      </c>
      <c r="AD963" s="83" t="e">
        <f>REPLACE(INDEX(GroupVertices[Group], MATCH(Vertices[[#This Row],[Vertex]],GroupVertices[Vertex],0)),1,1,"")</f>
        <v>#N/A</v>
      </c>
      <c r="AE963" s="2"/>
      <c r="AI963" s="3"/>
    </row>
    <row r="964" spans="7:35" x14ac:dyDescent="0.25">
      <c r="G964" s="51"/>
      <c r="R964" s="49"/>
      <c r="U964" s="50"/>
      <c r="V964" s="50"/>
      <c r="W964" s="50"/>
      <c r="X964" s="50"/>
      <c r="Y964" s="50"/>
      <c r="AA964" s="3">
        <v>964</v>
      </c>
      <c r="AC964" s="6">
        <f>SUMIF(Edges!A:A,Vertices[[#This Row],[Vertex]],Edges!N:N)+SUMIF(Edges!B:B,Vertices[[#This Row],[Vertex]],Edges!N:N)</f>
        <v>0</v>
      </c>
      <c r="AD964" s="83" t="e">
        <f>REPLACE(INDEX(GroupVertices[Group], MATCH(Vertices[[#This Row],[Vertex]],GroupVertices[Vertex],0)),1,1,"")</f>
        <v>#N/A</v>
      </c>
      <c r="AE964" s="2"/>
      <c r="AI964" s="3"/>
    </row>
    <row r="965" spans="7:35" x14ac:dyDescent="0.25">
      <c r="G965" s="51"/>
      <c r="R965" s="49"/>
      <c r="U965" s="50"/>
      <c r="V965" s="50"/>
      <c r="W965" s="50"/>
      <c r="X965" s="50"/>
      <c r="Y965" s="50"/>
      <c r="AA965" s="3">
        <v>965</v>
      </c>
      <c r="AC965" s="6">
        <f>SUMIF(Edges!A:A,Vertices[[#This Row],[Vertex]],Edges!N:N)+SUMIF(Edges!B:B,Vertices[[#This Row],[Vertex]],Edges!N:N)</f>
        <v>0</v>
      </c>
      <c r="AD965" s="83" t="e">
        <f>REPLACE(INDEX(GroupVertices[Group], MATCH(Vertices[[#This Row],[Vertex]],GroupVertices[Vertex],0)),1,1,"")</f>
        <v>#N/A</v>
      </c>
      <c r="AE965" s="2"/>
      <c r="AI965" s="3"/>
    </row>
    <row r="966" spans="7:35" x14ac:dyDescent="0.25">
      <c r="G966" s="51"/>
      <c r="R966" s="49"/>
      <c r="U966" s="50"/>
      <c r="V966" s="50"/>
      <c r="W966" s="50"/>
      <c r="X966" s="50"/>
      <c r="Y966" s="50"/>
      <c r="AA966" s="3">
        <v>966</v>
      </c>
      <c r="AC966" s="6">
        <f>SUMIF(Edges!A:A,Vertices[[#This Row],[Vertex]],Edges!N:N)+SUMIF(Edges!B:B,Vertices[[#This Row],[Vertex]],Edges!N:N)</f>
        <v>0</v>
      </c>
      <c r="AD966" s="83" t="e">
        <f>REPLACE(INDEX(GroupVertices[Group], MATCH(Vertices[[#This Row],[Vertex]],GroupVertices[Vertex],0)),1,1,"")</f>
        <v>#N/A</v>
      </c>
      <c r="AE966" s="2"/>
      <c r="AI966" s="3"/>
    </row>
    <row r="967" spans="7:35" x14ac:dyDescent="0.25">
      <c r="G967" s="51"/>
      <c r="R967" s="49"/>
      <c r="U967" s="50"/>
      <c r="V967" s="50"/>
      <c r="W967" s="50"/>
      <c r="X967" s="50"/>
      <c r="Y967" s="50"/>
      <c r="AA967" s="3">
        <v>967</v>
      </c>
      <c r="AC967" s="6">
        <f>SUMIF(Edges!A:A,Vertices[[#This Row],[Vertex]],Edges!N:N)+SUMIF(Edges!B:B,Vertices[[#This Row],[Vertex]],Edges!N:N)</f>
        <v>0</v>
      </c>
      <c r="AD967" s="83" t="e">
        <f>REPLACE(INDEX(GroupVertices[Group], MATCH(Vertices[[#This Row],[Vertex]],GroupVertices[Vertex],0)),1,1,"")</f>
        <v>#N/A</v>
      </c>
      <c r="AE967" s="2"/>
      <c r="AI967" s="3"/>
    </row>
    <row r="968" spans="7:35" x14ac:dyDescent="0.25">
      <c r="G968" s="51"/>
      <c r="R968" s="49"/>
      <c r="U968" s="50"/>
      <c r="V968" s="50"/>
      <c r="W968" s="50"/>
      <c r="X968" s="50"/>
      <c r="Y968" s="50"/>
      <c r="AA968" s="3">
        <v>968</v>
      </c>
      <c r="AC968" s="6">
        <f>SUMIF(Edges!A:A,Vertices[[#This Row],[Vertex]],Edges!N:N)+SUMIF(Edges!B:B,Vertices[[#This Row],[Vertex]],Edges!N:N)</f>
        <v>0</v>
      </c>
      <c r="AD968" s="83" t="e">
        <f>REPLACE(INDEX(GroupVertices[Group], MATCH(Vertices[[#This Row],[Vertex]],GroupVertices[Vertex],0)),1,1,"")</f>
        <v>#N/A</v>
      </c>
      <c r="AE968" s="2"/>
      <c r="AI968" s="3"/>
    </row>
    <row r="969" spans="7:35" x14ac:dyDescent="0.25">
      <c r="G969" s="51"/>
      <c r="R969" s="49"/>
      <c r="U969" s="50"/>
      <c r="V969" s="50"/>
      <c r="W969" s="50"/>
      <c r="X969" s="50"/>
      <c r="Y969" s="50"/>
      <c r="AA969" s="3">
        <v>969</v>
      </c>
      <c r="AC969" s="6">
        <f>SUMIF(Edges!A:A,Vertices[[#This Row],[Vertex]],Edges!N:N)+SUMIF(Edges!B:B,Vertices[[#This Row],[Vertex]],Edges!N:N)</f>
        <v>0</v>
      </c>
      <c r="AD969" s="83" t="e">
        <f>REPLACE(INDEX(GroupVertices[Group], MATCH(Vertices[[#This Row],[Vertex]],GroupVertices[Vertex],0)),1,1,"")</f>
        <v>#N/A</v>
      </c>
      <c r="AE969" s="2"/>
      <c r="AI969" s="3"/>
    </row>
    <row r="970" spans="7:35" x14ac:dyDescent="0.25">
      <c r="G970" s="51"/>
      <c r="R970" s="49"/>
      <c r="U970" s="50"/>
      <c r="V970" s="50"/>
      <c r="W970" s="50"/>
      <c r="X970" s="50"/>
      <c r="Y970" s="50"/>
      <c r="AA970" s="3">
        <v>970</v>
      </c>
      <c r="AC970" s="6">
        <f>SUMIF(Edges!A:A,Vertices[[#This Row],[Vertex]],Edges!N:N)+SUMIF(Edges!B:B,Vertices[[#This Row],[Vertex]],Edges!N:N)</f>
        <v>0</v>
      </c>
      <c r="AD970" s="83" t="e">
        <f>REPLACE(INDEX(GroupVertices[Group], MATCH(Vertices[[#This Row],[Vertex]],GroupVertices[Vertex],0)),1,1,"")</f>
        <v>#N/A</v>
      </c>
      <c r="AE970" s="2"/>
      <c r="AI970" s="3"/>
    </row>
    <row r="971" spans="7:35" x14ac:dyDescent="0.25">
      <c r="G971" s="51"/>
      <c r="R971" s="49"/>
      <c r="U971" s="50"/>
      <c r="V971" s="50"/>
      <c r="W971" s="50"/>
      <c r="X971" s="50"/>
      <c r="Y971" s="50"/>
      <c r="AA971" s="3">
        <v>971</v>
      </c>
      <c r="AC971" s="6">
        <f>SUMIF(Edges!A:A,Vertices[[#This Row],[Vertex]],Edges!N:N)+SUMIF(Edges!B:B,Vertices[[#This Row],[Vertex]],Edges!N:N)</f>
        <v>0</v>
      </c>
      <c r="AD971" s="83" t="e">
        <f>REPLACE(INDEX(GroupVertices[Group], MATCH(Vertices[[#This Row],[Vertex]],GroupVertices[Vertex],0)),1,1,"")</f>
        <v>#N/A</v>
      </c>
      <c r="AE971" s="2"/>
      <c r="AI971" s="3"/>
    </row>
    <row r="972" spans="7:35" x14ac:dyDescent="0.25">
      <c r="G972" s="51"/>
      <c r="R972" s="49"/>
      <c r="U972" s="50"/>
      <c r="V972" s="50"/>
      <c r="W972" s="50"/>
      <c r="X972" s="50"/>
      <c r="Y972" s="50"/>
      <c r="AA972" s="3">
        <v>972</v>
      </c>
      <c r="AC972" s="6">
        <f>SUMIF(Edges!A:A,Vertices[[#This Row],[Vertex]],Edges!N:N)+SUMIF(Edges!B:B,Vertices[[#This Row],[Vertex]],Edges!N:N)</f>
        <v>0</v>
      </c>
      <c r="AD972" s="83" t="e">
        <f>REPLACE(INDEX(GroupVertices[Group], MATCH(Vertices[[#This Row],[Vertex]],GroupVertices[Vertex],0)),1,1,"")</f>
        <v>#N/A</v>
      </c>
      <c r="AE972" s="2"/>
      <c r="AI972" s="3"/>
    </row>
    <row r="973" spans="7:35" x14ac:dyDescent="0.25">
      <c r="G973" s="51"/>
      <c r="R973" s="49"/>
      <c r="U973" s="50"/>
      <c r="V973" s="50"/>
      <c r="W973" s="50"/>
      <c r="X973" s="50"/>
      <c r="Y973" s="50"/>
      <c r="AA973" s="3">
        <v>973</v>
      </c>
      <c r="AC973" s="6">
        <f>SUMIF(Edges!A:A,Vertices[[#This Row],[Vertex]],Edges!N:N)+SUMIF(Edges!B:B,Vertices[[#This Row],[Vertex]],Edges!N:N)</f>
        <v>0</v>
      </c>
      <c r="AD973" s="83" t="e">
        <f>REPLACE(INDEX(GroupVertices[Group], MATCH(Vertices[[#This Row],[Vertex]],GroupVertices[Vertex],0)),1,1,"")</f>
        <v>#N/A</v>
      </c>
      <c r="AE973" s="2"/>
      <c r="AI973" s="3"/>
    </row>
    <row r="974" spans="7:35" x14ac:dyDescent="0.25">
      <c r="G974" s="51"/>
      <c r="R974" s="49"/>
      <c r="U974" s="50"/>
      <c r="V974" s="50"/>
      <c r="W974" s="50"/>
      <c r="X974" s="50"/>
      <c r="Y974" s="50"/>
      <c r="AA974" s="3">
        <v>974</v>
      </c>
      <c r="AC974" s="6">
        <f>SUMIF(Edges!A:A,Vertices[[#This Row],[Vertex]],Edges!N:N)+SUMIF(Edges!B:B,Vertices[[#This Row],[Vertex]],Edges!N:N)</f>
        <v>0</v>
      </c>
      <c r="AD974" s="83" t="e">
        <f>REPLACE(INDEX(GroupVertices[Group], MATCH(Vertices[[#This Row],[Vertex]],GroupVertices[Vertex],0)),1,1,"")</f>
        <v>#N/A</v>
      </c>
      <c r="AE974" s="2"/>
      <c r="AI974" s="3"/>
    </row>
    <row r="975" spans="7:35" x14ac:dyDescent="0.25">
      <c r="G975" s="51"/>
      <c r="R975" s="49"/>
      <c r="U975" s="50"/>
      <c r="V975" s="50"/>
      <c r="W975" s="50"/>
      <c r="X975" s="50"/>
      <c r="Y975" s="50"/>
      <c r="AA975" s="3">
        <v>975</v>
      </c>
      <c r="AC975" s="6">
        <f>SUMIF(Edges!A:A,Vertices[[#This Row],[Vertex]],Edges!N:N)+SUMIF(Edges!B:B,Vertices[[#This Row],[Vertex]],Edges!N:N)</f>
        <v>0</v>
      </c>
      <c r="AD975" s="83" t="e">
        <f>REPLACE(INDEX(GroupVertices[Group], MATCH(Vertices[[#This Row],[Vertex]],GroupVertices[Vertex],0)),1,1,"")</f>
        <v>#N/A</v>
      </c>
      <c r="AE975" s="2"/>
      <c r="AI975" s="3"/>
    </row>
    <row r="976" spans="7:35" x14ac:dyDescent="0.25">
      <c r="G976" s="51"/>
      <c r="R976" s="49"/>
      <c r="U976" s="50"/>
      <c r="V976" s="50"/>
      <c r="W976" s="50"/>
      <c r="X976" s="50"/>
      <c r="Y976" s="50"/>
      <c r="AA976" s="3">
        <v>976</v>
      </c>
      <c r="AC976" s="6">
        <f>SUMIF(Edges!A:A,Vertices[[#This Row],[Vertex]],Edges!N:N)+SUMIF(Edges!B:B,Vertices[[#This Row],[Vertex]],Edges!N:N)</f>
        <v>0</v>
      </c>
      <c r="AD976" s="83" t="e">
        <f>REPLACE(INDEX(GroupVertices[Group], MATCH(Vertices[[#This Row],[Vertex]],GroupVertices[Vertex],0)),1,1,"")</f>
        <v>#N/A</v>
      </c>
      <c r="AE976" s="2"/>
      <c r="AI976" s="3"/>
    </row>
    <row r="977" spans="7:35" x14ac:dyDescent="0.25">
      <c r="G977" s="51"/>
      <c r="R977" s="49"/>
      <c r="U977" s="50"/>
      <c r="V977" s="50"/>
      <c r="W977" s="50"/>
      <c r="X977" s="50"/>
      <c r="Y977" s="50"/>
      <c r="AA977" s="3">
        <v>977</v>
      </c>
      <c r="AC977" s="6">
        <f>SUMIF(Edges!A:A,Vertices[[#This Row],[Vertex]],Edges!N:N)+SUMIF(Edges!B:B,Vertices[[#This Row],[Vertex]],Edges!N:N)</f>
        <v>0</v>
      </c>
      <c r="AD977" s="83" t="e">
        <f>REPLACE(INDEX(GroupVertices[Group], MATCH(Vertices[[#This Row],[Vertex]],GroupVertices[Vertex],0)),1,1,"")</f>
        <v>#N/A</v>
      </c>
      <c r="AE977" s="2"/>
      <c r="AI977" s="3"/>
    </row>
    <row r="978" spans="7:35" x14ac:dyDescent="0.25">
      <c r="G978" s="51"/>
      <c r="R978" s="49"/>
      <c r="U978" s="50"/>
      <c r="V978" s="50"/>
      <c r="W978" s="50"/>
      <c r="X978" s="50"/>
      <c r="Y978" s="50"/>
      <c r="AA978" s="3">
        <v>978</v>
      </c>
      <c r="AC978" s="6">
        <f>SUMIF(Edges!A:A,Vertices[[#This Row],[Vertex]],Edges!N:N)+SUMIF(Edges!B:B,Vertices[[#This Row],[Vertex]],Edges!N:N)</f>
        <v>0</v>
      </c>
      <c r="AD978" s="83" t="e">
        <f>REPLACE(INDEX(GroupVertices[Group], MATCH(Vertices[[#This Row],[Vertex]],GroupVertices[Vertex],0)),1,1,"")</f>
        <v>#N/A</v>
      </c>
      <c r="AE978" s="2"/>
      <c r="AI978" s="3"/>
    </row>
    <row r="979" spans="7:35" x14ac:dyDescent="0.25">
      <c r="G979" s="51"/>
      <c r="R979" s="49"/>
      <c r="U979" s="50"/>
      <c r="V979" s="50"/>
      <c r="W979" s="50"/>
      <c r="X979" s="50"/>
      <c r="Y979" s="50"/>
      <c r="AA979" s="3">
        <v>979</v>
      </c>
      <c r="AC979" s="6">
        <f>SUMIF(Edges!A:A,Vertices[[#This Row],[Vertex]],Edges!N:N)+SUMIF(Edges!B:B,Vertices[[#This Row],[Vertex]],Edges!N:N)</f>
        <v>0</v>
      </c>
      <c r="AD979" s="83" t="e">
        <f>REPLACE(INDEX(GroupVertices[Group], MATCH(Vertices[[#This Row],[Vertex]],GroupVertices[Vertex],0)),1,1,"")</f>
        <v>#N/A</v>
      </c>
      <c r="AE979" s="2"/>
      <c r="AI979" s="3"/>
    </row>
    <row r="980" spans="7:35" x14ac:dyDescent="0.25">
      <c r="G980" s="51"/>
      <c r="R980" s="49"/>
      <c r="U980" s="50"/>
      <c r="V980" s="50"/>
      <c r="W980" s="50"/>
      <c r="X980" s="50"/>
      <c r="Y980" s="50"/>
      <c r="AA980" s="3">
        <v>980</v>
      </c>
      <c r="AC980" s="6">
        <f>SUMIF(Edges!A:A,Vertices[[#This Row],[Vertex]],Edges!N:N)+SUMIF(Edges!B:B,Vertices[[#This Row],[Vertex]],Edges!N:N)</f>
        <v>0</v>
      </c>
      <c r="AD980" s="83" t="e">
        <f>REPLACE(INDEX(GroupVertices[Group], MATCH(Vertices[[#This Row],[Vertex]],GroupVertices[Vertex],0)),1,1,"")</f>
        <v>#N/A</v>
      </c>
      <c r="AE980" s="2"/>
      <c r="AI980" s="3"/>
    </row>
    <row r="981" spans="7:35" x14ac:dyDescent="0.25">
      <c r="G981" s="51"/>
      <c r="R981" s="49"/>
      <c r="U981" s="50"/>
      <c r="V981" s="50"/>
      <c r="W981" s="50"/>
      <c r="X981" s="50"/>
      <c r="Y981" s="50"/>
      <c r="AA981" s="3">
        <v>981</v>
      </c>
      <c r="AC981" s="6">
        <f>SUMIF(Edges!A:A,Vertices[[#This Row],[Vertex]],Edges!N:N)+SUMIF(Edges!B:B,Vertices[[#This Row],[Vertex]],Edges!N:N)</f>
        <v>0</v>
      </c>
      <c r="AD981" s="83" t="e">
        <f>REPLACE(INDEX(GroupVertices[Group], MATCH(Vertices[[#This Row],[Vertex]],GroupVertices[Vertex],0)),1,1,"")</f>
        <v>#N/A</v>
      </c>
      <c r="AE981" s="2"/>
      <c r="AI981" s="3"/>
    </row>
    <row r="982" spans="7:35" x14ac:dyDescent="0.25">
      <c r="G982" s="51"/>
      <c r="R982" s="49"/>
      <c r="U982" s="50"/>
      <c r="V982" s="50"/>
      <c r="W982" s="50"/>
      <c r="X982" s="50"/>
      <c r="Y982" s="50"/>
      <c r="AA982" s="3">
        <v>982</v>
      </c>
      <c r="AC982" s="6">
        <f>SUMIF(Edges!A:A,Vertices[[#This Row],[Vertex]],Edges!N:N)+SUMIF(Edges!B:B,Vertices[[#This Row],[Vertex]],Edges!N:N)</f>
        <v>0</v>
      </c>
      <c r="AD982" s="83" t="e">
        <f>REPLACE(INDEX(GroupVertices[Group], MATCH(Vertices[[#This Row],[Vertex]],GroupVertices[Vertex],0)),1,1,"")</f>
        <v>#N/A</v>
      </c>
      <c r="AE982" s="2"/>
      <c r="AI982" s="3"/>
    </row>
    <row r="983" spans="7:35" x14ac:dyDescent="0.25">
      <c r="G983" s="51"/>
      <c r="R983" s="49"/>
      <c r="U983" s="50"/>
      <c r="V983" s="50"/>
      <c r="W983" s="50"/>
      <c r="X983" s="50"/>
      <c r="Y983" s="50"/>
      <c r="AA983" s="3">
        <v>983</v>
      </c>
      <c r="AC983" s="6">
        <f>SUMIF(Edges!A:A,Vertices[[#This Row],[Vertex]],Edges!N:N)+SUMIF(Edges!B:B,Vertices[[#This Row],[Vertex]],Edges!N:N)</f>
        <v>0</v>
      </c>
      <c r="AD983" s="83" t="e">
        <f>REPLACE(INDEX(GroupVertices[Group], MATCH(Vertices[[#This Row],[Vertex]],GroupVertices[Vertex],0)),1,1,"")</f>
        <v>#N/A</v>
      </c>
      <c r="AE983" s="2"/>
      <c r="AI983" s="3"/>
    </row>
    <row r="984" spans="7:35" x14ac:dyDescent="0.25">
      <c r="G984" s="51"/>
      <c r="R984" s="49"/>
      <c r="U984" s="50"/>
      <c r="V984" s="50"/>
      <c r="W984" s="50"/>
      <c r="X984" s="50"/>
      <c r="Y984" s="50"/>
      <c r="AA984" s="3">
        <v>984</v>
      </c>
      <c r="AC984" s="6">
        <f>SUMIF(Edges!A:A,Vertices[[#This Row],[Vertex]],Edges!N:N)+SUMIF(Edges!B:B,Vertices[[#This Row],[Vertex]],Edges!N:N)</f>
        <v>0</v>
      </c>
      <c r="AD984" s="83" t="e">
        <f>REPLACE(INDEX(GroupVertices[Group], MATCH(Vertices[[#This Row],[Vertex]],GroupVertices[Vertex],0)),1,1,"")</f>
        <v>#N/A</v>
      </c>
      <c r="AE984" s="2"/>
      <c r="AI984" s="3"/>
    </row>
    <row r="985" spans="7:35" x14ac:dyDescent="0.25">
      <c r="G985" s="51"/>
      <c r="R985" s="49"/>
      <c r="U985" s="50"/>
      <c r="V985" s="50"/>
      <c r="W985" s="50"/>
      <c r="X985" s="50"/>
      <c r="Y985" s="50"/>
      <c r="AA985" s="3">
        <v>985</v>
      </c>
      <c r="AC985" s="6">
        <f>SUMIF(Edges!A:A,Vertices[[#This Row],[Vertex]],Edges!N:N)+SUMIF(Edges!B:B,Vertices[[#This Row],[Vertex]],Edges!N:N)</f>
        <v>0</v>
      </c>
      <c r="AD985" s="83" t="e">
        <f>REPLACE(INDEX(GroupVertices[Group], MATCH(Vertices[[#This Row],[Vertex]],GroupVertices[Vertex],0)),1,1,"")</f>
        <v>#N/A</v>
      </c>
      <c r="AE985" s="2"/>
      <c r="AI985" s="3"/>
    </row>
    <row r="986" spans="7:35" x14ac:dyDescent="0.25">
      <c r="G986" s="51"/>
      <c r="R986" s="49"/>
      <c r="U986" s="50"/>
      <c r="V986" s="50"/>
      <c r="W986" s="50"/>
      <c r="X986" s="50"/>
      <c r="Y986" s="50"/>
      <c r="AA986" s="3">
        <v>986</v>
      </c>
      <c r="AC986" s="6">
        <f>SUMIF(Edges!A:A,Vertices[[#This Row],[Vertex]],Edges!N:N)+SUMIF(Edges!B:B,Vertices[[#This Row],[Vertex]],Edges!N:N)</f>
        <v>0</v>
      </c>
      <c r="AD986" s="83" t="e">
        <f>REPLACE(INDEX(GroupVertices[Group], MATCH(Vertices[[#This Row],[Vertex]],GroupVertices[Vertex],0)),1,1,"")</f>
        <v>#N/A</v>
      </c>
      <c r="AE986" s="2"/>
      <c r="AI986" s="3"/>
    </row>
    <row r="987" spans="7:35" x14ac:dyDescent="0.25">
      <c r="G987" s="51"/>
      <c r="R987" s="49"/>
      <c r="U987" s="50"/>
      <c r="V987" s="50"/>
      <c r="W987" s="50"/>
      <c r="X987" s="50"/>
      <c r="Y987" s="50"/>
      <c r="AA987" s="3">
        <v>987</v>
      </c>
      <c r="AC987" s="6">
        <f>SUMIF(Edges!A:A,Vertices[[#This Row],[Vertex]],Edges!N:N)+SUMIF(Edges!B:B,Vertices[[#This Row],[Vertex]],Edges!N:N)</f>
        <v>0</v>
      </c>
      <c r="AD987" s="83" t="e">
        <f>REPLACE(INDEX(GroupVertices[Group], MATCH(Vertices[[#This Row],[Vertex]],GroupVertices[Vertex],0)),1,1,"")</f>
        <v>#N/A</v>
      </c>
      <c r="AE987" s="2"/>
      <c r="AI987" s="3"/>
    </row>
    <row r="988" spans="7:35" x14ac:dyDescent="0.25">
      <c r="G988" s="51"/>
      <c r="R988" s="49"/>
      <c r="U988" s="50"/>
      <c r="V988" s="50"/>
      <c r="W988" s="50"/>
      <c r="X988" s="50"/>
      <c r="Y988" s="50"/>
      <c r="AA988" s="3">
        <v>988</v>
      </c>
      <c r="AC988" s="6">
        <f>SUMIF(Edges!A:A,Vertices[[#This Row],[Vertex]],Edges!N:N)+SUMIF(Edges!B:B,Vertices[[#This Row],[Vertex]],Edges!N:N)</f>
        <v>0</v>
      </c>
      <c r="AD988" s="83" t="e">
        <f>REPLACE(INDEX(GroupVertices[Group], MATCH(Vertices[[#This Row],[Vertex]],GroupVertices[Vertex],0)),1,1,"")</f>
        <v>#N/A</v>
      </c>
      <c r="AE988" s="2"/>
      <c r="AI988" s="3"/>
    </row>
    <row r="989" spans="7:35" x14ac:dyDescent="0.25">
      <c r="G989" s="51"/>
      <c r="R989" s="49"/>
      <c r="U989" s="50"/>
      <c r="V989" s="50"/>
      <c r="W989" s="50"/>
      <c r="X989" s="50"/>
      <c r="Y989" s="50"/>
      <c r="AA989" s="3">
        <v>989</v>
      </c>
      <c r="AC989" s="6">
        <f>SUMIF(Edges!A:A,Vertices[[#This Row],[Vertex]],Edges!N:N)+SUMIF(Edges!B:B,Vertices[[#This Row],[Vertex]],Edges!N:N)</f>
        <v>0</v>
      </c>
      <c r="AD989" s="83" t="e">
        <f>REPLACE(INDEX(GroupVertices[Group], MATCH(Vertices[[#This Row],[Vertex]],GroupVertices[Vertex],0)),1,1,"")</f>
        <v>#N/A</v>
      </c>
      <c r="AE989" s="2"/>
      <c r="AI989" s="3"/>
    </row>
    <row r="990" spans="7:35" x14ac:dyDescent="0.25">
      <c r="G990" s="51"/>
      <c r="R990" s="49"/>
      <c r="U990" s="50"/>
      <c r="V990" s="50"/>
      <c r="W990" s="50"/>
      <c r="X990" s="50"/>
      <c r="Y990" s="50"/>
      <c r="AA990" s="3">
        <v>990</v>
      </c>
      <c r="AC990" s="6">
        <f>SUMIF(Edges!A:A,Vertices[[#This Row],[Vertex]],Edges!N:N)+SUMIF(Edges!B:B,Vertices[[#This Row],[Vertex]],Edges!N:N)</f>
        <v>0</v>
      </c>
      <c r="AD990" s="83" t="e">
        <f>REPLACE(INDEX(GroupVertices[Group], MATCH(Vertices[[#This Row],[Vertex]],GroupVertices[Vertex],0)),1,1,"")</f>
        <v>#N/A</v>
      </c>
      <c r="AE990" s="2"/>
      <c r="AI990" s="3"/>
    </row>
    <row r="991" spans="7:35" x14ac:dyDescent="0.25">
      <c r="G991" s="51"/>
      <c r="R991" s="49"/>
      <c r="U991" s="50"/>
      <c r="V991" s="50"/>
      <c r="W991" s="50"/>
      <c r="X991" s="50"/>
      <c r="Y991" s="50"/>
      <c r="AA991" s="3">
        <v>991</v>
      </c>
      <c r="AC991" s="6">
        <f>SUMIF(Edges!A:A,Vertices[[#This Row],[Vertex]],Edges!N:N)+SUMIF(Edges!B:B,Vertices[[#This Row],[Vertex]],Edges!N:N)</f>
        <v>0</v>
      </c>
      <c r="AD991" s="83" t="e">
        <f>REPLACE(INDEX(GroupVertices[Group], MATCH(Vertices[[#This Row],[Vertex]],GroupVertices[Vertex],0)),1,1,"")</f>
        <v>#N/A</v>
      </c>
      <c r="AE991" s="2"/>
      <c r="AI991" s="3"/>
    </row>
    <row r="992" spans="7:35" x14ac:dyDescent="0.25">
      <c r="G992" s="51"/>
      <c r="R992" s="49"/>
      <c r="U992" s="50"/>
      <c r="V992" s="50"/>
      <c r="W992" s="50"/>
      <c r="X992" s="50"/>
      <c r="Y992" s="50"/>
      <c r="AA992" s="3">
        <v>992</v>
      </c>
      <c r="AC992" s="6">
        <f>SUMIF(Edges!A:A,Vertices[[#This Row],[Vertex]],Edges!N:N)+SUMIF(Edges!B:B,Vertices[[#This Row],[Vertex]],Edges!N:N)</f>
        <v>0</v>
      </c>
      <c r="AD992" s="83" t="e">
        <f>REPLACE(INDEX(GroupVertices[Group], MATCH(Vertices[[#This Row],[Vertex]],GroupVertices[Vertex],0)),1,1,"")</f>
        <v>#N/A</v>
      </c>
      <c r="AE992" s="2"/>
      <c r="AI992" s="3"/>
    </row>
  </sheetData>
  <dataConsolidate/>
  <dataValidations count="20">
    <dataValidation allowBlank="1" errorTitle="Invalid Vertex Visibility" error="You have entered an unrecognized vertex visibility.  Try selecting from the drop-down list instead." sqref="AE3"/>
    <dataValidation allowBlank="1" showErrorMessage="1" sqref="AE2"/>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99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992">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992"/>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992"/>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992"/>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992"/>
    <dataValidation allowBlank="1" showInputMessage="1" errorTitle="Invalid Vertex Image Key" promptTitle="Vertex Tooltip" prompt="Enter optional text that will pop up when the mouse is hovered over the vertex." sqref="K3:K992"/>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992"/>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992">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992"/>
    <dataValidation allowBlank="1" showInputMessage="1" promptTitle="Vertex Label Fill Color" prompt="To select an optional fill color for the Label shape, right-click and select Select Color on the right-click menu." sqref="I3:I992"/>
    <dataValidation allowBlank="1" showInputMessage="1" errorTitle="Invalid Vertex Image Key" promptTitle="Vertex Image File" prompt="Enter the path to an image file.  Hover over the column header for examples." sqref="F3:F992"/>
    <dataValidation allowBlank="1" showInputMessage="1" promptTitle="Vertex Color" prompt="To select an optional vertex color, right-click and select Select Color on the right-click menu." sqref="B3:B992"/>
    <dataValidation allowBlank="1" showInputMessage="1" errorTitle="Invalid Vertex Opacity" error="The optional vertex opacity must be a whole number between 0 and 10." promptTitle="Vertex Opacity" prompt="Enter an optional vertex opacity between 0 (transparent) and 100 (opaque)." sqref="E3:E992"/>
    <dataValidation type="list" allowBlank="1" showInputMessage="1" showErrorMessage="1" errorTitle="Invalid Vertex Shape" error="You have entered an invalid vertex shape.  Try selecting from the drop-down list instead." promptTitle="Vertex Shape" prompt="Select an optional vertex shape." sqref="C3:C992">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992"/>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992">
      <formula1>ValidVertexLabelPositions</formula1>
    </dataValidation>
    <dataValidation allowBlank="1" showInputMessage="1" showErrorMessage="1" promptTitle="Vertex Name" prompt="Enter the name of the vertex." sqref="A3:A992"/>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49</v>
      </c>
    </row>
    <row r="2" spans="1:1" ht="15" customHeight="1" x14ac:dyDescent="0.25"/>
    <row r="3" spans="1:1" ht="15" customHeight="1" x14ac:dyDescent="0.25">
      <c r="A3" s="30" t="s">
        <v>50</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51"/>
  <sheetViews>
    <sheetView workbookViewId="0">
      <pane ySplit="2" topLeftCell="A3" activePane="bottomLeft" state="frozen"/>
      <selection pane="bottomLeft" activeCell="A2" sqref="A2:X2"/>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54" t="s">
        <v>39</v>
      </c>
      <c r="C1" s="55"/>
      <c r="D1" s="55"/>
      <c r="E1" s="56"/>
      <c r="F1" s="53" t="s">
        <v>43</v>
      </c>
      <c r="G1" s="57" t="s">
        <v>44</v>
      </c>
      <c r="H1" s="58"/>
      <c r="I1" s="59" t="s">
        <v>40</v>
      </c>
      <c r="J1" s="60"/>
      <c r="K1" s="61" t="s">
        <v>42</v>
      </c>
      <c r="L1" s="62"/>
      <c r="M1" s="62"/>
      <c r="N1" s="62"/>
      <c r="O1" s="62"/>
      <c r="P1" s="62"/>
      <c r="Q1" s="62"/>
      <c r="R1" s="62"/>
      <c r="S1" s="62"/>
      <c r="T1" s="62"/>
      <c r="U1" s="62"/>
      <c r="V1" s="62"/>
      <c r="W1" s="62"/>
      <c r="X1" s="62"/>
    </row>
    <row r="2" spans="1:24" s="13" customFormat="1" ht="30" customHeight="1" x14ac:dyDescent="0.25">
      <c r="A2" s="11" t="s">
        <v>144</v>
      </c>
      <c r="B2" s="13" t="s">
        <v>21</v>
      </c>
      <c r="C2" s="13" t="s">
        <v>20</v>
      </c>
      <c r="D2" s="13" t="s">
        <v>11</v>
      </c>
      <c r="E2" s="13" t="s">
        <v>145</v>
      </c>
      <c r="F2" s="13" t="s">
        <v>46</v>
      </c>
      <c r="G2" s="13" t="s">
        <v>167</v>
      </c>
      <c r="H2" s="13" t="s">
        <v>168</v>
      </c>
      <c r="I2" s="13" t="s">
        <v>12</v>
      </c>
      <c r="J2" s="13" t="s">
        <v>166</v>
      </c>
      <c r="K2" s="13" t="s">
        <v>146</v>
      </c>
      <c r="L2" s="13" t="s">
        <v>148</v>
      </c>
      <c r="M2" s="13" t="s">
        <v>149</v>
      </c>
      <c r="N2" s="13" t="s">
        <v>150</v>
      </c>
      <c r="O2" s="13" t="s">
        <v>151</v>
      </c>
      <c r="P2" s="13" t="s">
        <v>170</v>
      </c>
      <c r="Q2" s="13" t="s">
        <v>171</v>
      </c>
      <c r="R2" s="13" t="s">
        <v>152</v>
      </c>
      <c r="S2" s="13" t="s">
        <v>153</v>
      </c>
      <c r="T2" s="13" t="s">
        <v>154</v>
      </c>
      <c r="U2" s="13" t="s">
        <v>155</v>
      </c>
      <c r="V2" s="13" t="s">
        <v>156</v>
      </c>
      <c r="W2" s="13" t="s">
        <v>157</v>
      </c>
      <c r="X2" s="13" t="s">
        <v>158</v>
      </c>
    </row>
    <row r="3" spans="1:24" x14ac:dyDescent="0.25">
      <c r="A3" s="82" t="s">
        <v>1084</v>
      </c>
      <c r="B3" s="84" t="s">
        <v>1152</v>
      </c>
      <c r="C3" s="84" t="s">
        <v>56</v>
      </c>
      <c r="D3" s="77"/>
      <c r="E3" s="76"/>
      <c r="F3" s="78"/>
      <c r="G3" s="79"/>
      <c r="H3" s="79"/>
      <c r="I3" s="80">
        <v>3</v>
      </c>
      <c r="J3" s="81"/>
      <c r="K3" s="49"/>
      <c r="L3" s="49"/>
      <c r="M3" s="49"/>
      <c r="N3" s="49"/>
      <c r="O3" s="49"/>
      <c r="P3" s="50"/>
      <c r="Q3" s="50"/>
      <c r="R3" s="49"/>
      <c r="S3" s="49"/>
      <c r="T3" s="49"/>
      <c r="U3" s="49"/>
      <c r="V3" s="49"/>
      <c r="W3" s="50"/>
      <c r="X3" s="50"/>
    </row>
    <row r="4" spans="1:24" x14ac:dyDescent="0.25">
      <c r="A4" s="103" t="s">
        <v>1085</v>
      </c>
      <c r="B4" s="84" t="s">
        <v>1153</v>
      </c>
      <c r="C4" s="84" t="s">
        <v>56</v>
      </c>
      <c r="D4" s="104"/>
      <c r="E4" s="12"/>
      <c r="F4" s="100"/>
      <c r="G4" s="12"/>
      <c r="H4" s="12"/>
      <c r="I4" s="106">
        <v>4</v>
      </c>
      <c r="J4" s="105"/>
      <c r="K4" s="107"/>
      <c r="L4" s="107"/>
      <c r="M4" s="107"/>
      <c r="N4" s="107"/>
      <c r="O4" s="107"/>
      <c r="P4" s="108"/>
      <c r="Q4" s="108"/>
      <c r="R4" s="107"/>
      <c r="S4" s="107"/>
      <c r="T4" s="107"/>
      <c r="U4" s="107"/>
      <c r="V4" s="107"/>
      <c r="W4" s="108"/>
      <c r="X4" s="108"/>
    </row>
    <row r="5" spans="1:24" x14ac:dyDescent="0.25">
      <c r="A5" s="103" t="s">
        <v>1086</v>
      </c>
      <c r="B5" s="84" t="s">
        <v>1154</v>
      </c>
      <c r="C5" s="84" t="s">
        <v>56</v>
      </c>
      <c r="D5" s="104"/>
      <c r="E5" s="12"/>
      <c r="F5" s="100"/>
      <c r="G5" s="12"/>
      <c r="H5" s="12"/>
      <c r="I5" s="106">
        <v>5</v>
      </c>
      <c r="J5" s="105"/>
      <c r="K5" s="107"/>
      <c r="L5" s="107"/>
      <c r="M5" s="107"/>
      <c r="N5" s="107"/>
      <c r="O5" s="107"/>
      <c r="P5" s="108"/>
      <c r="Q5" s="108"/>
      <c r="R5" s="107"/>
      <c r="S5" s="107"/>
      <c r="T5" s="107"/>
      <c r="U5" s="107"/>
      <c r="V5" s="107"/>
      <c r="W5" s="108"/>
      <c r="X5" s="108"/>
    </row>
    <row r="6" spans="1:24" x14ac:dyDescent="0.25">
      <c r="A6" s="103" t="s">
        <v>1087</v>
      </c>
      <c r="B6" s="84" t="s">
        <v>1155</v>
      </c>
      <c r="C6" s="84" t="s">
        <v>56</v>
      </c>
      <c r="D6" s="104"/>
      <c r="E6" s="12"/>
      <c r="F6" s="100"/>
      <c r="G6" s="12"/>
      <c r="H6" s="12"/>
      <c r="I6" s="106">
        <v>6</v>
      </c>
      <c r="J6" s="105"/>
      <c r="K6" s="107"/>
      <c r="L6" s="107"/>
      <c r="M6" s="107"/>
      <c r="N6" s="107"/>
      <c r="O6" s="107"/>
      <c r="P6" s="108"/>
      <c r="Q6" s="108"/>
      <c r="R6" s="107"/>
      <c r="S6" s="107"/>
      <c r="T6" s="107"/>
      <c r="U6" s="107"/>
      <c r="V6" s="107"/>
      <c r="W6" s="108"/>
      <c r="X6" s="108"/>
    </row>
    <row r="7" spans="1:24" x14ac:dyDescent="0.25">
      <c r="A7" s="103" t="s">
        <v>1088</v>
      </c>
      <c r="B7" s="84" t="s">
        <v>1156</v>
      </c>
      <c r="C7" s="84" t="s">
        <v>56</v>
      </c>
      <c r="D7" s="104"/>
      <c r="E7" s="12"/>
      <c r="F7" s="100"/>
      <c r="G7" s="12"/>
      <c r="H7" s="12"/>
      <c r="I7" s="106">
        <v>7</v>
      </c>
      <c r="J7" s="105"/>
      <c r="K7" s="107"/>
      <c r="L7" s="107"/>
      <c r="M7" s="107"/>
      <c r="N7" s="107"/>
      <c r="O7" s="107"/>
      <c r="P7" s="108"/>
      <c r="Q7" s="108"/>
      <c r="R7" s="107"/>
      <c r="S7" s="107"/>
      <c r="T7" s="107"/>
      <c r="U7" s="107"/>
      <c r="V7" s="107"/>
      <c r="W7" s="108"/>
      <c r="X7" s="108"/>
    </row>
    <row r="8" spans="1:24" x14ac:dyDescent="0.25">
      <c r="A8" s="103" t="s">
        <v>1089</v>
      </c>
      <c r="B8" s="84" t="s">
        <v>1157</v>
      </c>
      <c r="C8" s="84" t="s">
        <v>56</v>
      </c>
      <c r="D8" s="104"/>
      <c r="E8" s="12"/>
      <c r="F8" s="100"/>
      <c r="G8" s="12"/>
      <c r="H8" s="12"/>
      <c r="I8" s="106">
        <v>8</v>
      </c>
      <c r="J8" s="105"/>
      <c r="K8" s="107"/>
      <c r="L8" s="107"/>
      <c r="M8" s="107"/>
      <c r="N8" s="107"/>
      <c r="O8" s="107"/>
      <c r="P8" s="108"/>
      <c r="Q8" s="108"/>
      <c r="R8" s="107"/>
      <c r="S8" s="107"/>
      <c r="T8" s="107"/>
      <c r="U8" s="107"/>
      <c r="V8" s="107"/>
      <c r="W8" s="108"/>
      <c r="X8" s="108"/>
    </row>
    <row r="9" spans="1:24" x14ac:dyDescent="0.25">
      <c r="A9" s="103" t="s">
        <v>1090</v>
      </c>
      <c r="B9" s="84" t="s">
        <v>1158</v>
      </c>
      <c r="C9" s="84" t="s">
        <v>56</v>
      </c>
      <c r="D9" s="104"/>
      <c r="E9" s="12"/>
      <c r="F9" s="100"/>
      <c r="G9" s="12"/>
      <c r="H9" s="12"/>
      <c r="I9" s="106">
        <v>9</v>
      </c>
      <c r="J9" s="105"/>
      <c r="K9" s="107"/>
      <c r="L9" s="107"/>
      <c r="M9" s="107"/>
      <c r="N9" s="107"/>
      <c r="O9" s="107"/>
      <c r="P9" s="108"/>
      <c r="Q9" s="108"/>
      <c r="R9" s="107"/>
      <c r="S9" s="107"/>
      <c r="T9" s="107"/>
      <c r="U9" s="107"/>
      <c r="V9" s="107"/>
      <c r="W9" s="108"/>
      <c r="X9" s="108"/>
    </row>
    <row r="10" spans="1:24" ht="14.25" customHeight="1" x14ac:dyDescent="0.25">
      <c r="A10" s="103" t="s">
        <v>1091</v>
      </c>
      <c r="B10" s="84" t="s">
        <v>1159</v>
      </c>
      <c r="C10" s="84" t="s">
        <v>56</v>
      </c>
      <c r="D10" s="104"/>
      <c r="E10" s="12"/>
      <c r="F10" s="100"/>
      <c r="G10" s="12"/>
      <c r="H10" s="12"/>
      <c r="I10" s="106">
        <v>10</v>
      </c>
      <c r="J10" s="105"/>
      <c r="K10" s="107"/>
      <c r="L10" s="107"/>
      <c r="M10" s="107"/>
      <c r="N10" s="107"/>
      <c r="O10" s="107"/>
      <c r="P10" s="108"/>
      <c r="Q10" s="108"/>
      <c r="R10" s="107"/>
      <c r="S10" s="107"/>
      <c r="T10" s="107"/>
      <c r="U10" s="107"/>
      <c r="V10" s="107"/>
      <c r="W10" s="108"/>
      <c r="X10" s="108"/>
    </row>
    <row r="11" spans="1:24" x14ac:dyDescent="0.25">
      <c r="A11" s="103" t="s">
        <v>1092</v>
      </c>
      <c r="B11" s="84" t="s">
        <v>1160</v>
      </c>
      <c r="C11" s="84" t="s">
        <v>56</v>
      </c>
      <c r="D11" s="104"/>
      <c r="E11" s="12"/>
      <c r="F11" s="100"/>
      <c r="G11" s="12"/>
      <c r="H11" s="12"/>
      <c r="I11" s="106">
        <v>11</v>
      </c>
      <c r="J11" s="105"/>
      <c r="K11" s="107"/>
      <c r="L11" s="107"/>
      <c r="M11" s="107"/>
      <c r="N11" s="107"/>
      <c r="O11" s="107"/>
      <c r="P11" s="108"/>
      <c r="Q11" s="108"/>
      <c r="R11" s="107"/>
      <c r="S11" s="107"/>
      <c r="T11" s="107"/>
      <c r="U11" s="107"/>
      <c r="V11" s="107"/>
      <c r="W11" s="108"/>
      <c r="X11" s="108"/>
    </row>
    <row r="12" spans="1:24" x14ac:dyDescent="0.25">
      <c r="A12" s="103" t="s">
        <v>1093</v>
      </c>
      <c r="B12" s="84" t="s">
        <v>1161</v>
      </c>
      <c r="C12" s="84" t="s">
        <v>56</v>
      </c>
      <c r="D12" s="104"/>
      <c r="E12" s="12"/>
      <c r="F12" s="100"/>
      <c r="G12" s="12"/>
      <c r="H12" s="12"/>
      <c r="I12" s="106">
        <v>12</v>
      </c>
      <c r="J12" s="105"/>
      <c r="K12" s="107"/>
      <c r="L12" s="107"/>
      <c r="M12" s="107"/>
      <c r="N12" s="107"/>
      <c r="O12" s="107"/>
      <c r="P12" s="108"/>
      <c r="Q12" s="108"/>
      <c r="R12" s="107"/>
      <c r="S12" s="107"/>
      <c r="T12" s="107"/>
      <c r="U12" s="107"/>
      <c r="V12" s="107"/>
      <c r="W12" s="108"/>
      <c r="X12" s="108"/>
    </row>
    <row r="13" spans="1:24" x14ac:dyDescent="0.25">
      <c r="A13" s="103" t="s">
        <v>1094</v>
      </c>
      <c r="B13" s="84" t="s">
        <v>1162</v>
      </c>
      <c r="C13" s="84" t="s">
        <v>56</v>
      </c>
      <c r="D13" s="104"/>
      <c r="E13" s="12"/>
      <c r="F13" s="100"/>
      <c r="G13" s="12"/>
      <c r="H13" s="12"/>
      <c r="I13" s="106">
        <v>13</v>
      </c>
      <c r="J13" s="105"/>
      <c r="K13" s="107"/>
      <c r="L13" s="107"/>
      <c r="M13" s="107"/>
      <c r="N13" s="107"/>
      <c r="O13" s="107"/>
      <c r="P13" s="108"/>
      <c r="Q13" s="108"/>
      <c r="R13" s="107"/>
      <c r="S13" s="107"/>
      <c r="T13" s="107"/>
      <c r="U13" s="107"/>
      <c r="V13" s="107"/>
      <c r="W13" s="108"/>
      <c r="X13" s="108"/>
    </row>
    <row r="14" spans="1:24" x14ac:dyDescent="0.25">
      <c r="A14" s="103" t="s">
        <v>1095</v>
      </c>
      <c r="B14" s="84" t="s">
        <v>1163</v>
      </c>
      <c r="C14" s="84" t="s">
        <v>56</v>
      </c>
      <c r="D14" s="104"/>
      <c r="E14" s="12"/>
      <c r="F14" s="100"/>
      <c r="G14" s="12"/>
      <c r="H14" s="12"/>
      <c r="I14" s="106">
        <v>14</v>
      </c>
      <c r="J14" s="105"/>
      <c r="K14" s="107"/>
      <c r="L14" s="107"/>
      <c r="M14" s="107"/>
      <c r="N14" s="107"/>
      <c r="O14" s="107"/>
      <c r="P14" s="108"/>
      <c r="Q14" s="108"/>
      <c r="R14" s="107"/>
      <c r="S14" s="107"/>
      <c r="T14" s="107"/>
      <c r="U14" s="107"/>
      <c r="V14" s="107"/>
      <c r="W14" s="108"/>
      <c r="X14" s="108"/>
    </row>
    <row r="15" spans="1:24" x14ac:dyDescent="0.25">
      <c r="A15" s="103" t="s">
        <v>1096</v>
      </c>
      <c r="B15" s="84" t="s">
        <v>1152</v>
      </c>
      <c r="C15" s="84" t="s">
        <v>59</v>
      </c>
      <c r="D15" s="104"/>
      <c r="E15" s="12"/>
      <c r="F15" s="100"/>
      <c r="G15" s="12"/>
      <c r="H15" s="12"/>
      <c r="I15" s="106">
        <v>15</v>
      </c>
      <c r="J15" s="105"/>
      <c r="K15" s="107"/>
      <c r="L15" s="107"/>
      <c r="M15" s="107"/>
      <c r="N15" s="107"/>
      <c r="O15" s="107"/>
      <c r="P15" s="108"/>
      <c r="Q15" s="108"/>
      <c r="R15" s="107"/>
      <c r="S15" s="107"/>
      <c r="T15" s="107"/>
      <c r="U15" s="107"/>
      <c r="V15" s="107"/>
      <c r="W15" s="108"/>
      <c r="X15" s="108"/>
    </row>
    <row r="16" spans="1:24" x14ac:dyDescent="0.25">
      <c r="A16" s="103" t="s">
        <v>1097</v>
      </c>
      <c r="B16" s="84" t="s">
        <v>1153</v>
      </c>
      <c r="C16" s="84" t="s">
        <v>59</v>
      </c>
      <c r="D16" s="104"/>
      <c r="E16" s="12"/>
      <c r="F16" s="100"/>
      <c r="G16" s="12"/>
      <c r="H16" s="12"/>
      <c r="I16" s="106">
        <v>16</v>
      </c>
      <c r="J16" s="105"/>
      <c r="K16" s="107"/>
      <c r="L16" s="107"/>
      <c r="M16" s="107"/>
      <c r="N16" s="107"/>
      <c r="O16" s="107"/>
      <c r="P16" s="108"/>
      <c r="Q16" s="108"/>
      <c r="R16" s="107"/>
      <c r="S16" s="107"/>
      <c r="T16" s="107"/>
      <c r="U16" s="107"/>
      <c r="V16" s="107"/>
      <c r="W16" s="108"/>
      <c r="X16" s="108"/>
    </row>
    <row r="17" spans="1:24" x14ac:dyDescent="0.25">
      <c r="A17" s="103" t="s">
        <v>1098</v>
      </c>
      <c r="B17" s="84" t="s">
        <v>1154</v>
      </c>
      <c r="C17" s="84" t="s">
        <v>59</v>
      </c>
      <c r="D17" s="104"/>
      <c r="E17" s="12"/>
      <c r="F17" s="100"/>
      <c r="G17" s="12"/>
      <c r="H17" s="12"/>
      <c r="I17" s="106">
        <v>17</v>
      </c>
      <c r="J17" s="105"/>
      <c r="K17" s="107"/>
      <c r="L17" s="107"/>
      <c r="M17" s="107"/>
      <c r="N17" s="107"/>
      <c r="O17" s="107"/>
      <c r="P17" s="108"/>
      <c r="Q17" s="108"/>
      <c r="R17" s="107"/>
      <c r="S17" s="107"/>
      <c r="T17" s="107"/>
      <c r="U17" s="107"/>
      <c r="V17" s="107"/>
      <c r="W17" s="108"/>
      <c r="X17" s="108"/>
    </row>
    <row r="18" spans="1:24" x14ac:dyDescent="0.25">
      <c r="A18" s="103" t="s">
        <v>1099</v>
      </c>
      <c r="B18" s="84" t="s">
        <v>1155</v>
      </c>
      <c r="C18" s="84" t="s">
        <v>59</v>
      </c>
      <c r="D18" s="104"/>
      <c r="E18" s="12"/>
      <c r="F18" s="100"/>
      <c r="G18" s="12"/>
      <c r="H18" s="12"/>
      <c r="I18" s="106">
        <v>18</v>
      </c>
      <c r="J18" s="105"/>
      <c r="K18" s="107"/>
      <c r="L18" s="107"/>
      <c r="M18" s="107"/>
      <c r="N18" s="107"/>
      <c r="O18" s="107"/>
      <c r="P18" s="108"/>
      <c r="Q18" s="108"/>
      <c r="R18" s="107"/>
      <c r="S18" s="107"/>
      <c r="T18" s="107"/>
      <c r="U18" s="107"/>
      <c r="V18" s="107"/>
      <c r="W18" s="108"/>
      <c r="X18" s="108"/>
    </row>
    <row r="19" spans="1:24" x14ac:dyDescent="0.25">
      <c r="A19" s="103" t="s">
        <v>1100</v>
      </c>
      <c r="B19" s="84" t="s">
        <v>1156</v>
      </c>
      <c r="C19" s="84" t="s">
        <v>59</v>
      </c>
      <c r="D19" s="104"/>
      <c r="E19" s="12"/>
      <c r="F19" s="100"/>
      <c r="G19" s="12"/>
      <c r="H19" s="12"/>
      <c r="I19" s="106">
        <v>19</v>
      </c>
      <c r="J19" s="105"/>
      <c r="K19" s="107"/>
      <c r="L19" s="107"/>
      <c r="M19" s="107"/>
      <c r="N19" s="107"/>
      <c r="O19" s="107"/>
      <c r="P19" s="108"/>
      <c r="Q19" s="108"/>
      <c r="R19" s="107"/>
      <c r="S19" s="107"/>
      <c r="T19" s="107"/>
      <c r="U19" s="107"/>
      <c r="V19" s="107"/>
      <c r="W19" s="108"/>
      <c r="X19" s="108"/>
    </row>
    <row r="20" spans="1:24" x14ac:dyDescent="0.25">
      <c r="A20" s="103" t="s">
        <v>1101</v>
      </c>
      <c r="B20" s="84" t="s">
        <v>1157</v>
      </c>
      <c r="C20" s="84" t="s">
        <v>59</v>
      </c>
      <c r="D20" s="104"/>
      <c r="E20" s="12"/>
      <c r="F20" s="100"/>
      <c r="G20" s="12"/>
      <c r="H20" s="12"/>
      <c r="I20" s="106">
        <v>20</v>
      </c>
      <c r="J20" s="105"/>
      <c r="K20" s="107"/>
      <c r="L20" s="107"/>
      <c r="M20" s="107"/>
      <c r="N20" s="107"/>
      <c r="O20" s="107"/>
      <c r="P20" s="108"/>
      <c r="Q20" s="108"/>
      <c r="R20" s="107"/>
      <c r="S20" s="107"/>
      <c r="T20" s="107"/>
      <c r="U20" s="107"/>
      <c r="V20" s="107"/>
      <c r="W20" s="108"/>
      <c r="X20" s="108"/>
    </row>
    <row r="21" spans="1:24" x14ac:dyDescent="0.25">
      <c r="A21" s="103" t="s">
        <v>1102</v>
      </c>
      <c r="B21" s="84" t="s">
        <v>1158</v>
      </c>
      <c r="C21" s="84" t="s">
        <v>59</v>
      </c>
      <c r="D21" s="104"/>
      <c r="E21" s="12"/>
      <c r="F21" s="100"/>
      <c r="G21" s="12"/>
      <c r="H21" s="12"/>
      <c r="I21" s="106">
        <v>21</v>
      </c>
      <c r="J21" s="105"/>
      <c r="K21" s="107"/>
      <c r="L21" s="107"/>
      <c r="M21" s="107"/>
      <c r="N21" s="107"/>
      <c r="O21" s="107"/>
      <c r="P21" s="108"/>
      <c r="Q21" s="108"/>
      <c r="R21" s="107"/>
      <c r="S21" s="107"/>
      <c r="T21" s="107"/>
      <c r="U21" s="107"/>
      <c r="V21" s="107"/>
      <c r="W21" s="108"/>
      <c r="X21" s="108"/>
    </row>
    <row r="22" spans="1:24" x14ac:dyDescent="0.25">
      <c r="A22" s="103" t="s">
        <v>1103</v>
      </c>
      <c r="B22" s="84" t="s">
        <v>1159</v>
      </c>
      <c r="C22" s="84" t="s">
        <v>59</v>
      </c>
      <c r="D22" s="104"/>
      <c r="E22" s="12"/>
      <c r="F22" s="100"/>
      <c r="G22" s="12"/>
      <c r="H22" s="12"/>
      <c r="I22" s="106">
        <v>22</v>
      </c>
      <c r="J22" s="105"/>
      <c r="K22" s="107"/>
      <c r="L22" s="107"/>
      <c r="M22" s="107"/>
      <c r="N22" s="107"/>
      <c r="O22" s="107"/>
      <c r="P22" s="108"/>
      <c r="Q22" s="108"/>
      <c r="R22" s="107"/>
      <c r="S22" s="107"/>
      <c r="T22" s="107"/>
      <c r="U22" s="107"/>
      <c r="V22" s="107"/>
      <c r="W22" s="108"/>
      <c r="X22" s="108"/>
    </row>
    <row r="23" spans="1:24" x14ac:dyDescent="0.25">
      <c r="A23" s="103" t="s">
        <v>1104</v>
      </c>
      <c r="B23" s="84" t="s">
        <v>1160</v>
      </c>
      <c r="C23" s="84" t="s">
        <v>59</v>
      </c>
      <c r="D23" s="104"/>
      <c r="E23" s="12"/>
      <c r="F23" s="100"/>
      <c r="G23" s="12"/>
      <c r="H23" s="12"/>
      <c r="I23" s="106">
        <v>23</v>
      </c>
      <c r="J23" s="105"/>
      <c r="K23" s="107"/>
      <c r="L23" s="107"/>
      <c r="M23" s="107"/>
      <c r="N23" s="107"/>
      <c r="O23" s="107"/>
      <c r="P23" s="108"/>
      <c r="Q23" s="108"/>
      <c r="R23" s="107"/>
      <c r="S23" s="107"/>
      <c r="T23" s="107"/>
      <c r="U23" s="107"/>
      <c r="V23" s="107"/>
      <c r="W23" s="108"/>
      <c r="X23" s="108"/>
    </row>
    <row r="24" spans="1:24" x14ac:dyDescent="0.25">
      <c r="A24" s="103" t="s">
        <v>1105</v>
      </c>
      <c r="B24" s="84" t="s">
        <v>1161</v>
      </c>
      <c r="C24" s="84" t="s">
        <v>59</v>
      </c>
      <c r="D24" s="104"/>
      <c r="E24" s="12"/>
      <c r="F24" s="100"/>
      <c r="G24" s="12"/>
      <c r="H24" s="12"/>
      <c r="I24" s="106">
        <v>24</v>
      </c>
      <c r="J24" s="105"/>
      <c r="K24" s="107"/>
      <c r="L24" s="107"/>
      <c r="M24" s="107"/>
      <c r="N24" s="107"/>
      <c r="O24" s="107"/>
      <c r="P24" s="108"/>
      <c r="Q24" s="108"/>
      <c r="R24" s="107"/>
      <c r="S24" s="107"/>
      <c r="T24" s="107"/>
      <c r="U24" s="107"/>
      <c r="V24" s="107"/>
      <c r="W24" s="108"/>
      <c r="X24" s="108"/>
    </row>
    <row r="25" spans="1:24" x14ac:dyDescent="0.25">
      <c r="A25" s="103" t="s">
        <v>1106</v>
      </c>
      <c r="B25" s="84" t="s">
        <v>1162</v>
      </c>
      <c r="C25" s="84" t="s">
        <v>59</v>
      </c>
      <c r="D25" s="104"/>
      <c r="E25" s="12"/>
      <c r="F25" s="100"/>
      <c r="G25" s="12"/>
      <c r="H25" s="12"/>
      <c r="I25" s="106">
        <v>25</v>
      </c>
      <c r="J25" s="105"/>
      <c r="K25" s="107"/>
      <c r="L25" s="107"/>
      <c r="M25" s="107"/>
      <c r="N25" s="107"/>
      <c r="O25" s="107"/>
      <c r="P25" s="108"/>
      <c r="Q25" s="108"/>
      <c r="R25" s="107"/>
      <c r="S25" s="107"/>
      <c r="T25" s="107"/>
      <c r="U25" s="107"/>
      <c r="V25" s="107"/>
      <c r="W25" s="108"/>
      <c r="X25" s="108"/>
    </row>
    <row r="26" spans="1:24" x14ac:dyDescent="0.25">
      <c r="A26" s="103" t="s">
        <v>1107</v>
      </c>
      <c r="B26" s="84" t="s">
        <v>1163</v>
      </c>
      <c r="C26" s="84" t="s">
        <v>59</v>
      </c>
      <c r="D26" s="104"/>
      <c r="E26" s="12"/>
      <c r="F26" s="100"/>
      <c r="G26" s="12"/>
      <c r="H26" s="12"/>
      <c r="I26" s="106">
        <v>26</v>
      </c>
      <c r="J26" s="105"/>
      <c r="K26" s="107"/>
      <c r="L26" s="107"/>
      <c r="M26" s="107"/>
      <c r="N26" s="107"/>
      <c r="O26" s="107"/>
      <c r="P26" s="108"/>
      <c r="Q26" s="108"/>
      <c r="R26" s="107"/>
      <c r="S26" s="107"/>
      <c r="T26" s="107"/>
      <c r="U26" s="107"/>
      <c r="V26" s="107"/>
      <c r="W26" s="108"/>
      <c r="X26" s="108"/>
    </row>
    <row r="27" spans="1:24" x14ac:dyDescent="0.25">
      <c r="A27" s="103" t="s">
        <v>1108</v>
      </c>
      <c r="B27" s="84" t="s">
        <v>1152</v>
      </c>
      <c r="C27" s="84" t="s">
        <v>61</v>
      </c>
      <c r="D27" s="104"/>
      <c r="E27" s="12"/>
      <c r="F27" s="100"/>
      <c r="G27" s="12"/>
      <c r="H27" s="12"/>
      <c r="I27" s="106">
        <v>27</v>
      </c>
      <c r="J27" s="105"/>
      <c r="K27" s="107"/>
      <c r="L27" s="107"/>
      <c r="M27" s="107"/>
      <c r="N27" s="107"/>
      <c r="O27" s="107"/>
      <c r="P27" s="108"/>
      <c r="Q27" s="108"/>
      <c r="R27" s="107"/>
      <c r="S27" s="107"/>
      <c r="T27" s="107"/>
      <c r="U27" s="107"/>
      <c r="V27" s="107"/>
      <c r="W27" s="108"/>
      <c r="X27" s="108"/>
    </row>
    <row r="28" spans="1:24" x14ac:dyDescent="0.25">
      <c r="A28" s="103" t="s">
        <v>1109</v>
      </c>
      <c r="B28" s="84" t="s">
        <v>1153</v>
      </c>
      <c r="C28" s="84" t="s">
        <v>61</v>
      </c>
      <c r="D28" s="104"/>
      <c r="E28" s="12"/>
      <c r="F28" s="100"/>
      <c r="G28" s="12"/>
      <c r="H28" s="12"/>
      <c r="I28" s="106">
        <v>28</v>
      </c>
      <c r="J28" s="105"/>
      <c r="K28" s="107"/>
      <c r="L28" s="107"/>
      <c r="M28" s="107"/>
      <c r="N28" s="107"/>
      <c r="O28" s="107"/>
      <c r="P28" s="108"/>
      <c r="Q28" s="108"/>
      <c r="R28" s="107"/>
      <c r="S28" s="107"/>
      <c r="T28" s="107"/>
      <c r="U28" s="107"/>
      <c r="V28" s="107"/>
      <c r="W28" s="108"/>
      <c r="X28" s="108"/>
    </row>
    <row r="29" spans="1:24" x14ac:dyDescent="0.25">
      <c r="A29" s="103" t="s">
        <v>1110</v>
      </c>
      <c r="B29" s="84" t="s">
        <v>1154</v>
      </c>
      <c r="C29" s="84" t="s">
        <v>61</v>
      </c>
      <c r="D29" s="104"/>
      <c r="E29" s="12"/>
      <c r="F29" s="100"/>
      <c r="G29" s="12"/>
      <c r="H29" s="12"/>
      <c r="I29" s="106">
        <v>29</v>
      </c>
      <c r="J29" s="105"/>
      <c r="K29" s="107"/>
      <c r="L29" s="107"/>
      <c r="M29" s="107"/>
      <c r="N29" s="107"/>
      <c r="O29" s="107"/>
      <c r="P29" s="108"/>
      <c r="Q29" s="108"/>
      <c r="R29" s="107"/>
      <c r="S29" s="107"/>
      <c r="T29" s="107"/>
      <c r="U29" s="107"/>
      <c r="V29" s="107"/>
      <c r="W29" s="108"/>
      <c r="X29" s="108"/>
    </row>
    <row r="30" spans="1:24" x14ac:dyDescent="0.25">
      <c r="A30" s="103" t="s">
        <v>1111</v>
      </c>
      <c r="B30" s="84" t="s">
        <v>1155</v>
      </c>
      <c r="C30" s="84" t="s">
        <v>61</v>
      </c>
      <c r="D30" s="104"/>
      <c r="E30" s="12"/>
      <c r="F30" s="100"/>
      <c r="G30" s="12"/>
      <c r="H30" s="12"/>
      <c r="I30" s="106">
        <v>30</v>
      </c>
      <c r="J30" s="105"/>
      <c r="K30" s="107"/>
      <c r="L30" s="107"/>
      <c r="M30" s="107"/>
      <c r="N30" s="107"/>
      <c r="O30" s="107"/>
      <c r="P30" s="108"/>
      <c r="Q30" s="108"/>
      <c r="R30" s="107"/>
      <c r="S30" s="107"/>
      <c r="T30" s="107"/>
      <c r="U30" s="107"/>
      <c r="V30" s="107"/>
      <c r="W30" s="108"/>
      <c r="X30" s="108"/>
    </row>
    <row r="31" spans="1:24" x14ac:dyDescent="0.25">
      <c r="A31" s="103" t="s">
        <v>1112</v>
      </c>
      <c r="B31" s="84" t="s">
        <v>1156</v>
      </c>
      <c r="C31" s="84" t="s">
        <v>61</v>
      </c>
      <c r="D31" s="104"/>
      <c r="E31" s="12"/>
      <c r="F31" s="100"/>
      <c r="G31" s="12"/>
      <c r="H31" s="12"/>
      <c r="I31" s="106">
        <v>31</v>
      </c>
      <c r="J31" s="105"/>
      <c r="K31" s="107"/>
      <c r="L31" s="107"/>
      <c r="M31" s="107"/>
      <c r="N31" s="107"/>
      <c r="O31" s="107"/>
      <c r="P31" s="108"/>
      <c r="Q31" s="108"/>
      <c r="R31" s="107"/>
      <c r="S31" s="107"/>
      <c r="T31" s="107"/>
      <c r="U31" s="107"/>
      <c r="V31" s="107"/>
      <c r="W31" s="108"/>
      <c r="X31" s="108"/>
    </row>
    <row r="32" spans="1:24" x14ac:dyDescent="0.25">
      <c r="A32" s="103" t="s">
        <v>1113</v>
      </c>
      <c r="B32" s="84" t="s">
        <v>1157</v>
      </c>
      <c r="C32" s="84" t="s">
        <v>61</v>
      </c>
      <c r="D32" s="104"/>
      <c r="E32" s="12"/>
      <c r="F32" s="100"/>
      <c r="G32" s="12"/>
      <c r="H32" s="12"/>
      <c r="I32" s="106">
        <v>32</v>
      </c>
      <c r="J32" s="105"/>
      <c r="K32" s="107"/>
      <c r="L32" s="107"/>
      <c r="M32" s="107"/>
      <c r="N32" s="107"/>
      <c r="O32" s="107"/>
      <c r="P32" s="108"/>
      <c r="Q32" s="108"/>
      <c r="R32" s="107"/>
      <c r="S32" s="107"/>
      <c r="T32" s="107"/>
      <c r="U32" s="107"/>
      <c r="V32" s="107"/>
      <c r="W32" s="108"/>
      <c r="X32" s="108"/>
    </row>
    <row r="33" spans="1:24" x14ac:dyDescent="0.25">
      <c r="A33" s="103" t="s">
        <v>1114</v>
      </c>
      <c r="B33" s="84" t="s">
        <v>1158</v>
      </c>
      <c r="C33" s="84" t="s">
        <v>61</v>
      </c>
      <c r="D33" s="104"/>
      <c r="E33" s="12"/>
      <c r="F33" s="100"/>
      <c r="G33" s="12"/>
      <c r="H33" s="12"/>
      <c r="I33" s="106">
        <v>33</v>
      </c>
      <c r="J33" s="105"/>
      <c r="K33" s="107"/>
      <c r="L33" s="107"/>
      <c r="M33" s="107"/>
      <c r="N33" s="107"/>
      <c r="O33" s="107"/>
      <c r="P33" s="108"/>
      <c r="Q33" s="108"/>
      <c r="R33" s="107"/>
      <c r="S33" s="107"/>
      <c r="T33" s="107"/>
      <c r="U33" s="107"/>
      <c r="V33" s="107"/>
      <c r="W33" s="108"/>
      <c r="X33" s="108"/>
    </row>
    <row r="34" spans="1:24" x14ac:dyDescent="0.25">
      <c r="A34" s="103" t="s">
        <v>1115</v>
      </c>
      <c r="B34" s="84" t="s">
        <v>1159</v>
      </c>
      <c r="C34" s="84" t="s">
        <v>61</v>
      </c>
      <c r="D34" s="104"/>
      <c r="E34" s="12"/>
      <c r="F34" s="100"/>
      <c r="G34" s="12"/>
      <c r="H34" s="12"/>
      <c r="I34" s="106">
        <v>34</v>
      </c>
      <c r="J34" s="105"/>
      <c r="K34" s="107"/>
      <c r="L34" s="107"/>
      <c r="M34" s="107"/>
      <c r="N34" s="107"/>
      <c r="O34" s="107"/>
      <c r="P34" s="108"/>
      <c r="Q34" s="108"/>
      <c r="R34" s="107"/>
      <c r="S34" s="107"/>
      <c r="T34" s="107"/>
      <c r="U34" s="107"/>
      <c r="V34" s="107"/>
      <c r="W34" s="108"/>
      <c r="X34" s="108"/>
    </row>
    <row r="35" spans="1:24" x14ac:dyDescent="0.25">
      <c r="A35" s="103" t="s">
        <v>1116</v>
      </c>
      <c r="B35" s="84" t="s">
        <v>1160</v>
      </c>
      <c r="C35" s="84" t="s">
        <v>61</v>
      </c>
      <c r="D35" s="104"/>
      <c r="E35" s="12"/>
      <c r="F35" s="100"/>
      <c r="G35" s="12"/>
      <c r="H35" s="12"/>
      <c r="I35" s="106">
        <v>35</v>
      </c>
      <c r="J35" s="105"/>
      <c r="K35" s="107"/>
      <c r="L35" s="107"/>
      <c r="M35" s="107"/>
      <c r="N35" s="107"/>
      <c r="O35" s="107"/>
      <c r="P35" s="108"/>
      <c r="Q35" s="108"/>
      <c r="R35" s="107"/>
      <c r="S35" s="107"/>
      <c r="T35" s="107"/>
      <c r="U35" s="107"/>
      <c r="V35" s="107"/>
      <c r="W35" s="108"/>
      <c r="X35" s="108"/>
    </row>
    <row r="36" spans="1:24" x14ac:dyDescent="0.25">
      <c r="A36" s="103" t="s">
        <v>1117</v>
      </c>
      <c r="B36" s="84" t="s">
        <v>1161</v>
      </c>
      <c r="C36" s="84" t="s">
        <v>61</v>
      </c>
      <c r="D36" s="104"/>
      <c r="E36" s="12"/>
      <c r="F36" s="100"/>
      <c r="G36" s="12"/>
      <c r="H36" s="12"/>
      <c r="I36" s="106">
        <v>36</v>
      </c>
      <c r="J36" s="105"/>
      <c r="K36" s="107"/>
      <c r="L36" s="107"/>
      <c r="M36" s="107"/>
      <c r="N36" s="107"/>
      <c r="O36" s="107"/>
      <c r="P36" s="108"/>
      <c r="Q36" s="108"/>
      <c r="R36" s="107"/>
      <c r="S36" s="107"/>
      <c r="T36" s="107"/>
      <c r="U36" s="107"/>
      <c r="V36" s="107"/>
      <c r="W36" s="108"/>
      <c r="X36" s="108"/>
    </row>
    <row r="37" spans="1:24" x14ac:dyDescent="0.25">
      <c r="A37" s="103" t="s">
        <v>1118</v>
      </c>
      <c r="B37" s="84" t="s">
        <v>1162</v>
      </c>
      <c r="C37" s="84" t="s">
        <v>61</v>
      </c>
      <c r="D37" s="104"/>
      <c r="E37" s="12"/>
      <c r="F37" s="100"/>
      <c r="G37" s="12"/>
      <c r="H37" s="12"/>
      <c r="I37" s="106">
        <v>37</v>
      </c>
      <c r="J37" s="105"/>
      <c r="K37" s="107"/>
      <c r="L37" s="107"/>
      <c r="M37" s="107"/>
      <c r="N37" s="107"/>
      <c r="O37" s="107"/>
      <c r="P37" s="108"/>
      <c r="Q37" s="108"/>
      <c r="R37" s="107"/>
      <c r="S37" s="107"/>
      <c r="T37" s="107"/>
      <c r="U37" s="107"/>
      <c r="V37" s="107"/>
      <c r="W37" s="108"/>
      <c r="X37" s="108"/>
    </row>
    <row r="38" spans="1:24" x14ac:dyDescent="0.25">
      <c r="A38" s="103" t="s">
        <v>1119</v>
      </c>
      <c r="B38" s="84" t="s">
        <v>1163</v>
      </c>
      <c r="C38" s="84" t="s">
        <v>61</v>
      </c>
      <c r="D38" s="104"/>
      <c r="E38" s="12"/>
      <c r="F38" s="100"/>
      <c r="G38" s="12"/>
      <c r="H38" s="12"/>
      <c r="I38" s="106">
        <v>38</v>
      </c>
      <c r="J38" s="105"/>
      <c r="K38" s="107"/>
      <c r="L38" s="107"/>
      <c r="M38" s="107"/>
      <c r="N38" s="107"/>
      <c r="O38" s="107"/>
      <c r="P38" s="108"/>
      <c r="Q38" s="108"/>
      <c r="R38" s="107"/>
      <c r="S38" s="107"/>
      <c r="T38" s="107"/>
      <c r="U38" s="107"/>
      <c r="V38" s="107"/>
      <c r="W38" s="108"/>
      <c r="X38" s="108"/>
    </row>
    <row r="39" spans="1:24" x14ac:dyDescent="0.25">
      <c r="A39" s="103" t="s">
        <v>1120</v>
      </c>
      <c r="B39" s="84" t="s">
        <v>1152</v>
      </c>
      <c r="C39" s="84" t="s">
        <v>63</v>
      </c>
      <c r="D39" s="104"/>
      <c r="E39" s="12"/>
      <c r="F39" s="100"/>
      <c r="G39" s="12"/>
      <c r="H39" s="12"/>
      <c r="I39" s="106">
        <v>39</v>
      </c>
      <c r="J39" s="105"/>
      <c r="K39" s="107"/>
      <c r="L39" s="107"/>
      <c r="M39" s="107"/>
      <c r="N39" s="107"/>
      <c r="O39" s="107"/>
      <c r="P39" s="108"/>
      <c r="Q39" s="108"/>
      <c r="R39" s="107"/>
      <c r="S39" s="107"/>
      <c r="T39" s="107"/>
      <c r="U39" s="107"/>
      <c r="V39" s="107"/>
      <c r="W39" s="108"/>
      <c r="X39" s="108"/>
    </row>
    <row r="40" spans="1:24" x14ac:dyDescent="0.25">
      <c r="A40" s="103" t="s">
        <v>1121</v>
      </c>
      <c r="B40" s="84" t="s">
        <v>1153</v>
      </c>
      <c r="C40" s="84" t="s">
        <v>63</v>
      </c>
      <c r="D40" s="104"/>
      <c r="E40" s="12"/>
      <c r="F40" s="100"/>
      <c r="G40" s="12"/>
      <c r="H40" s="12"/>
      <c r="I40" s="106">
        <v>40</v>
      </c>
      <c r="J40" s="105"/>
      <c r="K40" s="107"/>
      <c r="L40" s="107"/>
      <c r="M40" s="107"/>
      <c r="N40" s="107"/>
      <c r="O40" s="107"/>
      <c r="P40" s="108"/>
      <c r="Q40" s="108"/>
      <c r="R40" s="107"/>
      <c r="S40" s="107"/>
      <c r="T40" s="107"/>
      <c r="U40" s="107"/>
      <c r="V40" s="107"/>
      <c r="W40" s="108"/>
      <c r="X40" s="108"/>
    </row>
    <row r="41" spans="1:24" x14ac:dyDescent="0.25">
      <c r="A41" s="103" t="s">
        <v>1122</v>
      </c>
      <c r="B41" s="84" t="s">
        <v>1154</v>
      </c>
      <c r="C41" s="84" t="s">
        <v>63</v>
      </c>
      <c r="D41" s="104"/>
      <c r="E41" s="12"/>
      <c r="F41" s="100"/>
      <c r="G41" s="12"/>
      <c r="H41" s="12"/>
      <c r="I41" s="106">
        <v>41</v>
      </c>
      <c r="J41" s="105"/>
      <c r="K41" s="107"/>
      <c r="L41" s="107"/>
      <c r="M41" s="107"/>
      <c r="N41" s="107"/>
      <c r="O41" s="107"/>
      <c r="P41" s="108"/>
      <c r="Q41" s="108"/>
      <c r="R41" s="107"/>
      <c r="S41" s="107"/>
      <c r="T41" s="107"/>
      <c r="U41" s="107"/>
      <c r="V41" s="107"/>
      <c r="W41" s="108"/>
      <c r="X41" s="108"/>
    </row>
    <row r="42" spans="1:24" x14ac:dyDescent="0.25">
      <c r="A42" s="103" t="s">
        <v>1123</v>
      </c>
      <c r="B42" s="84" t="s">
        <v>1155</v>
      </c>
      <c r="C42" s="84" t="s">
        <v>63</v>
      </c>
      <c r="D42" s="104"/>
      <c r="E42" s="12"/>
      <c r="F42" s="100"/>
      <c r="G42" s="12"/>
      <c r="H42" s="12"/>
      <c r="I42" s="106">
        <v>42</v>
      </c>
      <c r="J42" s="105"/>
      <c r="K42" s="107"/>
      <c r="L42" s="107"/>
      <c r="M42" s="107"/>
      <c r="N42" s="107"/>
      <c r="O42" s="107"/>
      <c r="P42" s="108"/>
      <c r="Q42" s="108"/>
      <c r="R42" s="107"/>
      <c r="S42" s="107"/>
      <c r="T42" s="107"/>
      <c r="U42" s="107"/>
      <c r="V42" s="107"/>
      <c r="W42" s="108"/>
      <c r="X42" s="108"/>
    </row>
    <row r="43" spans="1:24" x14ac:dyDescent="0.25">
      <c r="A43" s="103" t="s">
        <v>1124</v>
      </c>
      <c r="B43" s="84" t="s">
        <v>1156</v>
      </c>
      <c r="C43" s="84" t="s">
        <v>63</v>
      </c>
      <c r="D43" s="104"/>
      <c r="E43" s="12"/>
      <c r="F43" s="100"/>
      <c r="G43" s="12"/>
      <c r="H43" s="12"/>
      <c r="I43" s="106">
        <v>43</v>
      </c>
      <c r="J43" s="105"/>
      <c r="K43" s="107"/>
      <c r="L43" s="107"/>
      <c r="M43" s="107"/>
      <c r="N43" s="107"/>
      <c r="O43" s="107"/>
      <c r="P43" s="108"/>
      <c r="Q43" s="108"/>
      <c r="R43" s="107"/>
      <c r="S43" s="107"/>
      <c r="T43" s="107"/>
      <c r="U43" s="107"/>
      <c r="V43" s="107"/>
      <c r="W43" s="108"/>
      <c r="X43" s="108"/>
    </row>
    <row r="44" spans="1:24" x14ac:dyDescent="0.25">
      <c r="A44" s="103" t="s">
        <v>1125</v>
      </c>
      <c r="B44" s="84" t="s">
        <v>1157</v>
      </c>
      <c r="C44" s="84" t="s">
        <v>63</v>
      </c>
      <c r="D44" s="104"/>
      <c r="E44" s="12"/>
      <c r="F44" s="100"/>
      <c r="G44" s="12"/>
      <c r="H44" s="12"/>
      <c r="I44" s="106">
        <v>44</v>
      </c>
      <c r="J44" s="105"/>
      <c r="K44" s="107"/>
      <c r="L44" s="107"/>
      <c r="M44" s="107"/>
      <c r="N44" s="107"/>
      <c r="O44" s="107"/>
      <c r="P44" s="108"/>
      <c r="Q44" s="108"/>
      <c r="R44" s="107"/>
      <c r="S44" s="107"/>
      <c r="T44" s="107"/>
      <c r="U44" s="107"/>
      <c r="V44" s="107"/>
      <c r="W44" s="108"/>
      <c r="X44" s="108"/>
    </row>
    <row r="45" spans="1:24" x14ac:dyDescent="0.25">
      <c r="A45" s="103" t="s">
        <v>1126</v>
      </c>
      <c r="B45" s="84" t="s">
        <v>1158</v>
      </c>
      <c r="C45" s="84" t="s">
        <v>63</v>
      </c>
      <c r="D45" s="104"/>
      <c r="E45" s="12"/>
      <c r="F45" s="100"/>
      <c r="G45" s="12"/>
      <c r="H45" s="12"/>
      <c r="I45" s="106">
        <v>45</v>
      </c>
      <c r="J45" s="105"/>
      <c r="K45" s="107"/>
      <c r="L45" s="107"/>
      <c r="M45" s="107"/>
      <c r="N45" s="107"/>
      <c r="O45" s="107"/>
      <c r="P45" s="108"/>
      <c r="Q45" s="108"/>
      <c r="R45" s="107"/>
      <c r="S45" s="107"/>
      <c r="T45" s="107"/>
      <c r="U45" s="107"/>
      <c r="V45" s="107"/>
      <c r="W45" s="108"/>
      <c r="X45" s="108"/>
    </row>
    <row r="46" spans="1:24" x14ac:dyDescent="0.25">
      <c r="A46" s="103" t="s">
        <v>1127</v>
      </c>
      <c r="B46" s="84" t="s">
        <v>1159</v>
      </c>
      <c r="C46" s="84" t="s">
        <v>63</v>
      </c>
      <c r="D46" s="104"/>
      <c r="E46" s="12"/>
      <c r="F46" s="100"/>
      <c r="G46" s="12"/>
      <c r="H46" s="12"/>
      <c r="I46" s="106">
        <v>46</v>
      </c>
      <c r="J46" s="105"/>
      <c r="K46" s="107"/>
      <c r="L46" s="107"/>
      <c r="M46" s="107"/>
      <c r="N46" s="107"/>
      <c r="O46" s="107"/>
      <c r="P46" s="108"/>
      <c r="Q46" s="108"/>
      <c r="R46" s="107"/>
      <c r="S46" s="107"/>
      <c r="T46" s="107"/>
      <c r="U46" s="107"/>
      <c r="V46" s="107"/>
      <c r="W46" s="108"/>
      <c r="X46" s="108"/>
    </row>
    <row r="47" spans="1:24" x14ac:dyDescent="0.25">
      <c r="A47" s="103" t="s">
        <v>1128</v>
      </c>
      <c r="B47" s="84" t="s">
        <v>1160</v>
      </c>
      <c r="C47" s="84" t="s">
        <v>63</v>
      </c>
      <c r="D47" s="104"/>
      <c r="E47" s="12"/>
      <c r="F47" s="100"/>
      <c r="G47" s="12"/>
      <c r="H47" s="12"/>
      <c r="I47" s="106">
        <v>47</v>
      </c>
      <c r="J47" s="105"/>
      <c r="K47" s="107"/>
      <c r="L47" s="107"/>
      <c r="M47" s="107"/>
      <c r="N47" s="107"/>
      <c r="O47" s="107"/>
      <c r="P47" s="108"/>
      <c r="Q47" s="108"/>
      <c r="R47" s="107"/>
      <c r="S47" s="107"/>
      <c r="T47" s="107"/>
      <c r="U47" s="107"/>
      <c r="V47" s="107"/>
      <c r="W47" s="108"/>
      <c r="X47" s="108"/>
    </row>
    <row r="48" spans="1:24" x14ac:dyDescent="0.25">
      <c r="A48" s="103" t="s">
        <v>1129</v>
      </c>
      <c r="B48" s="84" t="s">
        <v>1161</v>
      </c>
      <c r="C48" s="84" t="s">
        <v>63</v>
      </c>
      <c r="D48" s="104"/>
      <c r="E48" s="12"/>
      <c r="F48" s="100"/>
      <c r="G48" s="12"/>
      <c r="H48" s="12"/>
      <c r="I48" s="106">
        <v>48</v>
      </c>
      <c r="J48" s="105"/>
      <c r="K48" s="107"/>
      <c r="L48" s="107"/>
      <c r="M48" s="107"/>
      <c r="N48" s="107"/>
      <c r="O48" s="107"/>
      <c r="P48" s="108"/>
      <c r="Q48" s="108"/>
      <c r="R48" s="107"/>
      <c r="S48" s="107"/>
      <c r="T48" s="107"/>
      <c r="U48" s="107"/>
      <c r="V48" s="107"/>
      <c r="W48" s="108"/>
      <c r="X48" s="108"/>
    </row>
    <row r="49" spans="1:24" x14ac:dyDescent="0.25">
      <c r="A49" s="103" t="s">
        <v>1130</v>
      </c>
      <c r="B49" s="84" t="s">
        <v>1162</v>
      </c>
      <c r="C49" s="84" t="s">
        <v>63</v>
      </c>
      <c r="D49" s="104"/>
      <c r="E49" s="12"/>
      <c r="F49" s="100"/>
      <c r="G49" s="12"/>
      <c r="H49" s="12"/>
      <c r="I49" s="106">
        <v>49</v>
      </c>
      <c r="J49" s="105"/>
      <c r="K49" s="107"/>
      <c r="L49" s="107"/>
      <c r="M49" s="107"/>
      <c r="N49" s="107"/>
      <c r="O49" s="107"/>
      <c r="P49" s="108"/>
      <c r="Q49" s="108"/>
      <c r="R49" s="107"/>
      <c r="S49" s="107"/>
      <c r="T49" s="107"/>
      <c r="U49" s="107"/>
      <c r="V49" s="107"/>
      <c r="W49" s="108"/>
      <c r="X49" s="108"/>
    </row>
    <row r="50" spans="1:24" x14ac:dyDescent="0.25">
      <c r="A50" s="103" t="s">
        <v>1131</v>
      </c>
      <c r="B50" s="84" t="s">
        <v>1163</v>
      </c>
      <c r="C50" s="84" t="s">
        <v>63</v>
      </c>
      <c r="D50" s="104"/>
      <c r="E50" s="12"/>
      <c r="F50" s="100"/>
      <c r="G50" s="12"/>
      <c r="H50" s="12"/>
      <c r="I50" s="106">
        <v>50</v>
      </c>
      <c r="J50" s="105"/>
      <c r="K50" s="107"/>
      <c r="L50" s="107"/>
      <c r="M50" s="107"/>
      <c r="N50" s="107"/>
      <c r="O50" s="107"/>
      <c r="P50" s="108"/>
      <c r="Q50" s="108"/>
      <c r="R50" s="107"/>
      <c r="S50" s="107"/>
      <c r="T50" s="107"/>
      <c r="U50" s="107"/>
      <c r="V50" s="107"/>
      <c r="W50" s="108"/>
      <c r="X50" s="108"/>
    </row>
    <row r="51" spans="1:24" x14ac:dyDescent="0.25">
      <c r="A51" s="103" t="s">
        <v>1132</v>
      </c>
      <c r="B51" s="84" t="s">
        <v>1152</v>
      </c>
      <c r="C51" s="84" t="s">
        <v>57</v>
      </c>
      <c r="D51" s="104"/>
      <c r="E51" s="12"/>
      <c r="F51" s="100"/>
      <c r="G51" s="12"/>
      <c r="H51" s="12"/>
      <c r="I51" s="106">
        <v>51</v>
      </c>
      <c r="J51" s="105"/>
      <c r="K51" s="107"/>
      <c r="L51" s="107"/>
      <c r="M51" s="107"/>
      <c r="N51" s="107"/>
      <c r="O51" s="107"/>
      <c r="P51" s="108"/>
      <c r="Q51" s="108"/>
      <c r="R51" s="107"/>
      <c r="S51" s="107"/>
      <c r="T51" s="107"/>
      <c r="U51" s="107"/>
      <c r="V51" s="107"/>
      <c r="W51" s="108"/>
      <c r="X51" s="108"/>
    </row>
    <row r="52" spans="1:24" x14ac:dyDescent="0.25">
      <c r="A52" s="103" t="s">
        <v>1133</v>
      </c>
      <c r="B52" s="84" t="s">
        <v>1153</v>
      </c>
      <c r="C52" s="84" t="s">
        <v>57</v>
      </c>
      <c r="D52" s="104"/>
      <c r="E52" s="12"/>
      <c r="F52" s="100"/>
      <c r="G52" s="12"/>
      <c r="H52" s="12"/>
      <c r="I52" s="106">
        <v>52</v>
      </c>
      <c r="J52" s="105"/>
      <c r="K52" s="107"/>
      <c r="L52" s="107"/>
      <c r="M52" s="107"/>
      <c r="N52" s="107"/>
      <c r="O52" s="107"/>
      <c r="P52" s="108"/>
      <c r="Q52" s="108"/>
      <c r="R52" s="107"/>
      <c r="S52" s="107"/>
      <c r="T52" s="107"/>
      <c r="U52" s="107"/>
      <c r="V52" s="107"/>
      <c r="W52" s="108"/>
      <c r="X52" s="108"/>
    </row>
    <row r="53" spans="1:24" x14ac:dyDescent="0.25">
      <c r="A53" s="103" t="s">
        <v>1134</v>
      </c>
      <c r="B53" s="84" t="s">
        <v>1154</v>
      </c>
      <c r="C53" s="84" t="s">
        <v>57</v>
      </c>
      <c r="D53" s="104"/>
      <c r="E53" s="12"/>
      <c r="F53" s="100"/>
      <c r="G53" s="12"/>
      <c r="H53" s="12"/>
      <c r="I53" s="106">
        <v>53</v>
      </c>
      <c r="J53" s="105"/>
      <c r="K53" s="107"/>
      <c r="L53" s="107"/>
      <c r="M53" s="107"/>
      <c r="N53" s="107"/>
      <c r="O53" s="107"/>
      <c r="P53" s="108"/>
      <c r="Q53" s="108"/>
      <c r="R53" s="107"/>
      <c r="S53" s="107"/>
      <c r="T53" s="107"/>
      <c r="U53" s="107"/>
      <c r="V53" s="107"/>
      <c r="W53" s="108"/>
      <c r="X53" s="108"/>
    </row>
    <row r="54" spans="1:24" x14ac:dyDescent="0.25">
      <c r="A54" s="103" t="s">
        <v>1135</v>
      </c>
      <c r="B54" s="84" t="s">
        <v>1155</v>
      </c>
      <c r="C54" s="84" t="s">
        <v>57</v>
      </c>
      <c r="D54" s="104"/>
      <c r="E54" s="12"/>
      <c r="F54" s="100"/>
      <c r="G54" s="12"/>
      <c r="H54" s="12"/>
      <c r="I54" s="106">
        <v>54</v>
      </c>
      <c r="J54" s="105"/>
      <c r="K54" s="107"/>
      <c r="L54" s="107"/>
      <c r="M54" s="107"/>
      <c r="N54" s="107"/>
      <c r="O54" s="107"/>
      <c r="P54" s="108"/>
      <c r="Q54" s="108"/>
      <c r="R54" s="107"/>
      <c r="S54" s="107"/>
      <c r="T54" s="107"/>
      <c r="U54" s="107"/>
      <c r="V54" s="107"/>
      <c r="W54" s="108"/>
      <c r="X54" s="108"/>
    </row>
    <row r="55" spans="1:24" x14ac:dyDescent="0.25">
      <c r="A55" s="103" t="s">
        <v>1136</v>
      </c>
      <c r="B55" s="84" t="s">
        <v>1156</v>
      </c>
      <c r="C55" s="84" t="s">
        <v>57</v>
      </c>
      <c r="D55" s="104"/>
      <c r="E55" s="12"/>
      <c r="F55" s="100"/>
      <c r="G55" s="12"/>
      <c r="H55" s="12"/>
      <c r="I55" s="106">
        <v>55</v>
      </c>
      <c r="J55" s="105"/>
      <c r="K55" s="107"/>
      <c r="L55" s="107"/>
      <c r="M55" s="107"/>
      <c r="N55" s="107"/>
      <c r="O55" s="107"/>
      <c r="P55" s="108"/>
      <c r="Q55" s="108"/>
      <c r="R55" s="107"/>
      <c r="S55" s="107"/>
      <c r="T55" s="107"/>
      <c r="U55" s="107"/>
      <c r="V55" s="107"/>
      <c r="W55" s="108"/>
      <c r="X55" s="108"/>
    </row>
    <row r="56" spans="1:24" x14ac:dyDescent="0.25">
      <c r="A56" s="103" t="s">
        <v>1137</v>
      </c>
      <c r="B56" s="84" t="s">
        <v>1157</v>
      </c>
      <c r="C56" s="84" t="s">
        <v>57</v>
      </c>
      <c r="D56" s="104"/>
      <c r="E56" s="12"/>
      <c r="F56" s="100"/>
      <c r="G56" s="12"/>
      <c r="H56" s="12"/>
      <c r="I56" s="106">
        <v>56</v>
      </c>
      <c r="J56" s="105"/>
      <c r="K56" s="107"/>
      <c r="L56" s="107"/>
      <c r="M56" s="107"/>
      <c r="N56" s="107"/>
      <c r="O56" s="107"/>
      <c r="P56" s="108"/>
      <c r="Q56" s="108"/>
      <c r="R56" s="107"/>
      <c r="S56" s="107"/>
      <c r="T56" s="107"/>
      <c r="U56" s="107"/>
      <c r="V56" s="107"/>
      <c r="W56" s="108"/>
      <c r="X56" s="108"/>
    </row>
    <row r="57" spans="1:24" x14ac:dyDescent="0.25">
      <c r="A57" s="103" t="s">
        <v>1138</v>
      </c>
      <c r="B57" s="84" t="s">
        <v>1158</v>
      </c>
      <c r="C57" s="84" t="s">
        <v>57</v>
      </c>
      <c r="D57" s="104"/>
      <c r="E57" s="12"/>
      <c r="F57" s="100"/>
      <c r="G57" s="12"/>
      <c r="H57" s="12"/>
      <c r="I57" s="106">
        <v>57</v>
      </c>
      <c r="J57" s="105"/>
      <c r="K57" s="107"/>
      <c r="L57" s="107"/>
      <c r="M57" s="107"/>
      <c r="N57" s="107"/>
      <c r="O57" s="107"/>
      <c r="P57" s="108"/>
      <c r="Q57" s="108"/>
      <c r="R57" s="107"/>
      <c r="S57" s="107"/>
      <c r="T57" s="107"/>
      <c r="U57" s="107"/>
      <c r="V57" s="107"/>
      <c r="W57" s="108"/>
      <c r="X57" s="108"/>
    </row>
    <row r="58" spans="1:24" x14ac:dyDescent="0.25">
      <c r="A58" s="103" t="s">
        <v>1139</v>
      </c>
      <c r="B58" s="84" t="s">
        <v>1159</v>
      </c>
      <c r="C58" s="84" t="s">
        <v>57</v>
      </c>
      <c r="D58" s="104"/>
      <c r="E58" s="12"/>
      <c r="F58" s="100"/>
      <c r="G58" s="12"/>
      <c r="H58" s="12"/>
      <c r="I58" s="106">
        <v>58</v>
      </c>
      <c r="J58" s="105"/>
      <c r="K58" s="107"/>
      <c r="L58" s="107"/>
      <c r="M58" s="107"/>
      <c r="N58" s="107"/>
      <c r="O58" s="107"/>
      <c r="P58" s="108"/>
      <c r="Q58" s="108"/>
      <c r="R58" s="107"/>
      <c r="S58" s="107"/>
      <c r="T58" s="107"/>
      <c r="U58" s="107"/>
      <c r="V58" s="107"/>
      <c r="W58" s="108"/>
      <c r="X58" s="108"/>
    </row>
    <row r="59" spans="1:24" x14ac:dyDescent="0.25">
      <c r="A59" s="103" t="s">
        <v>1140</v>
      </c>
      <c r="B59" s="84" t="s">
        <v>1160</v>
      </c>
      <c r="C59" s="84" t="s">
        <v>57</v>
      </c>
      <c r="D59" s="104"/>
      <c r="E59" s="12"/>
      <c r="F59" s="100"/>
      <c r="G59" s="12"/>
      <c r="H59" s="12"/>
      <c r="I59" s="106">
        <v>59</v>
      </c>
      <c r="J59" s="105"/>
      <c r="K59" s="107"/>
      <c r="L59" s="107"/>
      <c r="M59" s="107"/>
      <c r="N59" s="107"/>
      <c r="O59" s="107"/>
      <c r="P59" s="108"/>
      <c r="Q59" s="108"/>
      <c r="R59" s="107"/>
      <c r="S59" s="107"/>
      <c r="T59" s="107"/>
      <c r="U59" s="107"/>
      <c r="V59" s="107"/>
      <c r="W59" s="108"/>
      <c r="X59" s="108"/>
    </row>
    <row r="60" spans="1:24" x14ac:dyDescent="0.25">
      <c r="A60" s="103" t="s">
        <v>1141</v>
      </c>
      <c r="B60" s="84" t="s">
        <v>1161</v>
      </c>
      <c r="C60" s="84" t="s">
        <v>57</v>
      </c>
      <c r="D60" s="104"/>
      <c r="E60" s="12"/>
      <c r="F60" s="100"/>
      <c r="G60" s="12"/>
      <c r="H60" s="12"/>
      <c r="I60" s="106">
        <v>60</v>
      </c>
      <c r="J60" s="105"/>
      <c r="K60" s="107"/>
      <c r="L60" s="107"/>
      <c r="M60" s="107"/>
      <c r="N60" s="107"/>
      <c r="O60" s="107"/>
      <c r="P60" s="108"/>
      <c r="Q60" s="108"/>
      <c r="R60" s="107"/>
      <c r="S60" s="107"/>
      <c r="T60" s="107"/>
      <c r="U60" s="107"/>
      <c r="V60" s="107"/>
      <c r="W60" s="108"/>
      <c r="X60" s="108"/>
    </row>
    <row r="61" spans="1:24" x14ac:dyDescent="0.25">
      <c r="A61" s="103" t="s">
        <v>1142</v>
      </c>
      <c r="B61" s="84" t="s">
        <v>1162</v>
      </c>
      <c r="C61" s="84" t="s">
        <v>57</v>
      </c>
      <c r="D61" s="104"/>
      <c r="E61" s="12"/>
      <c r="F61" s="100"/>
      <c r="G61" s="12"/>
      <c r="H61" s="12"/>
      <c r="I61" s="106">
        <v>61</v>
      </c>
      <c r="J61" s="105"/>
      <c r="K61" s="107"/>
      <c r="L61" s="107"/>
      <c r="M61" s="107"/>
      <c r="N61" s="107"/>
      <c r="O61" s="107"/>
      <c r="P61" s="108"/>
      <c r="Q61" s="108"/>
      <c r="R61" s="107"/>
      <c r="S61" s="107"/>
      <c r="T61" s="107"/>
      <c r="U61" s="107"/>
      <c r="V61" s="107"/>
      <c r="W61" s="108"/>
      <c r="X61" s="108"/>
    </row>
    <row r="62" spans="1:24" x14ac:dyDescent="0.25">
      <c r="A62" s="103" t="s">
        <v>1143</v>
      </c>
      <c r="B62" s="84" t="s">
        <v>1163</v>
      </c>
      <c r="C62" s="84" t="s">
        <v>57</v>
      </c>
      <c r="D62" s="104"/>
      <c r="E62" s="12"/>
      <c r="F62" s="100"/>
      <c r="G62" s="12"/>
      <c r="H62" s="12"/>
      <c r="I62" s="106">
        <v>62</v>
      </c>
      <c r="J62" s="105"/>
      <c r="K62" s="107"/>
      <c r="L62" s="107"/>
      <c r="M62" s="107"/>
      <c r="N62" s="107"/>
      <c r="O62" s="107"/>
      <c r="P62" s="108"/>
      <c r="Q62" s="108"/>
      <c r="R62" s="107"/>
      <c r="S62" s="107"/>
      <c r="T62" s="107"/>
      <c r="U62" s="107"/>
      <c r="V62" s="107"/>
      <c r="W62" s="108"/>
      <c r="X62" s="108"/>
    </row>
    <row r="63" spans="1:24" x14ac:dyDescent="0.25">
      <c r="A63" s="103" t="s">
        <v>1144</v>
      </c>
      <c r="B63" s="84" t="s">
        <v>1152</v>
      </c>
      <c r="C63" s="84" t="s">
        <v>55</v>
      </c>
      <c r="D63" s="104"/>
      <c r="E63" s="12"/>
      <c r="F63" s="100"/>
      <c r="G63" s="12"/>
      <c r="H63" s="12"/>
      <c r="I63" s="106">
        <v>63</v>
      </c>
      <c r="J63" s="105"/>
      <c r="K63" s="107"/>
      <c r="L63" s="107"/>
      <c r="M63" s="107"/>
      <c r="N63" s="107"/>
      <c r="O63" s="107"/>
      <c r="P63" s="108"/>
      <c r="Q63" s="108"/>
      <c r="R63" s="107"/>
      <c r="S63" s="107"/>
      <c r="T63" s="107"/>
      <c r="U63" s="107"/>
      <c r="V63" s="107"/>
      <c r="W63" s="108"/>
      <c r="X63" s="108"/>
    </row>
    <row r="64" spans="1:24" x14ac:dyDescent="0.25">
      <c r="A64" s="103" t="s">
        <v>1145</v>
      </c>
      <c r="B64" s="84" t="s">
        <v>1153</v>
      </c>
      <c r="C64" s="84" t="s">
        <v>55</v>
      </c>
      <c r="D64" s="104"/>
      <c r="E64" s="12"/>
      <c r="F64" s="100"/>
      <c r="G64" s="12"/>
      <c r="H64" s="12"/>
      <c r="I64" s="106">
        <v>64</v>
      </c>
      <c r="J64" s="105"/>
      <c r="K64" s="107"/>
      <c r="L64" s="107"/>
      <c r="M64" s="107"/>
      <c r="N64" s="107"/>
      <c r="O64" s="107"/>
      <c r="P64" s="108"/>
      <c r="Q64" s="108"/>
      <c r="R64" s="107"/>
      <c r="S64" s="107"/>
      <c r="T64" s="107"/>
      <c r="U64" s="107"/>
      <c r="V64" s="107"/>
      <c r="W64" s="108"/>
      <c r="X64" s="108"/>
    </row>
    <row r="65" spans="1:24" x14ac:dyDescent="0.25">
      <c r="A65" s="103" t="s">
        <v>1146</v>
      </c>
      <c r="B65" s="84" t="s">
        <v>1154</v>
      </c>
      <c r="C65" s="84" t="s">
        <v>55</v>
      </c>
      <c r="D65" s="104"/>
      <c r="E65" s="12"/>
      <c r="F65" s="100"/>
      <c r="G65" s="12"/>
      <c r="H65" s="12"/>
      <c r="I65" s="106">
        <v>65</v>
      </c>
      <c r="J65" s="105"/>
      <c r="K65" s="107"/>
      <c r="L65" s="107"/>
      <c r="M65" s="107"/>
      <c r="N65" s="107"/>
      <c r="O65" s="107"/>
      <c r="P65" s="108"/>
      <c r="Q65" s="108"/>
      <c r="R65" s="107"/>
      <c r="S65" s="107"/>
      <c r="T65" s="107"/>
      <c r="U65" s="107"/>
      <c r="V65" s="107"/>
      <c r="W65" s="108"/>
      <c r="X65" s="108"/>
    </row>
    <row r="66" spans="1:24" x14ac:dyDescent="0.25">
      <c r="A66" s="103" t="s">
        <v>1147</v>
      </c>
      <c r="B66" s="84" t="s">
        <v>1155</v>
      </c>
      <c r="C66" s="84" t="s">
        <v>55</v>
      </c>
      <c r="D66" s="104"/>
      <c r="E66" s="12"/>
      <c r="F66" s="100"/>
      <c r="G66" s="12"/>
      <c r="H66" s="12"/>
      <c r="I66" s="106">
        <v>66</v>
      </c>
      <c r="J66" s="105"/>
      <c r="K66" s="107"/>
      <c r="L66" s="107"/>
      <c r="M66" s="107"/>
      <c r="N66" s="107"/>
      <c r="O66" s="107"/>
      <c r="P66" s="108"/>
      <c r="Q66" s="108"/>
      <c r="R66" s="107"/>
      <c r="S66" s="107"/>
      <c r="T66" s="107"/>
      <c r="U66" s="107"/>
      <c r="V66" s="107"/>
      <c r="W66" s="108"/>
      <c r="X66" s="108"/>
    </row>
    <row r="67" spans="1:24" x14ac:dyDescent="0.25">
      <c r="A67" s="103" t="s">
        <v>1148</v>
      </c>
      <c r="B67" s="84" t="s">
        <v>1156</v>
      </c>
      <c r="C67" s="84" t="s">
        <v>55</v>
      </c>
      <c r="D67" s="104"/>
      <c r="E67" s="12"/>
      <c r="F67" s="100"/>
      <c r="G67" s="12"/>
      <c r="H67" s="12"/>
      <c r="I67" s="106">
        <v>67</v>
      </c>
      <c r="J67" s="105"/>
      <c r="K67" s="107"/>
      <c r="L67" s="107"/>
      <c r="M67" s="107"/>
      <c r="N67" s="107"/>
      <c r="O67" s="107"/>
      <c r="P67" s="108"/>
      <c r="Q67" s="108"/>
      <c r="R67" s="107"/>
      <c r="S67" s="107"/>
      <c r="T67" s="107"/>
      <c r="U67" s="107"/>
      <c r="V67" s="107"/>
      <c r="W67" s="108"/>
      <c r="X67" s="108"/>
    </row>
    <row r="68" spans="1:24" x14ac:dyDescent="0.25">
      <c r="A68" s="103" t="s">
        <v>1149</v>
      </c>
      <c r="B68" s="84" t="s">
        <v>1157</v>
      </c>
      <c r="C68" s="84" t="s">
        <v>55</v>
      </c>
      <c r="D68" s="104"/>
      <c r="E68" s="12"/>
      <c r="F68" s="100"/>
      <c r="G68" s="12"/>
      <c r="H68" s="12"/>
      <c r="I68" s="106">
        <v>68</v>
      </c>
      <c r="J68" s="105"/>
      <c r="K68" s="107"/>
      <c r="L68" s="107"/>
      <c r="M68" s="107"/>
      <c r="N68" s="107"/>
      <c r="O68" s="107"/>
      <c r="P68" s="108"/>
      <c r="Q68" s="108"/>
      <c r="R68" s="107"/>
      <c r="S68" s="107"/>
      <c r="T68" s="107"/>
      <c r="U68" s="107"/>
      <c r="V68" s="107"/>
      <c r="W68" s="108"/>
      <c r="X68" s="108"/>
    </row>
    <row r="69" spans="1:24" x14ac:dyDescent="0.25">
      <c r="A69" s="103" t="s">
        <v>1150</v>
      </c>
      <c r="B69" s="84" t="s">
        <v>1158</v>
      </c>
      <c r="C69" s="84" t="s">
        <v>55</v>
      </c>
      <c r="D69" s="104"/>
      <c r="E69" s="12"/>
      <c r="F69" s="100"/>
      <c r="G69" s="12"/>
      <c r="H69" s="12"/>
      <c r="I69" s="106">
        <v>69</v>
      </c>
      <c r="J69" s="105"/>
      <c r="K69" s="107"/>
      <c r="L69" s="107"/>
      <c r="M69" s="107"/>
      <c r="N69" s="107"/>
      <c r="O69" s="107"/>
      <c r="P69" s="108"/>
      <c r="Q69" s="108"/>
      <c r="R69" s="107"/>
      <c r="S69" s="107"/>
      <c r="T69" s="107"/>
      <c r="U69" s="107"/>
      <c r="V69" s="107"/>
      <c r="W69" s="108"/>
      <c r="X69" s="108"/>
    </row>
    <row r="70" spans="1:24" x14ac:dyDescent="0.25">
      <c r="A70" s="103" t="s">
        <v>1151</v>
      </c>
      <c r="B70" s="84" t="s">
        <v>1159</v>
      </c>
      <c r="C70" s="84" t="s">
        <v>55</v>
      </c>
      <c r="D70" s="104"/>
      <c r="E70" s="12"/>
      <c r="F70" s="100"/>
      <c r="G70" s="12"/>
      <c r="H70" s="12"/>
      <c r="I70" s="106">
        <v>70</v>
      </c>
      <c r="J70" s="105"/>
      <c r="K70" s="107"/>
      <c r="L70" s="107"/>
      <c r="M70" s="107"/>
      <c r="N70" s="107"/>
      <c r="O70" s="107"/>
      <c r="P70" s="108"/>
      <c r="Q70" s="108"/>
      <c r="R70" s="107"/>
      <c r="S70" s="107"/>
      <c r="T70" s="107"/>
      <c r="U70" s="107"/>
      <c r="V70" s="107"/>
      <c r="W70" s="108"/>
      <c r="X70" s="108"/>
    </row>
    <row r="71" spans="1:24" x14ac:dyDescent="0.25">
      <c r="A71"/>
    </row>
    <row r="72" spans="1:24" x14ac:dyDescent="0.25">
      <c r="A72"/>
    </row>
    <row r="73" spans="1:24" x14ac:dyDescent="0.25">
      <c r="A73"/>
    </row>
    <row r="74" spans="1:24" x14ac:dyDescent="0.25">
      <c r="A74"/>
    </row>
    <row r="75" spans="1:24" x14ac:dyDescent="0.25">
      <c r="A75"/>
    </row>
    <row r="76" spans="1:24" x14ac:dyDescent="0.25">
      <c r="A76"/>
    </row>
    <row r="77" spans="1:24" x14ac:dyDescent="0.25">
      <c r="A77"/>
    </row>
    <row r="78" spans="1:24" x14ac:dyDescent="0.25">
      <c r="A78"/>
    </row>
    <row r="79" spans="1:24" x14ac:dyDescent="0.25">
      <c r="A79"/>
    </row>
    <row r="80" spans="1:24" x14ac:dyDescent="0.25">
      <c r="A80"/>
    </row>
    <row r="81" spans="1:1" x14ac:dyDescent="0.25">
      <c r="A81"/>
    </row>
    <row r="82" spans="1:1" x14ac:dyDescent="0.25">
      <c r="A82"/>
    </row>
    <row r="83" spans="1:1" x14ac:dyDescent="0.25">
      <c r="A83"/>
    </row>
    <row r="84" spans="1:1" x14ac:dyDescent="0.25">
      <c r="A84"/>
    </row>
    <row r="85" spans="1:1" x14ac:dyDescent="0.25">
      <c r="A85"/>
    </row>
    <row r="86" spans="1:1" x14ac:dyDescent="0.25">
      <c r="A86"/>
    </row>
    <row r="87" spans="1:1" x14ac:dyDescent="0.25">
      <c r="A87"/>
    </row>
    <row r="88" spans="1:1" x14ac:dyDescent="0.25">
      <c r="A88"/>
    </row>
    <row r="89" spans="1:1" x14ac:dyDescent="0.25">
      <c r="A89"/>
    </row>
    <row r="90" spans="1:1" x14ac:dyDescent="0.25">
      <c r="A90"/>
    </row>
    <row r="91" spans="1:1" x14ac:dyDescent="0.25">
      <c r="A91"/>
    </row>
    <row r="92" spans="1:1" x14ac:dyDescent="0.25">
      <c r="A92"/>
    </row>
    <row r="93" spans="1:1" x14ac:dyDescent="0.25">
      <c r="A93"/>
    </row>
    <row r="94" spans="1:1" x14ac:dyDescent="0.25">
      <c r="A94"/>
    </row>
    <row r="95" spans="1:1" x14ac:dyDescent="0.25">
      <c r="A95"/>
    </row>
    <row r="96" spans="1:1" x14ac:dyDescent="0.25">
      <c r="A96"/>
    </row>
    <row r="97" spans="1:1" x14ac:dyDescent="0.25">
      <c r="A97"/>
    </row>
    <row r="98" spans="1:1" x14ac:dyDescent="0.25">
      <c r="A98"/>
    </row>
    <row r="99" spans="1:1" x14ac:dyDescent="0.25">
      <c r="A99"/>
    </row>
    <row r="100" spans="1:1" x14ac:dyDescent="0.25">
      <c r="A100"/>
    </row>
    <row r="101" spans="1:1" x14ac:dyDescent="0.25">
      <c r="A101"/>
    </row>
    <row r="102" spans="1:1" x14ac:dyDescent="0.25">
      <c r="A102"/>
    </row>
    <row r="103" spans="1:1" x14ac:dyDescent="0.25">
      <c r="A103"/>
    </row>
    <row r="104" spans="1:1" x14ac:dyDescent="0.25">
      <c r="A104"/>
    </row>
    <row r="105" spans="1:1" x14ac:dyDescent="0.25">
      <c r="A105"/>
    </row>
    <row r="106" spans="1:1" x14ac:dyDescent="0.25">
      <c r="A106"/>
    </row>
    <row r="107" spans="1:1" x14ac:dyDescent="0.25">
      <c r="A107"/>
    </row>
    <row r="108" spans="1:1" x14ac:dyDescent="0.25">
      <c r="A108"/>
    </row>
    <row r="109" spans="1:1" x14ac:dyDescent="0.25">
      <c r="A109"/>
    </row>
    <row r="110" spans="1:1" x14ac:dyDescent="0.25">
      <c r="A110"/>
    </row>
    <row r="111" spans="1:1" x14ac:dyDescent="0.25">
      <c r="A111"/>
    </row>
    <row r="112" spans="1:1" x14ac:dyDescent="0.25">
      <c r="A112"/>
    </row>
    <row r="113" spans="1:1" x14ac:dyDescent="0.25">
      <c r="A113"/>
    </row>
    <row r="114" spans="1:1" x14ac:dyDescent="0.25">
      <c r="A114"/>
    </row>
    <row r="115" spans="1:1" x14ac:dyDescent="0.25">
      <c r="A115"/>
    </row>
    <row r="116" spans="1:1" x14ac:dyDescent="0.25">
      <c r="A116"/>
    </row>
    <row r="117" spans="1:1" x14ac:dyDescent="0.25">
      <c r="A117"/>
    </row>
    <row r="118" spans="1:1" x14ac:dyDescent="0.25">
      <c r="A118"/>
    </row>
    <row r="119" spans="1:1" x14ac:dyDescent="0.25">
      <c r="A119"/>
    </row>
    <row r="120" spans="1:1" x14ac:dyDescent="0.25">
      <c r="A120"/>
    </row>
    <row r="121" spans="1:1" x14ac:dyDescent="0.25">
      <c r="A121"/>
    </row>
    <row r="122" spans="1:1" x14ac:dyDescent="0.25">
      <c r="A122"/>
    </row>
    <row r="123" spans="1:1" x14ac:dyDescent="0.25">
      <c r="A123"/>
    </row>
    <row r="124" spans="1:1" x14ac:dyDescent="0.25">
      <c r="A124"/>
    </row>
    <row r="125" spans="1:1" x14ac:dyDescent="0.25">
      <c r="A125"/>
    </row>
    <row r="126" spans="1:1" x14ac:dyDescent="0.25">
      <c r="A126"/>
    </row>
    <row r="127" spans="1:1" x14ac:dyDescent="0.25">
      <c r="A127"/>
    </row>
    <row r="128" spans="1:1" x14ac:dyDescent="0.25">
      <c r="A128"/>
    </row>
    <row r="129" spans="1:1" x14ac:dyDescent="0.25">
      <c r="A129"/>
    </row>
    <row r="130" spans="1:1" x14ac:dyDescent="0.25">
      <c r="A130"/>
    </row>
    <row r="131" spans="1:1" x14ac:dyDescent="0.25">
      <c r="A131"/>
    </row>
    <row r="132" spans="1:1" x14ac:dyDescent="0.25">
      <c r="A132"/>
    </row>
    <row r="133" spans="1:1" x14ac:dyDescent="0.25">
      <c r="A133"/>
    </row>
    <row r="134" spans="1:1" x14ac:dyDescent="0.25">
      <c r="A134"/>
    </row>
    <row r="135" spans="1:1" x14ac:dyDescent="0.25">
      <c r="A135"/>
    </row>
    <row r="136" spans="1:1" x14ac:dyDescent="0.25">
      <c r="A136"/>
    </row>
    <row r="137" spans="1:1" x14ac:dyDescent="0.25">
      <c r="A137"/>
    </row>
    <row r="138" spans="1:1" x14ac:dyDescent="0.25">
      <c r="A138"/>
    </row>
    <row r="139" spans="1:1" x14ac:dyDescent="0.25">
      <c r="A139"/>
    </row>
    <row r="140" spans="1:1" x14ac:dyDescent="0.25">
      <c r="A140"/>
    </row>
    <row r="141" spans="1:1" x14ac:dyDescent="0.25">
      <c r="A141"/>
    </row>
    <row r="142" spans="1:1" x14ac:dyDescent="0.25">
      <c r="A142"/>
    </row>
    <row r="143" spans="1:1" x14ac:dyDescent="0.25">
      <c r="A143"/>
    </row>
    <row r="144" spans="1:1" x14ac:dyDescent="0.25">
      <c r="A144"/>
    </row>
    <row r="145" spans="1:1" x14ac:dyDescent="0.25">
      <c r="A145"/>
    </row>
    <row r="146" spans="1:1" x14ac:dyDescent="0.25">
      <c r="A146"/>
    </row>
    <row r="147" spans="1:1" x14ac:dyDescent="0.25">
      <c r="A147"/>
    </row>
    <row r="148" spans="1:1" x14ac:dyDescent="0.25">
      <c r="A148"/>
    </row>
    <row r="149" spans="1:1" x14ac:dyDescent="0.25">
      <c r="A149"/>
    </row>
    <row r="150" spans="1:1" x14ac:dyDescent="0.25">
      <c r="A150"/>
    </row>
    <row r="151" spans="1:1" x14ac:dyDescent="0.25">
      <c r="A151"/>
    </row>
  </sheetData>
  <dataConsolidate/>
  <dataValidations count="8">
    <dataValidation allowBlank="1" showInputMessage="1" promptTitle="Group Vertex Color" prompt="To select a color to use for all vertices in the group, right-click and select Select Color on the right-click menu." sqref="B3:B70"/>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70">
      <formula1>ValidGroupShapes</formula1>
    </dataValidation>
    <dataValidation allowBlank="1" showInputMessage="1" showErrorMessage="1" promptTitle="Group Name" prompt="Enter the name of the group." sqref="A3:A70"/>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70">
      <formula1>ValidBooleansDefaultFalse</formula1>
    </dataValidation>
    <dataValidation allowBlank="1" sqref="K3:K70"/>
    <dataValidation allowBlank="1" showInputMessage="1" showErrorMessage="1" errorTitle="Invalid Group Collapsed" error="You have entered an unrecognized &quot;group collapsed.&quot;  Try selecting from the drop-down list instead." promptTitle="Group Label" prompt="Enter an optional group label." sqref="F3:F70"/>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70"/>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70">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991"/>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ht="15" customHeight="1" x14ac:dyDescent="0.25">
      <c r="A1" s="11" t="s">
        <v>144</v>
      </c>
      <c r="B1" s="11" t="s">
        <v>5</v>
      </c>
      <c r="C1" s="11" t="s">
        <v>147</v>
      </c>
    </row>
    <row r="2" spans="1:3" x14ac:dyDescent="0.25">
      <c r="A2" s="83" t="s">
        <v>1084</v>
      </c>
      <c r="B2" s="85" t="s">
        <v>396</v>
      </c>
      <c r="C2" s="83">
        <f>VLOOKUP(GroupVertices[[#This Row],[Vertex]], Vertices[], MATCH("ID", Vertices[#Headers], 0), FALSE)</f>
        <v>351</v>
      </c>
    </row>
    <row r="3" spans="1:3" x14ac:dyDescent="0.25">
      <c r="A3" s="83" t="s">
        <v>1084</v>
      </c>
      <c r="B3" s="85" t="s">
        <v>401</v>
      </c>
      <c r="C3" s="83">
        <f>VLOOKUP(GroupVertices[[#This Row],[Vertex]], Vertices[], MATCH("ID", Vertices[#Headers], 0), FALSE)</f>
        <v>594</v>
      </c>
    </row>
    <row r="4" spans="1:3" x14ac:dyDescent="0.25">
      <c r="A4" s="83" t="s">
        <v>1084</v>
      </c>
      <c r="B4" s="85" t="s">
        <v>397</v>
      </c>
      <c r="C4" s="83">
        <f>VLOOKUP(GroupVertices[[#This Row],[Vertex]], Vertices[], MATCH("ID", Vertices[#Headers], 0), FALSE)</f>
        <v>379</v>
      </c>
    </row>
    <row r="5" spans="1:3" x14ac:dyDescent="0.25">
      <c r="A5" s="83" t="s">
        <v>1084</v>
      </c>
      <c r="B5" s="85" t="s">
        <v>402</v>
      </c>
      <c r="C5" s="83">
        <f>VLOOKUP(GroupVertices[[#This Row],[Vertex]], Vertices[], MATCH("ID", Vertices[#Headers], 0), FALSE)</f>
        <v>596</v>
      </c>
    </row>
    <row r="6" spans="1:3" x14ac:dyDescent="0.25">
      <c r="A6" s="83" t="s">
        <v>1084</v>
      </c>
      <c r="B6" s="85" t="s">
        <v>403</v>
      </c>
      <c r="C6" s="83">
        <f>VLOOKUP(GroupVertices[[#This Row],[Vertex]], Vertices[], MATCH("ID", Vertices[#Headers], 0), FALSE)</f>
        <v>652</v>
      </c>
    </row>
    <row r="7" spans="1:3" x14ac:dyDescent="0.25">
      <c r="A7" s="83" t="s">
        <v>1084</v>
      </c>
      <c r="B7" s="85" t="s">
        <v>404</v>
      </c>
      <c r="C7" s="83">
        <f>VLOOKUP(GroupVertices[[#This Row],[Vertex]], Vertices[], MATCH("ID", Vertices[#Headers], 0), FALSE)</f>
        <v>746</v>
      </c>
    </row>
    <row r="8" spans="1:3" x14ac:dyDescent="0.25">
      <c r="A8" s="83" t="s">
        <v>1084</v>
      </c>
      <c r="B8" s="85" t="s">
        <v>374</v>
      </c>
      <c r="C8" s="83">
        <f>VLOOKUP(GroupVertices[[#This Row],[Vertex]], Vertices[], MATCH("ID", Vertices[#Headers], 0), FALSE)</f>
        <v>56</v>
      </c>
    </row>
    <row r="9" spans="1:3" x14ac:dyDescent="0.25">
      <c r="A9" s="83" t="s">
        <v>1084</v>
      </c>
      <c r="B9" s="85" t="s">
        <v>768</v>
      </c>
      <c r="C9" s="83">
        <f>VLOOKUP(GroupVertices[[#This Row],[Vertex]], Vertices[], MATCH("ID", Vertices[#Headers], 0), FALSE)</f>
        <v>260</v>
      </c>
    </row>
    <row r="10" spans="1:3" x14ac:dyDescent="0.25">
      <c r="A10" s="83" t="s">
        <v>1084</v>
      </c>
      <c r="B10" s="85" t="s">
        <v>849</v>
      </c>
      <c r="C10" s="83">
        <f>VLOOKUP(GroupVertices[[#This Row],[Vertex]], Vertices[], MATCH("ID", Vertices[#Headers], 0), FALSE)</f>
        <v>767</v>
      </c>
    </row>
    <row r="11" spans="1:3" x14ac:dyDescent="0.25">
      <c r="A11" s="83" t="s">
        <v>1084</v>
      </c>
      <c r="B11" s="85" t="s">
        <v>853</v>
      </c>
      <c r="C11" s="83">
        <f>VLOOKUP(GroupVertices[[#This Row],[Vertex]], Vertices[], MATCH("ID", Vertices[#Headers], 0), FALSE)</f>
        <v>352</v>
      </c>
    </row>
    <row r="12" spans="1:3" x14ac:dyDescent="0.25">
      <c r="A12" s="83" t="s">
        <v>1084</v>
      </c>
      <c r="B12" s="85" t="s">
        <v>802</v>
      </c>
      <c r="C12" s="83">
        <f>VLOOKUP(GroupVertices[[#This Row],[Vertex]], Vertices[], MATCH("ID", Vertices[#Headers], 0), FALSE)</f>
        <v>295</v>
      </c>
    </row>
    <row r="13" spans="1:3" x14ac:dyDescent="0.25">
      <c r="A13" s="83" t="s">
        <v>1084</v>
      </c>
      <c r="B13" s="85" t="s">
        <v>803</v>
      </c>
      <c r="C13" s="83">
        <f>VLOOKUP(GroupVertices[[#This Row],[Vertex]], Vertices[], MATCH("ID", Vertices[#Headers], 0), FALSE)</f>
        <v>808</v>
      </c>
    </row>
    <row r="14" spans="1:3" x14ac:dyDescent="0.25">
      <c r="A14" s="83" t="s">
        <v>1084</v>
      </c>
      <c r="B14" s="85" t="s">
        <v>412</v>
      </c>
      <c r="C14" s="83">
        <f>VLOOKUP(GroupVertices[[#This Row],[Vertex]], Vertices[], MATCH("ID", Vertices[#Headers], 0), FALSE)</f>
        <v>66</v>
      </c>
    </row>
    <row r="15" spans="1:3" x14ac:dyDescent="0.25">
      <c r="A15" s="83" t="s">
        <v>1084</v>
      </c>
      <c r="B15" s="85" t="s">
        <v>965</v>
      </c>
      <c r="C15" s="83">
        <f>VLOOKUP(GroupVertices[[#This Row],[Vertex]], Vertices[], MATCH("ID", Vertices[#Headers], 0), FALSE)</f>
        <v>498</v>
      </c>
    </row>
    <row r="16" spans="1:3" x14ac:dyDescent="0.25">
      <c r="A16" s="83" t="s">
        <v>1084</v>
      </c>
      <c r="B16" s="85" t="s">
        <v>1014</v>
      </c>
      <c r="C16" s="83">
        <f>VLOOKUP(GroupVertices[[#This Row],[Vertex]], Vertices[], MATCH("ID", Vertices[#Headers], 0), FALSE)</f>
        <v>732</v>
      </c>
    </row>
    <row r="17" spans="1:3" x14ac:dyDescent="0.25">
      <c r="A17" s="83" t="s">
        <v>1084</v>
      </c>
      <c r="B17" s="85" t="s">
        <v>419</v>
      </c>
      <c r="C17" s="83">
        <f>VLOOKUP(GroupVertices[[#This Row],[Vertex]], Vertices[], MATCH("ID", Vertices[#Headers], 0), FALSE)</f>
        <v>70</v>
      </c>
    </row>
    <row r="18" spans="1:3" x14ac:dyDescent="0.25">
      <c r="A18" s="83" t="s">
        <v>1084</v>
      </c>
      <c r="B18" s="85" t="s">
        <v>677</v>
      </c>
      <c r="C18" s="83">
        <f>VLOOKUP(GroupVertices[[#This Row],[Vertex]], Vertices[], MATCH("ID", Vertices[#Headers], 0), FALSE)</f>
        <v>185</v>
      </c>
    </row>
    <row r="19" spans="1:3" x14ac:dyDescent="0.25">
      <c r="A19" s="83" t="s">
        <v>1084</v>
      </c>
      <c r="B19" s="85" t="s">
        <v>704</v>
      </c>
      <c r="C19" s="83">
        <f>VLOOKUP(GroupVertices[[#This Row],[Vertex]], Vertices[], MATCH("ID", Vertices[#Headers], 0), FALSE)</f>
        <v>700</v>
      </c>
    </row>
    <row r="20" spans="1:3" x14ac:dyDescent="0.25">
      <c r="A20" s="83" t="s">
        <v>1084</v>
      </c>
      <c r="B20" s="85" t="s">
        <v>703</v>
      </c>
      <c r="C20" s="83">
        <f>VLOOKUP(GroupVertices[[#This Row],[Vertex]], Vertices[], MATCH("ID", Vertices[#Headers], 0), FALSE)</f>
        <v>208</v>
      </c>
    </row>
    <row r="21" spans="1:3" x14ac:dyDescent="0.25">
      <c r="A21" s="83" t="s">
        <v>1084</v>
      </c>
      <c r="B21" s="85" t="s">
        <v>985</v>
      </c>
      <c r="C21" s="83">
        <f>VLOOKUP(GroupVertices[[#This Row],[Vertex]], Vertices[], MATCH("ID", Vertices[#Headers], 0), FALSE)</f>
        <v>527</v>
      </c>
    </row>
    <row r="22" spans="1:3" x14ac:dyDescent="0.25">
      <c r="A22" s="83" t="s">
        <v>1084</v>
      </c>
      <c r="B22" s="85" t="s">
        <v>346</v>
      </c>
      <c r="C22" s="83">
        <f>VLOOKUP(GroupVertices[[#This Row],[Vertex]], Vertices[], MATCH("ID", Vertices[#Headers], 0), FALSE)</f>
        <v>43</v>
      </c>
    </row>
    <row r="23" spans="1:3" x14ac:dyDescent="0.25">
      <c r="A23" s="83" t="s">
        <v>1084</v>
      </c>
      <c r="B23" s="85" t="s">
        <v>347</v>
      </c>
      <c r="C23" s="83">
        <f>VLOOKUP(GroupVertices[[#This Row],[Vertex]], Vertices[], MATCH("ID", Vertices[#Headers], 0), FALSE)</f>
        <v>162</v>
      </c>
    </row>
    <row r="24" spans="1:3" x14ac:dyDescent="0.25">
      <c r="A24" s="83" t="s">
        <v>1084</v>
      </c>
      <c r="B24" s="85" t="s">
        <v>1040</v>
      </c>
      <c r="C24" s="83">
        <f>VLOOKUP(GroupVertices[[#This Row],[Vertex]], Vertices[], MATCH("ID", Vertices[#Headers], 0), FALSE)</f>
        <v>668</v>
      </c>
    </row>
    <row r="25" spans="1:3" x14ac:dyDescent="0.25">
      <c r="A25" s="83" t="s">
        <v>1084</v>
      </c>
      <c r="B25" s="85" t="s">
        <v>670</v>
      </c>
      <c r="C25" s="83">
        <f>VLOOKUP(GroupVertices[[#This Row],[Vertex]], Vertices[], MATCH("ID", Vertices[#Headers], 0), FALSE)</f>
        <v>178</v>
      </c>
    </row>
    <row r="26" spans="1:3" x14ac:dyDescent="0.25">
      <c r="A26" s="83" t="s">
        <v>1084</v>
      </c>
      <c r="B26" s="85" t="s">
        <v>969</v>
      </c>
      <c r="C26" s="83">
        <f>VLOOKUP(GroupVertices[[#This Row],[Vertex]], Vertices[], MATCH("ID", Vertices[#Headers], 0), FALSE)</f>
        <v>505</v>
      </c>
    </row>
    <row r="27" spans="1:3" x14ac:dyDescent="0.25">
      <c r="A27" s="83" t="s">
        <v>1084</v>
      </c>
      <c r="B27" s="85" t="s">
        <v>332</v>
      </c>
      <c r="C27" s="83">
        <f>VLOOKUP(GroupVertices[[#This Row],[Vertex]], Vertices[], MATCH("ID", Vertices[#Headers], 0), FALSE)</f>
        <v>850</v>
      </c>
    </row>
    <row r="28" spans="1:3" x14ac:dyDescent="0.25">
      <c r="A28" s="83" t="s">
        <v>1084</v>
      </c>
      <c r="B28" s="85" t="s">
        <v>790</v>
      </c>
      <c r="C28" s="83">
        <f>VLOOKUP(GroupVertices[[#This Row],[Vertex]], Vertices[], MATCH("ID", Vertices[#Headers], 0), FALSE)</f>
        <v>278</v>
      </c>
    </row>
    <row r="29" spans="1:3" x14ac:dyDescent="0.25">
      <c r="A29" s="83" t="s">
        <v>1084</v>
      </c>
      <c r="B29" s="85" t="s">
        <v>317</v>
      </c>
      <c r="C29" s="83">
        <f>VLOOKUP(GroupVertices[[#This Row],[Vertex]], Vertices[], MATCH("ID", Vertices[#Headers], 0), FALSE)</f>
        <v>168</v>
      </c>
    </row>
    <row r="30" spans="1:3" x14ac:dyDescent="0.25">
      <c r="A30" s="83" t="s">
        <v>1084</v>
      </c>
      <c r="B30" s="85" t="s">
        <v>320</v>
      </c>
      <c r="C30" s="83">
        <f>VLOOKUP(GroupVertices[[#This Row],[Vertex]], Vertices[], MATCH("ID", Vertices[#Headers], 0), FALSE)</f>
        <v>280</v>
      </c>
    </row>
    <row r="31" spans="1:3" x14ac:dyDescent="0.25">
      <c r="A31" s="83" t="s">
        <v>1084</v>
      </c>
      <c r="B31" s="85" t="s">
        <v>323</v>
      </c>
      <c r="C31" s="83">
        <f>VLOOKUP(GroupVertices[[#This Row],[Vertex]], Vertices[], MATCH("ID", Vertices[#Headers], 0), FALSE)</f>
        <v>297</v>
      </c>
    </row>
    <row r="32" spans="1:3" x14ac:dyDescent="0.25">
      <c r="A32" s="83" t="s">
        <v>1084</v>
      </c>
      <c r="B32" s="85" t="s">
        <v>333</v>
      </c>
      <c r="C32" s="83">
        <f>VLOOKUP(GroupVertices[[#This Row],[Vertex]], Vertices[], MATCH("ID", Vertices[#Headers], 0), FALSE)</f>
        <v>860</v>
      </c>
    </row>
    <row r="33" spans="1:3" x14ac:dyDescent="0.25">
      <c r="A33" s="83" t="s">
        <v>1084</v>
      </c>
      <c r="B33" s="85" t="s">
        <v>322</v>
      </c>
      <c r="C33" s="83">
        <f>VLOOKUP(GroupVertices[[#This Row],[Vertex]], Vertices[], MATCH("ID", Vertices[#Headers], 0), FALSE)</f>
        <v>286</v>
      </c>
    </row>
    <row r="34" spans="1:3" x14ac:dyDescent="0.25">
      <c r="A34" s="83" t="s">
        <v>1084</v>
      </c>
      <c r="B34" s="85" t="s">
        <v>668</v>
      </c>
      <c r="C34" s="83">
        <f>VLOOKUP(GroupVertices[[#This Row],[Vertex]], Vertices[], MATCH("ID", Vertices[#Headers], 0), FALSE)</f>
        <v>176</v>
      </c>
    </row>
    <row r="35" spans="1:3" x14ac:dyDescent="0.25">
      <c r="A35" s="83" t="s">
        <v>1084</v>
      </c>
      <c r="B35" s="85" t="s">
        <v>263</v>
      </c>
      <c r="C35" s="83">
        <f>VLOOKUP(GroupVertices[[#This Row],[Vertex]], Vertices[], MATCH("ID", Vertices[#Headers], 0), FALSE)</f>
        <v>24</v>
      </c>
    </row>
    <row r="36" spans="1:3" x14ac:dyDescent="0.25">
      <c r="A36" s="83" t="s">
        <v>1084</v>
      </c>
      <c r="B36" s="85" t="s">
        <v>264</v>
      </c>
      <c r="C36" s="83">
        <f>VLOOKUP(GroupVertices[[#This Row],[Vertex]], Vertices[], MATCH("ID", Vertices[#Headers], 0), FALSE)</f>
        <v>426</v>
      </c>
    </row>
    <row r="37" spans="1:3" x14ac:dyDescent="0.25">
      <c r="A37" s="83" t="s">
        <v>1084</v>
      </c>
      <c r="B37" s="85" t="s">
        <v>440</v>
      </c>
      <c r="C37" s="83">
        <f>VLOOKUP(GroupVertices[[#This Row],[Vertex]], Vertices[], MATCH("ID", Vertices[#Headers], 0), FALSE)</f>
        <v>373</v>
      </c>
    </row>
    <row r="38" spans="1:3" x14ac:dyDescent="0.25">
      <c r="A38" s="83" t="s">
        <v>1084</v>
      </c>
      <c r="B38" s="85" t="s">
        <v>443</v>
      </c>
      <c r="C38" s="83">
        <f>VLOOKUP(GroupVertices[[#This Row],[Vertex]], Vertices[], MATCH("ID", Vertices[#Headers], 0), FALSE)</f>
        <v>691</v>
      </c>
    </row>
    <row r="39" spans="1:3" x14ac:dyDescent="0.25">
      <c r="A39" s="83" t="s">
        <v>1084</v>
      </c>
      <c r="B39" s="85" t="s">
        <v>442</v>
      </c>
      <c r="C39" s="83">
        <f>VLOOKUP(GroupVertices[[#This Row],[Vertex]], Vertices[], MATCH("ID", Vertices[#Headers], 0), FALSE)</f>
        <v>688</v>
      </c>
    </row>
    <row r="40" spans="1:3" x14ac:dyDescent="0.25">
      <c r="A40" s="83" t="s">
        <v>1084</v>
      </c>
      <c r="B40" s="85" t="s">
        <v>444</v>
      </c>
      <c r="C40" s="83">
        <f>VLOOKUP(GroupVertices[[#This Row],[Vertex]], Vertices[], MATCH("ID", Vertices[#Headers], 0), FALSE)</f>
        <v>722</v>
      </c>
    </row>
    <row r="41" spans="1:3" x14ac:dyDescent="0.25">
      <c r="A41" s="83" t="s">
        <v>1084</v>
      </c>
      <c r="B41" s="85" t="s">
        <v>439</v>
      </c>
      <c r="C41" s="83">
        <f>VLOOKUP(GroupVertices[[#This Row],[Vertex]], Vertices[], MATCH("ID", Vertices[#Headers], 0), FALSE)</f>
        <v>76</v>
      </c>
    </row>
    <row r="42" spans="1:3" x14ac:dyDescent="0.25">
      <c r="A42" s="83" t="s">
        <v>1084</v>
      </c>
      <c r="B42" s="85" t="s">
        <v>441</v>
      </c>
      <c r="C42" s="83">
        <f>VLOOKUP(GroupVertices[[#This Row],[Vertex]], Vertices[], MATCH("ID", Vertices[#Headers], 0), FALSE)</f>
        <v>546</v>
      </c>
    </row>
    <row r="43" spans="1:3" x14ac:dyDescent="0.25">
      <c r="A43" s="83" t="s">
        <v>1084</v>
      </c>
      <c r="B43" s="85" t="s">
        <v>184</v>
      </c>
      <c r="C43" s="83">
        <f>VLOOKUP(GroupVertices[[#This Row],[Vertex]], Vertices[], MATCH("ID", Vertices[#Headers], 0), FALSE)</f>
        <v>6</v>
      </c>
    </row>
    <row r="44" spans="1:3" x14ac:dyDescent="0.25">
      <c r="A44" s="83" t="s">
        <v>1084</v>
      </c>
      <c r="B44" s="85" t="s">
        <v>278</v>
      </c>
      <c r="C44" s="83">
        <f>VLOOKUP(GroupVertices[[#This Row],[Vertex]], Vertices[], MATCH("ID", Vertices[#Headers], 0), FALSE)</f>
        <v>647</v>
      </c>
    </row>
    <row r="45" spans="1:3" x14ac:dyDescent="0.25">
      <c r="A45" s="83" t="s">
        <v>1084</v>
      </c>
      <c r="B45" s="85" t="s">
        <v>272</v>
      </c>
      <c r="C45" s="83">
        <f>VLOOKUP(GroupVertices[[#This Row],[Vertex]], Vertices[], MATCH("ID", Vertices[#Headers], 0), FALSE)</f>
        <v>26</v>
      </c>
    </row>
    <row r="46" spans="1:3" x14ac:dyDescent="0.25">
      <c r="A46" s="83" t="s">
        <v>1084</v>
      </c>
      <c r="B46" s="85" t="s">
        <v>273</v>
      </c>
      <c r="C46" s="83">
        <f>VLOOKUP(GroupVertices[[#This Row],[Vertex]], Vertices[], MATCH("ID", Vertices[#Headers], 0), FALSE)</f>
        <v>28</v>
      </c>
    </row>
    <row r="47" spans="1:3" x14ac:dyDescent="0.25">
      <c r="A47" s="83" t="s">
        <v>1084</v>
      </c>
      <c r="B47" s="85" t="s">
        <v>376</v>
      </c>
      <c r="C47" s="83">
        <f>VLOOKUP(GroupVertices[[#This Row],[Vertex]], Vertices[], MATCH("ID", Vertices[#Headers], 0), FALSE)</f>
        <v>153</v>
      </c>
    </row>
    <row r="48" spans="1:3" x14ac:dyDescent="0.25">
      <c r="A48" s="83" t="s">
        <v>1084</v>
      </c>
      <c r="B48" s="85" t="s">
        <v>377</v>
      </c>
      <c r="C48" s="83">
        <f>VLOOKUP(GroupVertices[[#This Row],[Vertex]], Vertices[], MATCH("ID", Vertices[#Headers], 0), FALSE)</f>
        <v>529</v>
      </c>
    </row>
    <row r="49" spans="1:3" x14ac:dyDescent="0.25">
      <c r="A49" s="83" t="s">
        <v>1084</v>
      </c>
      <c r="B49" s="85" t="s">
        <v>433</v>
      </c>
      <c r="C49" s="83">
        <f>VLOOKUP(GroupVertices[[#This Row],[Vertex]], Vertices[], MATCH("ID", Vertices[#Headers], 0), FALSE)</f>
        <v>74</v>
      </c>
    </row>
    <row r="50" spans="1:3" x14ac:dyDescent="0.25">
      <c r="A50" s="83" t="s">
        <v>1084</v>
      </c>
      <c r="B50" s="85" t="s">
        <v>675</v>
      </c>
      <c r="C50" s="83">
        <f>VLOOKUP(GroupVertices[[#This Row],[Vertex]], Vertices[], MATCH("ID", Vertices[#Headers], 0), FALSE)</f>
        <v>183</v>
      </c>
    </row>
    <row r="51" spans="1:3" x14ac:dyDescent="0.25">
      <c r="A51" s="83" t="s">
        <v>1084</v>
      </c>
      <c r="B51" s="85" t="s">
        <v>1050</v>
      </c>
      <c r="C51" s="83">
        <f>VLOOKUP(GroupVertices[[#This Row],[Vertex]], Vertices[], MATCH("ID", Vertices[#Headers], 0), FALSE)</f>
        <v>822</v>
      </c>
    </row>
    <row r="52" spans="1:3" x14ac:dyDescent="0.25">
      <c r="A52" s="83" t="s">
        <v>1084</v>
      </c>
      <c r="B52" s="85" t="s">
        <v>302</v>
      </c>
      <c r="C52" s="83">
        <f>VLOOKUP(GroupVertices[[#This Row],[Vertex]], Vertices[], MATCH("ID", Vertices[#Headers], 0), FALSE)</f>
        <v>32</v>
      </c>
    </row>
    <row r="53" spans="1:3" x14ac:dyDescent="0.25">
      <c r="A53" s="83" t="s">
        <v>1084</v>
      </c>
      <c r="B53" s="85" t="s">
        <v>749</v>
      </c>
      <c r="C53" s="83">
        <f>VLOOKUP(GroupVertices[[#This Row],[Vertex]], Vertices[], MATCH("ID", Vertices[#Headers], 0), FALSE)</f>
        <v>246</v>
      </c>
    </row>
    <row r="54" spans="1:3" x14ac:dyDescent="0.25">
      <c r="A54" s="83" t="s">
        <v>1084</v>
      </c>
      <c r="B54" s="85" t="s">
        <v>313</v>
      </c>
      <c r="C54" s="83">
        <f>VLOOKUP(GroupVertices[[#This Row],[Vertex]], Vertices[], MATCH("ID", Vertices[#Headers], 0), FALSE)</f>
        <v>36</v>
      </c>
    </row>
    <row r="55" spans="1:3" x14ac:dyDescent="0.25">
      <c r="A55" s="83" t="s">
        <v>1084</v>
      </c>
      <c r="B55" s="85" t="s">
        <v>669</v>
      </c>
      <c r="C55" s="83">
        <f>VLOOKUP(GroupVertices[[#This Row],[Vertex]], Vertices[], MATCH("ID", Vertices[#Headers], 0), FALSE)</f>
        <v>177</v>
      </c>
    </row>
    <row r="56" spans="1:3" x14ac:dyDescent="0.25">
      <c r="A56" s="83" t="s">
        <v>1084</v>
      </c>
      <c r="B56" s="85" t="s">
        <v>699</v>
      </c>
      <c r="C56" s="83">
        <f>VLOOKUP(GroupVertices[[#This Row],[Vertex]], Vertices[], MATCH("ID", Vertices[#Headers], 0), FALSE)</f>
        <v>205</v>
      </c>
    </row>
    <row r="57" spans="1:3" x14ac:dyDescent="0.25">
      <c r="A57" s="83" t="s">
        <v>1084</v>
      </c>
      <c r="B57" s="85" t="s">
        <v>959</v>
      </c>
      <c r="C57" s="83">
        <f>VLOOKUP(GroupVertices[[#This Row],[Vertex]], Vertices[], MATCH("ID", Vertices[#Headers], 0), FALSE)</f>
        <v>478</v>
      </c>
    </row>
    <row r="58" spans="1:3" x14ac:dyDescent="0.25">
      <c r="A58" s="83" t="s">
        <v>1084</v>
      </c>
      <c r="B58" s="85" t="s">
        <v>494</v>
      </c>
      <c r="C58" s="83">
        <f>VLOOKUP(GroupVertices[[#This Row],[Vertex]], Vertices[], MATCH("ID", Vertices[#Headers], 0), FALSE)</f>
        <v>100</v>
      </c>
    </row>
    <row r="59" spans="1:3" x14ac:dyDescent="0.25">
      <c r="A59" s="83" t="s">
        <v>1084</v>
      </c>
      <c r="B59" s="85" t="s">
        <v>495</v>
      </c>
      <c r="C59" s="83">
        <f>VLOOKUP(GroupVertices[[#This Row],[Vertex]], Vertices[], MATCH("ID", Vertices[#Headers], 0), FALSE)</f>
        <v>613</v>
      </c>
    </row>
    <row r="60" spans="1:3" x14ac:dyDescent="0.25">
      <c r="A60" s="83" t="s">
        <v>1084</v>
      </c>
      <c r="B60" s="85" t="s">
        <v>392</v>
      </c>
      <c r="C60" s="83">
        <f>VLOOKUP(GroupVertices[[#This Row],[Vertex]], Vertices[], MATCH("ID", Vertices[#Headers], 0), FALSE)</f>
        <v>63</v>
      </c>
    </row>
    <row r="61" spans="1:3" x14ac:dyDescent="0.25">
      <c r="A61" s="83" t="s">
        <v>1084</v>
      </c>
      <c r="B61" s="85" t="s">
        <v>674</v>
      </c>
      <c r="C61" s="83">
        <f>VLOOKUP(GroupVertices[[#This Row],[Vertex]], Vertices[], MATCH("ID", Vertices[#Headers], 0), FALSE)</f>
        <v>181</v>
      </c>
    </row>
    <row r="62" spans="1:3" x14ac:dyDescent="0.25">
      <c r="A62" s="83" t="s">
        <v>1084</v>
      </c>
      <c r="B62" s="85" t="s">
        <v>788</v>
      </c>
      <c r="C62" s="83">
        <f>VLOOKUP(GroupVertices[[#This Row],[Vertex]], Vertices[], MATCH("ID", Vertices[#Headers], 0), FALSE)</f>
        <v>274</v>
      </c>
    </row>
    <row r="63" spans="1:3" x14ac:dyDescent="0.25">
      <c r="A63" s="83" t="s">
        <v>1084</v>
      </c>
      <c r="B63" s="85" t="s">
        <v>1013</v>
      </c>
      <c r="C63" s="83">
        <f>VLOOKUP(GroupVertices[[#This Row],[Vertex]], Vertices[], MATCH("ID", Vertices[#Headers], 0), FALSE)</f>
        <v>603</v>
      </c>
    </row>
    <row r="64" spans="1:3" x14ac:dyDescent="0.25">
      <c r="A64" s="83" t="s">
        <v>1084</v>
      </c>
      <c r="B64" s="85" t="s">
        <v>851</v>
      </c>
      <c r="C64" s="83">
        <f>VLOOKUP(GroupVertices[[#This Row],[Vertex]], Vertices[], MATCH("ID", Vertices[#Headers], 0), FALSE)</f>
        <v>350</v>
      </c>
    </row>
    <row r="65" spans="1:3" x14ac:dyDescent="0.25">
      <c r="A65" s="83" t="s">
        <v>1084</v>
      </c>
      <c r="B65" s="85" t="s">
        <v>955</v>
      </c>
      <c r="C65" s="83">
        <f>VLOOKUP(GroupVertices[[#This Row],[Vertex]], Vertices[], MATCH("ID", Vertices[#Headers], 0), FALSE)</f>
        <v>475</v>
      </c>
    </row>
    <row r="66" spans="1:3" x14ac:dyDescent="0.25">
      <c r="A66" s="83" t="s">
        <v>1084</v>
      </c>
      <c r="B66" s="85" t="s">
        <v>357</v>
      </c>
      <c r="C66" s="83">
        <f>VLOOKUP(GroupVertices[[#This Row],[Vertex]], Vertices[], MATCH("ID", Vertices[#Headers], 0), FALSE)</f>
        <v>48</v>
      </c>
    </row>
    <row r="67" spans="1:3" x14ac:dyDescent="0.25">
      <c r="A67" s="83" t="s">
        <v>1084</v>
      </c>
      <c r="B67" s="85" t="s">
        <v>358</v>
      </c>
      <c r="C67" s="83">
        <f>VLOOKUP(GroupVertices[[#This Row],[Vertex]], Vertices[], MATCH("ID", Vertices[#Headers], 0), FALSE)</f>
        <v>204</v>
      </c>
    </row>
    <row r="68" spans="1:3" x14ac:dyDescent="0.25">
      <c r="A68" s="83" t="s">
        <v>1084</v>
      </c>
      <c r="B68" s="85" t="s">
        <v>742</v>
      </c>
      <c r="C68" s="83">
        <f>VLOOKUP(GroupVertices[[#This Row],[Vertex]], Vertices[], MATCH("ID", Vertices[#Headers], 0), FALSE)</f>
        <v>240</v>
      </c>
    </row>
    <row r="69" spans="1:3" x14ac:dyDescent="0.25">
      <c r="A69" s="83" t="s">
        <v>1084</v>
      </c>
      <c r="B69" s="85" t="s">
        <v>296</v>
      </c>
      <c r="C69" s="83">
        <f>VLOOKUP(GroupVertices[[#This Row],[Vertex]], Vertices[], MATCH("ID", Vertices[#Headers], 0), FALSE)</f>
        <v>31</v>
      </c>
    </row>
    <row r="70" spans="1:3" x14ac:dyDescent="0.25">
      <c r="A70" s="83" t="s">
        <v>1084</v>
      </c>
      <c r="B70" s="85" t="s">
        <v>297</v>
      </c>
      <c r="C70" s="83">
        <f>VLOOKUP(GroupVertices[[#This Row],[Vertex]], Vertices[], MATCH("ID", Vertices[#Headers], 0), FALSE)</f>
        <v>223</v>
      </c>
    </row>
    <row r="71" spans="1:3" x14ac:dyDescent="0.25">
      <c r="A71" s="83" t="s">
        <v>1084</v>
      </c>
      <c r="B71" s="85" t="s">
        <v>298</v>
      </c>
      <c r="C71" s="83">
        <f>VLOOKUP(GroupVertices[[#This Row],[Vertex]], Vertices[], MATCH("ID", Vertices[#Headers], 0), FALSE)</f>
        <v>225</v>
      </c>
    </row>
    <row r="72" spans="1:3" x14ac:dyDescent="0.25">
      <c r="A72" s="83" t="s">
        <v>1084</v>
      </c>
      <c r="B72" s="85" t="s">
        <v>299</v>
      </c>
      <c r="C72" s="83">
        <f>VLOOKUP(GroupVertices[[#This Row],[Vertex]], Vertices[], MATCH("ID", Vertices[#Headers], 0), FALSE)</f>
        <v>400</v>
      </c>
    </row>
    <row r="73" spans="1:3" x14ac:dyDescent="0.25">
      <c r="A73" s="83" t="s">
        <v>1084</v>
      </c>
      <c r="B73" s="85" t="s">
        <v>300</v>
      </c>
      <c r="C73" s="83">
        <f>VLOOKUP(GroupVertices[[#This Row],[Vertex]], Vertices[], MATCH("ID", Vertices[#Headers], 0), FALSE)</f>
        <v>633</v>
      </c>
    </row>
    <row r="74" spans="1:3" x14ac:dyDescent="0.25">
      <c r="A74" s="83" t="s">
        <v>1084</v>
      </c>
      <c r="B74" s="85" t="s">
        <v>827</v>
      </c>
      <c r="C74" s="83">
        <f>VLOOKUP(GroupVertices[[#This Row],[Vertex]], Vertices[], MATCH("ID", Vertices[#Headers], 0), FALSE)</f>
        <v>741</v>
      </c>
    </row>
    <row r="75" spans="1:3" x14ac:dyDescent="0.25">
      <c r="A75" s="83" t="s">
        <v>1084</v>
      </c>
      <c r="B75" s="85" t="s">
        <v>614</v>
      </c>
      <c r="C75" s="83">
        <f>VLOOKUP(GroupVertices[[#This Row],[Vertex]], Vertices[], MATCH("ID", Vertices[#Headers], 0), FALSE)</f>
        <v>143</v>
      </c>
    </row>
    <row r="76" spans="1:3" x14ac:dyDescent="0.25">
      <c r="A76" s="83" t="s">
        <v>1084</v>
      </c>
      <c r="B76" s="85" t="s">
        <v>615</v>
      </c>
      <c r="C76" s="83">
        <f>VLOOKUP(GroupVertices[[#This Row],[Vertex]], Vertices[], MATCH("ID", Vertices[#Headers], 0), FALSE)</f>
        <v>635</v>
      </c>
    </row>
    <row r="77" spans="1:3" x14ac:dyDescent="0.25">
      <c r="A77" s="83" t="s">
        <v>1084</v>
      </c>
      <c r="B77" s="85" t="s">
        <v>616</v>
      </c>
      <c r="C77" s="83">
        <f>VLOOKUP(GroupVertices[[#This Row],[Vertex]], Vertices[], MATCH("ID", Vertices[#Headers], 0), FALSE)</f>
        <v>784</v>
      </c>
    </row>
    <row r="78" spans="1:3" x14ac:dyDescent="0.25">
      <c r="A78" s="83" t="s">
        <v>1084</v>
      </c>
      <c r="B78" s="85" t="s">
        <v>301</v>
      </c>
      <c r="C78" s="83">
        <f>VLOOKUP(GroupVertices[[#This Row],[Vertex]], Vertices[], MATCH("ID", Vertices[#Headers], 0), FALSE)</f>
        <v>841</v>
      </c>
    </row>
    <row r="79" spans="1:3" x14ac:dyDescent="0.25">
      <c r="A79" s="83" t="s">
        <v>1084</v>
      </c>
      <c r="B79" s="85" t="s">
        <v>826</v>
      </c>
      <c r="C79" s="83">
        <f>VLOOKUP(GroupVertices[[#This Row],[Vertex]], Vertices[], MATCH("ID", Vertices[#Headers], 0), FALSE)</f>
        <v>321</v>
      </c>
    </row>
    <row r="80" spans="1:3" x14ac:dyDescent="0.25">
      <c r="A80" s="83" t="s">
        <v>1084</v>
      </c>
      <c r="B80" s="85" t="s">
        <v>832</v>
      </c>
      <c r="C80" s="83">
        <f>VLOOKUP(GroupVertices[[#This Row],[Vertex]], Vertices[], MATCH("ID", Vertices[#Headers], 0), FALSE)</f>
        <v>328</v>
      </c>
    </row>
    <row r="81" spans="1:3" x14ac:dyDescent="0.25">
      <c r="A81" s="83" t="s">
        <v>1084</v>
      </c>
      <c r="B81" s="85" t="s">
        <v>304</v>
      </c>
      <c r="C81" s="83">
        <f>VLOOKUP(GroupVertices[[#This Row],[Vertex]], Vertices[], MATCH("ID", Vertices[#Headers], 0), FALSE)</f>
        <v>33</v>
      </c>
    </row>
    <row r="82" spans="1:3" x14ac:dyDescent="0.25">
      <c r="A82" s="83" t="s">
        <v>1084</v>
      </c>
      <c r="B82" s="85" t="s">
        <v>804</v>
      </c>
      <c r="C82" s="83">
        <f>VLOOKUP(GroupVertices[[#This Row],[Vertex]], Vertices[], MATCH("ID", Vertices[#Headers], 0), FALSE)</f>
        <v>299</v>
      </c>
    </row>
    <row r="83" spans="1:3" x14ac:dyDescent="0.25">
      <c r="A83" s="83" t="s">
        <v>1084</v>
      </c>
      <c r="B83" s="85" t="s">
        <v>1057</v>
      </c>
      <c r="C83" s="83">
        <f>VLOOKUP(GroupVertices[[#This Row],[Vertex]], Vertices[], MATCH("ID", Vertices[#Headers], 0), FALSE)</f>
        <v>728</v>
      </c>
    </row>
    <row r="84" spans="1:3" x14ac:dyDescent="0.25">
      <c r="A84" s="83" t="s">
        <v>1084</v>
      </c>
      <c r="B84" s="85" t="s">
        <v>348</v>
      </c>
      <c r="C84" s="83">
        <f>VLOOKUP(GroupVertices[[#This Row],[Vertex]], Vertices[], MATCH("ID", Vertices[#Headers], 0), FALSE)</f>
        <v>44</v>
      </c>
    </row>
    <row r="85" spans="1:3" x14ac:dyDescent="0.25">
      <c r="A85" s="83" t="s">
        <v>1084</v>
      </c>
      <c r="B85" s="85" t="s">
        <v>306</v>
      </c>
      <c r="C85" s="83">
        <f>VLOOKUP(GroupVertices[[#This Row],[Vertex]], Vertices[], MATCH("ID", Vertices[#Headers], 0), FALSE)</f>
        <v>34</v>
      </c>
    </row>
    <row r="86" spans="1:3" x14ac:dyDescent="0.25">
      <c r="A86" s="83" t="s">
        <v>1084</v>
      </c>
      <c r="B86" s="85" t="s">
        <v>308</v>
      </c>
      <c r="C86" s="83">
        <f>VLOOKUP(GroupVertices[[#This Row],[Vertex]], Vertices[], MATCH("ID", Vertices[#Headers], 0), FALSE)</f>
        <v>484</v>
      </c>
    </row>
    <row r="87" spans="1:3" x14ac:dyDescent="0.25">
      <c r="A87" s="83" t="s">
        <v>1084</v>
      </c>
      <c r="B87" s="85" t="s">
        <v>307</v>
      </c>
      <c r="C87" s="83">
        <f>VLOOKUP(GroupVertices[[#This Row],[Vertex]], Vertices[], MATCH("ID", Vertices[#Headers], 0), FALSE)</f>
        <v>160</v>
      </c>
    </row>
    <row r="88" spans="1:3" x14ac:dyDescent="0.25">
      <c r="A88" s="83" t="s">
        <v>1084</v>
      </c>
      <c r="B88" s="85" t="s">
        <v>651</v>
      </c>
      <c r="C88" s="83">
        <f>VLOOKUP(GroupVertices[[#This Row],[Vertex]], Vertices[], MATCH("ID", Vertices[#Headers], 0), FALSE)</f>
        <v>192</v>
      </c>
    </row>
    <row r="89" spans="1:3" x14ac:dyDescent="0.25">
      <c r="A89" s="83" t="s">
        <v>1084</v>
      </c>
      <c r="B89" s="85" t="s">
        <v>652</v>
      </c>
      <c r="C89" s="83">
        <f>VLOOKUP(GroupVertices[[#This Row],[Vertex]], Vertices[], MATCH("ID", Vertices[#Headers], 0), FALSE)</f>
        <v>222</v>
      </c>
    </row>
    <row r="90" spans="1:3" x14ac:dyDescent="0.25">
      <c r="A90" s="83" t="s">
        <v>1084</v>
      </c>
      <c r="B90" s="85" t="s">
        <v>654</v>
      </c>
      <c r="C90" s="83">
        <f>VLOOKUP(GroupVertices[[#This Row],[Vertex]], Vertices[], MATCH("ID", Vertices[#Headers], 0), FALSE)</f>
        <v>512</v>
      </c>
    </row>
    <row r="91" spans="1:3" x14ac:dyDescent="0.25">
      <c r="A91" s="83" t="s">
        <v>1084</v>
      </c>
      <c r="B91" s="85" t="s">
        <v>429</v>
      </c>
      <c r="C91" s="83">
        <f>VLOOKUP(GroupVertices[[#This Row],[Vertex]], Vertices[], MATCH("ID", Vertices[#Headers], 0), FALSE)</f>
        <v>73</v>
      </c>
    </row>
    <row r="92" spans="1:3" x14ac:dyDescent="0.25">
      <c r="A92" s="83" t="s">
        <v>1084</v>
      </c>
      <c r="B92" s="85" t="s">
        <v>430</v>
      </c>
      <c r="C92" s="83">
        <f>VLOOKUP(GroupVertices[[#This Row],[Vertex]], Vertices[], MATCH("ID", Vertices[#Headers], 0), FALSE)</f>
        <v>87</v>
      </c>
    </row>
    <row r="93" spans="1:3" x14ac:dyDescent="0.25">
      <c r="A93" s="83" t="s">
        <v>1084</v>
      </c>
      <c r="B93" s="85" t="s">
        <v>901</v>
      </c>
      <c r="C93" s="83">
        <f>VLOOKUP(GroupVertices[[#This Row],[Vertex]], Vertices[], MATCH("ID", Vertices[#Headers], 0), FALSE)</f>
        <v>590</v>
      </c>
    </row>
    <row r="94" spans="1:3" x14ac:dyDescent="0.25">
      <c r="A94" s="83" t="s">
        <v>1084</v>
      </c>
      <c r="B94" s="85" t="s">
        <v>431</v>
      </c>
      <c r="C94" s="83">
        <f>VLOOKUP(GroupVertices[[#This Row],[Vertex]], Vertices[], MATCH("ID", Vertices[#Headers], 0), FALSE)</f>
        <v>410</v>
      </c>
    </row>
    <row r="95" spans="1:3" x14ac:dyDescent="0.25">
      <c r="A95" s="83" t="s">
        <v>1084</v>
      </c>
      <c r="B95" s="85" t="s">
        <v>522</v>
      </c>
      <c r="C95" s="83">
        <f>VLOOKUP(GroupVertices[[#This Row],[Vertex]], Vertices[], MATCH("ID", Vertices[#Headers], 0), FALSE)</f>
        <v>111</v>
      </c>
    </row>
    <row r="96" spans="1:3" x14ac:dyDescent="0.25">
      <c r="A96" s="83" t="s">
        <v>1084</v>
      </c>
      <c r="B96" s="85" t="s">
        <v>659</v>
      </c>
      <c r="C96" s="83">
        <f>VLOOKUP(GroupVertices[[#This Row],[Vertex]], Vertices[], MATCH("ID", Vertices[#Headers], 0), FALSE)</f>
        <v>171</v>
      </c>
    </row>
    <row r="97" spans="1:3" x14ac:dyDescent="0.25">
      <c r="A97" s="83" t="s">
        <v>1084</v>
      </c>
      <c r="B97" s="85" t="s">
        <v>660</v>
      </c>
      <c r="C97" s="83">
        <f>VLOOKUP(GroupVertices[[#This Row],[Vertex]], Vertices[], MATCH("ID", Vertices[#Headers], 0), FALSE)</f>
        <v>522</v>
      </c>
    </row>
    <row r="98" spans="1:3" x14ac:dyDescent="0.25">
      <c r="A98" s="83" t="s">
        <v>1084</v>
      </c>
      <c r="B98" s="85" t="s">
        <v>975</v>
      </c>
      <c r="C98" s="83">
        <f>VLOOKUP(GroupVertices[[#This Row],[Vertex]], Vertices[], MATCH("ID", Vertices[#Headers], 0), FALSE)</f>
        <v>514</v>
      </c>
    </row>
    <row r="99" spans="1:3" x14ac:dyDescent="0.25">
      <c r="A99" s="83" t="s">
        <v>1084</v>
      </c>
      <c r="B99" s="85" t="s">
        <v>1031</v>
      </c>
      <c r="C99" s="83">
        <f>VLOOKUP(GroupVertices[[#This Row],[Vertex]], Vertices[], MATCH("ID", Vertices[#Headers], 0), FALSE)</f>
        <v>649</v>
      </c>
    </row>
    <row r="100" spans="1:3" x14ac:dyDescent="0.25">
      <c r="A100" s="83" t="s">
        <v>1084</v>
      </c>
      <c r="B100" s="85" t="s">
        <v>598</v>
      </c>
      <c r="C100" s="83">
        <f>VLOOKUP(GroupVertices[[#This Row],[Vertex]], Vertices[], MATCH("ID", Vertices[#Headers], 0), FALSE)</f>
        <v>139</v>
      </c>
    </row>
    <row r="101" spans="1:3" x14ac:dyDescent="0.25">
      <c r="A101" s="83" t="s">
        <v>1084</v>
      </c>
      <c r="B101" s="85" t="s">
        <v>635</v>
      </c>
      <c r="C101" s="83">
        <f>VLOOKUP(GroupVertices[[#This Row],[Vertex]], Vertices[], MATCH("ID", Vertices[#Headers], 0), FALSE)</f>
        <v>151</v>
      </c>
    </row>
    <row r="102" spans="1:3" x14ac:dyDescent="0.25">
      <c r="A102" s="83" t="s">
        <v>1084</v>
      </c>
      <c r="B102" s="85" t="s">
        <v>686</v>
      </c>
      <c r="C102" s="83">
        <f>VLOOKUP(GroupVertices[[#This Row],[Vertex]], Vertices[], MATCH("ID", Vertices[#Headers], 0), FALSE)</f>
        <v>193</v>
      </c>
    </row>
    <row r="103" spans="1:3" x14ac:dyDescent="0.25">
      <c r="A103" s="83" t="s">
        <v>1084</v>
      </c>
      <c r="B103" s="85" t="s">
        <v>754</v>
      </c>
      <c r="C103" s="83">
        <f>VLOOKUP(GroupVertices[[#This Row],[Vertex]], Vertices[], MATCH("ID", Vertices[#Headers], 0), FALSE)</f>
        <v>252</v>
      </c>
    </row>
    <row r="104" spans="1:3" x14ac:dyDescent="0.25">
      <c r="A104" s="83" t="s">
        <v>1084</v>
      </c>
      <c r="B104" s="85" t="s">
        <v>512</v>
      </c>
      <c r="C104" s="83">
        <f>VLOOKUP(GroupVertices[[#This Row],[Vertex]], Vertices[], MATCH("ID", Vertices[#Headers], 0), FALSE)</f>
        <v>107</v>
      </c>
    </row>
    <row r="105" spans="1:3" x14ac:dyDescent="0.25">
      <c r="A105" s="83" t="s">
        <v>1084</v>
      </c>
      <c r="B105" s="85" t="s">
        <v>514</v>
      </c>
      <c r="C105" s="83">
        <f>VLOOKUP(GroupVertices[[#This Row],[Vertex]], Vertices[], MATCH("ID", Vertices[#Headers], 0), FALSE)</f>
        <v>772</v>
      </c>
    </row>
    <row r="106" spans="1:3" x14ac:dyDescent="0.25">
      <c r="A106" s="83" t="s">
        <v>1084</v>
      </c>
      <c r="B106" s="85" t="s">
        <v>513</v>
      </c>
      <c r="C106" s="83">
        <f>VLOOKUP(GroupVertices[[#This Row],[Vertex]], Vertices[], MATCH("ID", Vertices[#Headers], 0), FALSE)</f>
        <v>396</v>
      </c>
    </row>
    <row r="107" spans="1:3" x14ac:dyDescent="0.25">
      <c r="A107" s="83" t="s">
        <v>1084</v>
      </c>
      <c r="B107" s="85" t="s">
        <v>895</v>
      </c>
      <c r="C107" s="83">
        <f>VLOOKUP(GroupVertices[[#This Row],[Vertex]], Vertices[], MATCH("ID", Vertices[#Headers], 0), FALSE)</f>
        <v>406</v>
      </c>
    </row>
    <row r="108" spans="1:3" x14ac:dyDescent="0.25">
      <c r="A108" s="83" t="s">
        <v>1084</v>
      </c>
      <c r="B108" s="85" t="s">
        <v>900</v>
      </c>
      <c r="C108" s="83">
        <f>VLOOKUP(GroupVertices[[#This Row],[Vertex]], Vertices[], MATCH("ID", Vertices[#Headers], 0), FALSE)</f>
        <v>409</v>
      </c>
    </row>
    <row r="109" spans="1:3" x14ac:dyDescent="0.25">
      <c r="A109" s="83" t="s">
        <v>1084</v>
      </c>
      <c r="B109" s="85" t="s">
        <v>974</v>
      </c>
      <c r="C109" s="83">
        <f>VLOOKUP(GroupVertices[[#This Row],[Vertex]], Vertices[], MATCH("ID", Vertices[#Headers], 0), FALSE)</f>
        <v>510</v>
      </c>
    </row>
    <row r="110" spans="1:3" x14ac:dyDescent="0.25">
      <c r="A110" s="83" t="s">
        <v>1084</v>
      </c>
      <c r="B110" s="85" t="s">
        <v>708</v>
      </c>
      <c r="C110" s="83">
        <f>VLOOKUP(GroupVertices[[#This Row],[Vertex]], Vertices[], MATCH("ID", Vertices[#Headers], 0), FALSE)</f>
        <v>211</v>
      </c>
    </row>
    <row r="111" spans="1:3" x14ac:dyDescent="0.25">
      <c r="A111" s="83" t="s">
        <v>1084</v>
      </c>
      <c r="B111" s="85" t="s">
        <v>709</v>
      </c>
      <c r="C111" s="83">
        <f>VLOOKUP(GroupVertices[[#This Row],[Vertex]], Vertices[], MATCH("ID", Vertices[#Headers], 0), FALSE)</f>
        <v>458</v>
      </c>
    </row>
    <row r="112" spans="1:3" x14ac:dyDescent="0.25">
      <c r="A112" s="83" t="s">
        <v>1084</v>
      </c>
      <c r="B112" s="85" t="s">
        <v>942</v>
      </c>
      <c r="C112" s="83">
        <f>VLOOKUP(GroupVertices[[#This Row],[Vertex]], Vertices[], MATCH("ID", Vertices[#Headers], 0), FALSE)</f>
        <v>519</v>
      </c>
    </row>
    <row r="113" spans="1:3" x14ac:dyDescent="0.25">
      <c r="A113" s="83" t="s">
        <v>1084</v>
      </c>
      <c r="B113" s="85" t="s">
        <v>928</v>
      </c>
      <c r="C113" s="83">
        <f>VLOOKUP(GroupVertices[[#This Row],[Vertex]], Vertices[], MATCH("ID", Vertices[#Headers], 0), FALSE)</f>
        <v>573</v>
      </c>
    </row>
    <row r="114" spans="1:3" x14ac:dyDescent="0.25">
      <c r="A114" s="83" t="s">
        <v>1084</v>
      </c>
      <c r="B114" s="85" t="s">
        <v>1021</v>
      </c>
      <c r="C114" s="83">
        <f>VLOOKUP(GroupVertices[[#This Row],[Vertex]], Vertices[], MATCH("ID", Vertices[#Headers], 0), FALSE)</f>
        <v>754</v>
      </c>
    </row>
    <row r="115" spans="1:3" x14ac:dyDescent="0.25">
      <c r="A115" s="83" t="s">
        <v>1084</v>
      </c>
      <c r="B115" s="85" t="s">
        <v>756</v>
      </c>
      <c r="C115" s="83">
        <f>VLOOKUP(GroupVertices[[#This Row],[Vertex]], Vertices[], MATCH("ID", Vertices[#Headers], 0), FALSE)</f>
        <v>536</v>
      </c>
    </row>
    <row r="116" spans="1:3" x14ac:dyDescent="0.25">
      <c r="A116" s="83" t="s">
        <v>1084</v>
      </c>
      <c r="B116" s="85" t="s">
        <v>758</v>
      </c>
      <c r="C116" s="83">
        <f>VLOOKUP(GroupVertices[[#This Row],[Vertex]], Vertices[], MATCH("ID", Vertices[#Headers], 0), FALSE)</f>
        <v>646</v>
      </c>
    </row>
    <row r="117" spans="1:3" x14ac:dyDescent="0.25">
      <c r="A117" s="83" t="s">
        <v>1084</v>
      </c>
      <c r="B117" s="85" t="s">
        <v>759</v>
      </c>
      <c r="C117" s="83">
        <f>VLOOKUP(GroupVertices[[#This Row],[Vertex]], Vertices[], MATCH("ID", Vertices[#Headers], 0), FALSE)</f>
        <v>770</v>
      </c>
    </row>
    <row r="118" spans="1:3" x14ac:dyDescent="0.25">
      <c r="A118" s="83" t="s">
        <v>1084</v>
      </c>
      <c r="B118" s="85" t="s">
        <v>546</v>
      </c>
      <c r="C118" s="83">
        <f>VLOOKUP(GroupVertices[[#This Row],[Vertex]], Vertices[], MATCH("ID", Vertices[#Headers], 0), FALSE)</f>
        <v>119</v>
      </c>
    </row>
    <row r="119" spans="1:3" x14ac:dyDescent="0.25">
      <c r="A119" s="83" t="s">
        <v>1084</v>
      </c>
      <c r="B119" s="85" t="s">
        <v>861</v>
      </c>
      <c r="C119" s="83">
        <f>VLOOKUP(GroupVertices[[#This Row],[Vertex]], Vertices[], MATCH("ID", Vertices[#Headers], 0), FALSE)</f>
        <v>364</v>
      </c>
    </row>
    <row r="120" spans="1:3" x14ac:dyDescent="0.25">
      <c r="A120" s="83" t="s">
        <v>1084</v>
      </c>
      <c r="B120" s="85" t="s">
        <v>913</v>
      </c>
      <c r="C120" s="83">
        <f>VLOOKUP(GroupVertices[[#This Row],[Vertex]], Vertices[], MATCH("ID", Vertices[#Headers], 0), FALSE)</f>
        <v>421</v>
      </c>
    </row>
    <row r="121" spans="1:3" x14ac:dyDescent="0.25">
      <c r="A121" s="83" t="s">
        <v>1084</v>
      </c>
      <c r="B121" s="85" t="s">
        <v>681</v>
      </c>
      <c r="C121" s="83">
        <f>VLOOKUP(GroupVertices[[#This Row],[Vertex]], Vertices[], MATCH("ID", Vertices[#Headers], 0), FALSE)</f>
        <v>188</v>
      </c>
    </row>
    <row r="122" spans="1:3" x14ac:dyDescent="0.25">
      <c r="A122" s="83" t="s">
        <v>1084</v>
      </c>
      <c r="B122" s="85" t="s">
        <v>405</v>
      </c>
      <c r="C122" s="83">
        <f>VLOOKUP(GroupVertices[[#This Row],[Vertex]], Vertices[], MATCH("ID", Vertices[#Headers], 0), FALSE)</f>
        <v>756</v>
      </c>
    </row>
    <row r="123" spans="1:3" x14ac:dyDescent="0.25">
      <c r="A123" s="83" t="s">
        <v>1084</v>
      </c>
      <c r="B123" s="85" t="s">
        <v>472</v>
      </c>
      <c r="C123" s="83">
        <f>VLOOKUP(GroupVertices[[#This Row],[Vertex]], Vertices[], MATCH("ID", Vertices[#Headers], 0), FALSE)</f>
        <v>90</v>
      </c>
    </row>
    <row r="124" spans="1:3" x14ac:dyDescent="0.25">
      <c r="A124" s="83" t="s">
        <v>1084</v>
      </c>
      <c r="B124" s="85" t="s">
        <v>967</v>
      </c>
      <c r="C124" s="83">
        <f>VLOOKUP(GroupVertices[[#This Row],[Vertex]], Vertices[], MATCH("ID", Vertices[#Headers], 0), FALSE)</f>
        <v>501</v>
      </c>
    </row>
    <row r="125" spans="1:3" x14ac:dyDescent="0.25">
      <c r="A125" s="83" t="s">
        <v>1084</v>
      </c>
      <c r="B125" s="85" t="s">
        <v>1065</v>
      </c>
      <c r="C125" s="83">
        <f>VLOOKUP(GroupVertices[[#This Row],[Vertex]], Vertices[], MATCH("ID", Vertices[#Headers], 0), FALSE)</f>
        <v>790</v>
      </c>
    </row>
    <row r="126" spans="1:3" x14ac:dyDescent="0.25">
      <c r="A126" s="83" t="s">
        <v>1084</v>
      </c>
      <c r="B126" s="85" t="s">
        <v>508</v>
      </c>
      <c r="C126" s="83">
        <f>VLOOKUP(GroupVertices[[#This Row],[Vertex]], Vertices[], MATCH("ID", Vertices[#Headers], 0), FALSE)</f>
        <v>103</v>
      </c>
    </row>
    <row r="127" spans="1:3" x14ac:dyDescent="0.25">
      <c r="A127" s="83" t="s">
        <v>1084</v>
      </c>
      <c r="B127" s="85" t="s">
        <v>509</v>
      </c>
      <c r="C127" s="83">
        <f>VLOOKUP(GroupVertices[[#This Row],[Vertex]], Vertices[], MATCH("ID", Vertices[#Headers], 0), FALSE)</f>
        <v>104</v>
      </c>
    </row>
    <row r="128" spans="1:3" x14ac:dyDescent="0.25">
      <c r="A128" s="83" t="s">
        <v>1084</v>
      </c>
      <c r="B128" s="85" t="s">
        <v>770</v>
      </c>
      <c r="C128" s="83">
        <f>VLOOKUP(GroupVertices[[#This Row],[Vertex]], Vertices[], MATCH("ID", Vertices[#Headers], 0), FALSE)</f>
        <v>331</v>
      </c>
    </row>
    <row r="129" spans="1:3" x14ac:dyDescent="0.25">
      <c r="A129" s="83" t="s">
        <v>1084</v>
      </c>
      <c r="B129" s="85" t="s">
        <v>585</v>
      </c>
      <c r="C129" s="83">
        <f>VLOOKUP(GroupVertices[[#This Row],[Vertex]], Vertices[], MATCH("ID", Vertices[#Headers], 0), FALSE)</f>
        <v>133</v>
      </c>
    </row>
    <row r="130" spans="1:3" x14ac:dyDescent="0.25">
      <c r="A130" s="83" t="s">
        <v>1084</v>
      </c>
      <c r="B130" s="85" t="s">
        <v>586</v>
      </c>
      <c r="C130" s="83">
        <f>VLOOKUP(GroupVertices[[#This Row],[Vertex]], Vertices[], MATCH("ID", Vertices[#Headers], 0), FALSE)</f>
        <v>226</v>
      </c>
    </row>
    <row r="131" spans="1:3" x14ac:dyDescent="0.25">
      <c r="A131" s="83" t="s">
        <v>1084</v>
      </c>
      <c r="B131" s="85" t="s">
        <v>587</v>
      </c>
      <c r="C131" s="83">
        <f>VLOOKUP(GroupVertices[[#This Row],[Vertex]], Vertices[], MATCH("ID", Vertices[#Headers], 0), FALSE)</f>
        <v>467</v>
      </c>
    </row>
    <row r="132" spans="1:3" x14ac:dyDescent="0.25">
      <c r="A132" s="83" t="s">
        <v>1084</v>
      </c>
      <c r="B132" s="85" t="s">
        <v>590</v>
      </c>
      <c r="C132" s="83">
        <f>VLOOKUP(GroupVertices[[#This Row],[Vertex]], Vertices[], MATCH("ID", Vertices[#Headers], 0), FALSE)</f>
        <v>871</v>
      </c>
    </row>
    <row r="133" spans="1:3" x14ac:dyDescent="0.25">
      <c r="A133" s="83" t="s">
        <v>1084</v>
      </c>
      <c r="B133" s="85" t="s">
        <v>592</v>
      </c>
      <c r="C133" s="83">
        <f>VLOOKUP(GroupVertices[[#This Row],[Vertex]], Vertices[], MATCH("ID", Vertices[#Headers], 0), FALSE)</f>
        <v>892</v>
      </c>
    </row>
    <row r="134" spans="1:3" x14ac:dyDescent="0.25">
      <c r="A134" s="83" t="s">
        <v>1084</v>
      </c>
      <c r="B134" s="85" t="s">
        <v>593</v>
      </c>
      <c r="C134" s="83">
        <f>VLOOKUP(GroupVertices[[#This Row],[Vertex]], Vertices[], MATCH("ID", Vertices[#Headers], 0), FALSE)</f>
        <v>893</v>
      </c>
    </row>
    <row r="135" spans="1:3" x14ac:dyDescent="0.25">
      <c r="A135" s="83" t="s">
        <v>1084</v>
      </c>
      <c r="B135" s="85" t="s">
        <v>594</v>
      </c>
      <c r="C135" s="83">
        <f>VLOOKUP(GroupVertices[[#This Row],[Vertex]], Vertices[], MATCH("ID", Vertices[#Headers], 0), FALSE)</f>
        <v>894</v>
      </c>
    </row>
    <row r="136" spans="1:3" x14ac:dyDescent="0.25">
      <c r="A136" s="83" t="s">
        <v>1084</v>
      </c>
      <c r="B136" s="85" t="s">
        <v>588</v>
      </c>
      <c r="C136" s="83">
        <f>VLOOKUP(GroupVertices[[#This Row],[Vertex]], Vertices[], MATCH("ID", Vertices[#Headers], 0), FALSE)</f>
        <v>473</v>
      </c>
    </row>
    <row r="137" spans="1:3" x14ac:dyDescent="0.25">
      <c r="A137" s="83" t="s">
        <v>1084</v>
      </c>
      <c r="B137" s="85" t="s">
        <v>636</v>
      </c>
      <c r="C137" s="83">
        <f>VLOOKUP(GroupVertices[[#This Row],[Vertex]], Vertices[], MATCH("ID", Vertices[#Headers], 0), FALSE)</f>
        <v>152</v>
      </c>
    </row>
    <row r="138" spans="1:3" x14ac:dyDescent="0.25">
      <c r="A138" s="83" t="s">
        <v>1084</v>
      </c>
      <c r="B138" s="85" t="s">
        <v>637</v>
      </c>
      <c r="C138" s="83">
        <f>VLOOKUP(GroupVertices[[#This Row],[Vertex]], Vertices[], MATCH("ID", Vertices[#Headers], 0), FALSE)</f>
        <v>751</v>
      </c>
    </row>
    <row r="139" spans="1:3" x14ac:dyDescent="0.25">
      <c r="A139" s="83" t="s">
        <v>1084</v>
      </c>
      <c r="B139" s="85" t="s">
        <v>589</v>
      </c>
      <c r="C139" s="83">
        <f>VLOOKUP(GroupVertices[[#This Row],[Vertex]], Vertices[], MATCH("ID", Vertices[#Headers], 0), FALSE)</f>
        <v>705</v>
      </c>
    </row>
    <row r="140" spans="1:3" x14ac:dyDescent="0.25">
      <c r="A140" s="83" t="s">
        <v>1084</v>
      </c>
      <c r="B140" s="85" t="s">
        <v>520</v>
      </c>
      <c r="C140" s="83">
        <f>VLOOKUP(GroupVertices[[#This Row],[Vertex]], Vertices[], MATCH("ID", Vertices[#Headers], 0), FALSE)</f>
        <v>110</v>
      </c>
    </row>
    <row r="141" spans="1:3" x14ac:dyDescent="0.25">
      <c r="A141" s="83" t="s">
        <v>1084</v>
      </c>
      <c r="B141" s="85" t="s">
        <v>1032</v>
      </c>
      <c r="C141" s="83">
        <f>VLOOKUP(GroupVertices[[#This Row],[Vertex]], Vertices[], MATCH("ID", Vertices[#Headers], 0), FALSE)</f>
        <v>651</v>
      </c>
    </row>
    <row r="142" spans="1:3" x14ac:dyDescent="0.25">
      <c r="A142" s="83" t="s">
        <v>1084</v>
      </c>
      <c r="B142" s="85" t="s">
        <v>521</v>
      </c>
      <c r="C142" s="83">
        <f>VLOOKUP(GroupVertices[[#This Row],[Vertex]], Vertices[], MATCH("ID", Vertices[#Headers], 0), FALSE)</f>
        <v>775</v>
      </c>
    </row>
    <row r="143" spans="1:3" x14ac:dyDescent="0.25">
      <c r="A143" s="83" t="s">
        <v>1084</v>
      </c>
      <c r="B143" s="85" t="s">
        <v>953</v>
      </c>
      <c r="C143" s="83">
        <f>VLOOKUP(GroupVertices[[#This Row],[Vertex]], Vertices[], MATCH("ID", Vertices[#Headers], 0), FALSE)</f>
        <v>562</v>
      </c>
    </row>
    <row r="144" spans="1:3" x14ac:dyDescent="0.25">
      <c r="A144" s="83" t="s">
        <v>1084</v>
      </c>
      <c r="B144" s="85" t="s">
        <v>1063</v>
      </c>
      <c r="C144" s="83">
        <f>VLOOKUP(GroupVertices[[#This Row],[Vertex]], Vertices[], MATCH("ID", Vertices[#Headers], 0), FALSE)</f>
        <v>783</v>
      </c>
    </row>
    <row r="145" spans="1:3" x14ac:dyDescent="0.25">
      <c r="A145" s="83" t="s">
        <v>1084</v>
      </c>
      <c r="B145" s="85" t="s">
        <v>1064</v>
      </c>
      <c r="C145" s="83">
        <f>VLOOKUP(GroupVertices[[#This Row],[Vertex]], Vertices[], MATCH("ID", Vertices[#Headers], 0), FALSE)</f>
        <v>799</v>
      </c>
    </row>
    <row r="146" spans="1:3" x14ac:dyDescent="0.25">
      <c r="A146" s="83" t="s">
        <v>1084</v>
      </c>
      <c r="B146" s="85" t="s">
        <v>769</v>
      </c>
      <c r="C146" s="83">
        <f>VLOOKUP(GroupVertices[[#This Row],[Vertex]], Vertices[], MATCH("ID", Vertices[#Headers], 0), FALSE)</f>
        <v>262</v>
      </c>
    </row>
    <row r="147" spans="1:3" x14ac:dyDescent="0.25">
      <c r="A147" s="83" t="s">
        <v>1084</v>
      </c>
      <c r="B147" s="85" t="s">
        <v>943</v>
      </c>
      <c r="C147" s="83">
        <f>VLOOKUP(GroupVertices[[#This Row],[Vertex]], Vertices[], MATCH("ID", Vertices[#Headers], 0), FALSE)</f>
        <v>460</v>
      </c>
    </row>
    <row r="148" spans="1:3" x14ac:dyDescent="0.25">
      <c r="A148" s="83" t="s">
        <v>1084</v>
      </c>
      <c r="B148" s="85" t="s">
        <v>384</v>
      </c>
      <c r="C148" s="83">
        <f>VLOOKUP(GroupVertices[[#This Row],[Vertex]], Vertices[], MATCH("ID", Vertices[#Headers], 0), FALSE)</f>
        <v>59</v>
      </c>
    </row>
    <row r="149" spans="1:3" x14ac:dyDescent="0.25">
      <c r="A149" s="83" t="s">
        <v>1084</v>
      </c>
      <c r="B149" s="85" t="s">
        <v>649</v>
      </c>
      <c r="C149" s="83">
        <f>VLOOKUP(GroupVertices[[#This Row],[Vertex]], Vertices[], MATCH("ID", Vertices[#Headers], 0), FALSE)</f>
        <v>159</v>
      </c>
    </row>
    <row r="150" spans="1:3" x14ac:dyDescent="0.25">
      <c r="A150" s="83" t="s">
        <v>1084</v>
      </c>
      <c r="B150" s="85" t="s">
        <v>650</v>
      </c>
      <c r="C150" s="83">
        <f>VLOOKUP(GroupVertices[[#This Row],[Vertex]], Vertices[], MATCH("ID", Vertices[#Headers], 0), FALSE)</f>
        <v>615</v>
      </c>
    </row>
    <row r="151" spans="1:3" x14ac:dyDescent="0.25">
      <c r="A151" s="83" t="s">
        <v>1084</v>
      </c>
      <c r="B151" s="85" t="s">
        <v>455</v>
      </c>
      <c r="C151" s="83">
        <f>VLOOKUP(GroupVertices[[#This Row],[Vertex]], Vertices[], MATCH("ID", Vertices[#Headers], 0), FALSE)</f>
        <v>135</v>
      </c>
    </row>
    <row r="152" spans="1:3" x14ac:dyDescent="0.25">
      <c r="A152" s="83" t="s">
        <v>1084</v>
      </c>
      <c r="B152" s="85" t="s">
        <v>458</v>
      </c>
      <c r="C152" s="83">
        <f>VLOOKUP(GroupVertices[[#This Row],[Vertex]], Vertices[], MATCH("ID", Vertices[#Headers], 0), FALSE)</f>
        <v>345</v>
      </c>
    </row>
    <row r="153" spans="1:3" x14ac:dyDescent="0.25">
      <c r="A153" s="83" t="s">
        <v>1084</v>
      </c>
      <c r="B153" s="85" t="s">
        <v>181</v>
      </c>
      <c r="C153" s="83">
        <f>VLOOKUP(GroupVertices[[#This Row],[Vertex]], Vertices[], MATCH("ID", Vertices[#Headers], 0), FALSE)</f>
        <v>5</v>
      </c>
    </row>
    <row r="154" spans="1:3" x14ac:dyDescent="0.25">
      <c r="A154" s="83" t="s">
        <v>1084</v>
      </c>
      <c r="B154" s="85" t="s">
        <v>183</v>
      </c>
      <c r="C154" s="83">
        <f>VLOOKUP(GroupVertices[[#This Row],[Vertex]], Vertices[], MATCH("ID", Vertices[#Headers], 0), FALSE)</f>
        <v>586</v>
      </c>
    </row>
    <row r="155" spans="1:3" x14ac:dyDescent="0.25">
      <c r="A155" s="83" t="s">
        <v>1084</v>
      </c>
      <c r="B155" s="85" t="s">
        <v>927</v>
      </c>
      <c r="C155" s="83">
        <f>VLOOKUP(GroupVertices[[#This Row],[Vertex]], Vertices[], MATCH("ID", Vertices[#Headers], 0), FALSE)</f>
        <v>452</v>
      </c>
    </row>
    <row r="156" spans="1:3" x14ac:dyDescent="0.25">
      <c r="A156" s="83" t="s">
        <v>1084</v>
      </c>
      <c r="B156" s="85" t="s">
        <v>1037</v>
      </c>
      <c r="C156" s="83">
        <f>VLOOKUP(GroupVertices[[#This Row],[Vertex]], Vertices[], MATCH("ID", Vertices[#Headers], 0), FALSE)</f>
        <v>731</v>
      </c>
    </row>
    <row r="157" spans="1:3" x14ac:dyDescent="0.25">
      <c r="A157" s="83" t="s">
        <v>1084</v>
      </c>
      <c r="B157" s="85" t="s">
        <v>1038</v>
      </c>
      <c r="C157" s="83">
        <f>VLOOKUP(GroupVertices[[#This Row],[Vertex]], Vertices[], MATCH("ID", Vertices[#Headers], 0), FALSE)</f>
        <v>766</v>
      </c>
    </row>
    <row r="158" spans="1:3" x14ac:dyDescent="0.25">
      <c r="A158" s="83" t="s">
        <v>1084</v>
      </c>
      <c r="B158" s="85" t="s">
        <v>1019</v>
      </c>
      <c r="C158" s="83">
        <f>VLOOKUP(GroupVertices[[#This Row],[Vertex]], Vertices[], MATCH("ID", Vertices[#Headers], 0), FALSE)</f>
        <v>664</v>
      </c>
    </row>
    <row r="159" spans="1:3" x14ac:dyDescent="0.25">
      <c r="A159" s="83" t="s">
        <v>1084</v>
      </c>
      <c r="B159" s="85" t="s">
        <v>549</v>
      </c>
      <c r="C159" s="83">
        <f>VLOOKUP(GroupVertices[[#This Row],[Vertex]], Vertices[], MATCH("ID", Vertices[#Headers], 0), FALSE)</f>
        <v>121</v>
      </c>
    </row>
    <row r="160" spans="1:3" x14ac:dyDescent="0.25">
      <c r="A160" s="83" t="s">
        <v>1084</v>
      </c>
      <c r="B160" s="85" t="s">
        <v>556</v>
      </c>
      <c r="C160" s="83">
        <f>VLOOKUP(GroupVertices[[#This Row],[Vertex]], Vertices[], MATCH("ID", Vertices[#Headers], 0), FALSE)</f>
        <v>172</v>
      </c>
    </row>
    <row r="161" spans="1:3" x14ac:dyDescent="0.25">
      <c r="A161" s="83" t="s">
        <v>1084</v>
      </c>
      <c r="B161" s="85" t="s">
        <v>557</v>
      </c>
      <c r="C161" s="83">
        <f>VLOOKUP(GroupVertices[[#This Row],[Vertex]], Vertices[], MATCH("ID", Vertices[#Headers], 0), FALSE)</f>
        <v>287</v>
      </c>
    </row>
    <row r="162" spans="1:3" x14ac:dyDescent="0.25">
      <c r="A162" s="83" t="s">
        <v>1084</v>
      </c>
      <c r="B162" s="85" t="s">
        <v>558</v>
      </c>
      <c r="C162" s="83">
        <f>VLOOKUP(GroupVertices[[#This Row],[Vertex]], Vertices[], MATCH("ID", Vertices[#Headers], 0), FALSE)</f>
        <v>289</v>
      </c>
    </row>
    <row r="163" spans="1:3" x14ac:dyDescent="0.25">
      <c r="A163" s="83" t="s">
        <v>1084</v>
      </c>
      <c r="B163" s="85" t="s">
        <v>559</v>
      </c>
      <c r="C163" s="83">
        <f>VLOOKUP(GroupVertices[[#This Row],[Vertex]], Vertices[], MATCH("ID", Vertices[#Headers], 0), FALSE)</f>
        <v>370</v>
      </c>
    </row>
    <row r="164" spans="1:3" x14ac:dyDescent="0.25">
      <c r="A164" s="83" t="s">
        <v>1084</v>
      </c>
      <c r="B164" s="85" t="s">
        <v>223</v>
      </c>
      <c r="C164" s="83">
        <f>VLOOKUP(GroupVertices[[#This Row],[Vertex]], Vertices[], MATCH("ID", Vertices[#Headers], 0), FALSE)</f>
        <v>17</v>
      </c>
    </row>
    <row r="165" spans="1:3" x14ac:dyDescent="0.25">
      <c r="A165" s="83" t="s">
        <v>1084</v>
      </c>
      <c r="B165" s="85" t="s">
        <v>224</v>
      </c>
      <c r="C165" s="83">
        <f>VLOOKUP(GroupVertices[[#This Row],[Vertex]], Vertices[], MATCH("ID", Vertices[#Headers], 0), FALSE)</f>
        <v>61</v>
      </c>
    </row>
    <row r="166" spans="1:3" x14ac:dyDescent="0.25">
      <c r="A166" s="83" t="s">
        <v>1084</v>
      </c>
      <c r="B166" s="85" t="s">
        <v>606</v>
      </c>
      <c r="C166" s="83">
        <f>VLOOKUP(GroupVertices[[#This Row],[Vertex]], Vertices[], MATCH("ID", Vertices[#Headers], 0), FALSE)</f>
        <v>142</v>
      </c>
    </row>
    <row r="167" spans="1:3" x14ac:dyDescent="0.25">
      <c r="A167" s="83" t="s">
        <v>1084</v>
      </c>
      <c r="B167" s="85" t="s">
        <v>607</v>
      </c>
      <c r="C167" s="83">
        <f>VLOOKUP(GroupVertices[[#This Row],[Vertex]], Vertices[], MATCH("ID", Vertices[#Headers], 0), FALSE)</f>
        <v>194</v>
      </c>
    </row>
    <row r="168" spans="1:3" x14ac:dyDescent="0.25">
      <c r="A168" s="83" t="s">
        <v>1084</v>
      </c>
      <c r="B168" s="85" t="s">
        <v>608</v>
      </c>
      <c r="C168" s="83">
        <f>VLOOKUP(GroupVertices[[#This Row],[Vertex]], Vertices[], MATCH("ID", Vertices[#Headers], 0), FALSE)</f>
        <v>218</v>
      </c>
    </row>
    <row r="169" spans="1:3" x14ac:dyDescent="0.25">
      <c r="A169" s="83" t="s">
        <v>1084</v>
      </c>
      <c r="B169" s="85" t="s">
        <v>609</v>
      </c>
      <c r="C169" s="83">
        <f>VLOOKUP(GroupVertices[[#This Row],[Vertex]], Vertices[], MATCH("ID", Vertices[#Headers], 0), FALSE)</f>
        <v>323</v>
      </c>
    </row>
    <row r="170" spans="1:3" x14ac:dyDescent="0.25">
      <c r="A170" s="83" t="s">
        <v>1084</v>
      </c>
      <c r="B170" s="85" t="s">
        <v>610</v>
      </c>
      <c r="C170" s="83">
        <f>VLOOKUP(GroupVertices[[#This Row],[Vertex]], Vertices[], MATCH("ID", Vertices[#Headers], 0), FALSE)</f>
        <v>368</v>
      </c>
    </row>
    <row r="171" spans="1:3" x14ac:dyDescent="0.25">
      <c r="A171" s="83" t="s">
        <v>1084</v>
      </c>
      <c r="B171" s="85" t="s">
        <v>611</v>
      </c>
      <c r="C171" s="83">
        <f>VLOOKUP(GroupVertices[[#This Row],[Vertex]], Vertices[], MATCH("ID", Vertices[#Headers], 0), FALSE)</f>
        <v>425</v>
      </c>
    </row>
    <row r="172" spans="1:3" x14ac:dyDescent="0.25">
      <c r="A172" s="83" t="s">
        <v>1084</v>
      </c>
      <c r="B172" s="85" t="s">
        <v>612</v>
      </c>
      <c r="C172" s="83">
        <f>VLOOKUP(GroupVertices[[#This Row],[Vertex]], Vertices[], MATCH("ID", Vertices[#Headers], 0), FALSE)</f>
        <v>813</v>
      </c>
    </row>
    <row r="173" spans="1:3" x14ac:dyDescent="0.25">
      <c r="A173" s="83" t="s">
        <v>1084</v>
      </c>
      <c r="B173" s="85" t="s">
        <v>613</v>
      </c>
      <c r="C173" s="83">
        <f>VLOOKUP(GroupVertices[[#This Row],[Vertex]], Vertices[], MATCH("ID", Vertices[#Headers], 0), FALSE)</f>
        <v>842</v>
      </c>
    </row>
    <row r="174" spans="1:3" x14ac:dyDescent="0.25">
      <c r="A174" s="83" t="s">
        <v>1084</v>
      </c>
      <c r="B174" s="85" t="s">
        <v>226</v>
      </c>
      <c r="C174" s="83">
        <f>VLOOKUP(GroupVertices[[#This Row],[Vertex]], Vertices[], MATCH("ID", Vertices[#Headers], 0), FALSE)</f>
        <v>196</v>
      </c>
    </row>
    <row r="175" spans="1:3" x14ac:dyDescent="0.25">
      <c r="A175" s="83" t="s">
        <v>1084</v>
      </c>
      <c r="B175" s="85" t="s">
        <v>227</v>
      </c>
      <c r="C175" s="83">
        <f>VLOOKUP(GroupVertices[[#This Row],[Vertex]], Vertices[], MATCH("ID", Vertices[#Headers], 0), FALSE)</f>
        <v>307</v>
      </c>
    </row>
    <row r="176" spans="1:3" x14ac:dyDescent="0.25">
      <c r="A176" s="83" t="s">
        <v>1084</v>
      </c>
      <c r="B176" s="85" t="s">
        <v>894</v>
      </c>
      <c r="C176" s="83">
        <f>VLOOKUP(GroupVertices[[#This Row],[Vertex]], Vertices[], MATCH("ID", Vertices[#Headers], 0), FALSE)</f>
        <v>461</v>
      </c>
    </row>
    <row r="177" spans="1:3" x14ac:dyDescent="0.25">
      <c r="A177" s="83" t="s">
        <v>1084</v>
      </c>
      <c r="B177" s="85" t="s">
        <v>452</v>
      </c>
      <c r="C177" s="83">
        <f>VLOOKUP(GroupVertices[[#This Row],[Vertex]], Vertices[], MATCH("ID", Vertices[#Headers], 0), FALSE)</f>
        <v>80</v>
      </c>
    </row>
    <row r="178" spans="1:3" x14ac:dyDescent="0.25">
      <c r="A178" s="83" t="s">
        <v>1084</v>
      </c>
      <c r="B178" s="85" t="s">
        <v>915</v>
      </c>
      <c r="C178" s="83">
        <f>VLOOKUP(GroupVertices[[#This Row],[Vertex]], Vertices[], MATCH("ID", Vertices[#Headers], 0), FALSE)</f>
        <v>424</v>
      </c>
    </row>
    <row r="179" spans="1:3" x14ac:dyDescent="0.25">
      <c r="A179" s="83" t="s">
        <v>1084</v>
      </c>
      <c r="B179" s="85" t="s">
        <v>453</v>
      </c>
      <c r="C179" s="83">
        <f>VLOOKUP(GroupVertices[[#This Row],[Vertex]], Vertices[], MATCH("ID", Vertices[#Headers], 0), FALSE)</f>
        <v>477</v>
      </c>
    </row>
    <row r="180" spans="1:3" x14ac:dyDescent="0.25">
      <c r="A180" s="83" t="s">
        <v>1084</v>
      </c>
      <c r="B180" s="85" t="s">
        <v>935</v>
      </c>
      <c r="C180" s="83">
        <f>VLOOKUP(GroupVertices[[#This Row],[Vertex]], Vertices[], MATCH("ID", Vertices[#Headers], 0), FALSE)</f>
        <v>507</v>
      </c>
    </row>
    <row r="181" spans="1:3" x14ac:dyDescent="0.25">
      <c r="A181" s="83" t="s">
        <v>1084</v>
      </c>
      <c r="B181" s="85" t="s">
        <v>936</v>
      </c>
      <c r="C181" s="83">
        <f>VLOOKUP(GroupVertices[[#This Row],[Vertex]], Vertices[], MATCH("ID", Vertices[#Headers], 0), FALSE)</f>
        <v>550</v>
      </c>
    </row>
    <row r="182" spans="1:3" x14ac:dyDescent="0.25">
      <c r="A182" s="83" t="s">
        <v>1084</v>
      </c>
      <c r="B182" s="85" t="s">
        <v>937</v>
      </c>
      <c r="C182" s="83">
        <f>VLOOKUP(GroupVertices[[#This Row],[Vertex]], Vertices[], MATCH("ID", Vertices[#Headers], 0), FALSE)</f>
        <v>624</v>
      </c>
    </row>
    <row r="183" spans="1:3" x14ac:dyDescent="0.25">
      <c r="A183" s="83" t="s">
        <v>1084</v>
      </c>
      <c r="B183" s="85" t="s">
        <v>1026</v>
      </c>
      <c r="C183" s="83">
        <f>VLOOKUP(GroupVertices[[#This Row],[Vertex]], Vertices[], MATCH("ID", Vertices[#Headers], 0), FALSE)</f>
        <v>726</v>
      </c>
    </row>
    <row r="184" spans="1:3" x14ac:dyDescent="0.25">
      <c r="A184" s="83" t="s">
        <v>1084</v>
      </c>
      <c r="B184" s="85" t="s">
        <v>938</v>
      </c>
      <c r="C184" s="83">
        <f>VLOOKUP(GroupVertices[[#This Row],[Vertex]], Vertices[], MATCH("ID", Vertices[#Headers], 0), FALSE)</f>
        <v>630</v>
      </c>
    </row>
    <row r="185" spans="1:3" x14ac:dyDescent="0.25">
      <c r="A185" s="83" t="s">
        <v>1084</v>
      </c>
      <c r="B185" s="85" t="s">
        <v>631</v>
      </c>
      <c r="C185" s="83">
        <f>VLOOKUP(GroupVertices[[#This Row],[Vertex]], Vertices[], MATCH("ID", Vertices[#Headers], 0), FALSE)</f>
        <v>149</v>
      </c>
    </row>
    <row r="186" spans="1:3" x14ac:dyDescent="0.25">
      <c r="A186" s="83" t="s">
        <v>1084</v>
      </c>
      <c r="B186" s="85" t="s">
        <v>707</v>
      </c>
      <c r="C186" s="83">
        <f>VLOOKUP(GroupVertices[[#This Row],[Vertex]], Vertices[], MATCH("ID", Vertices[#Headers], 0), FALSE)</f>
        <v>210</v>
      </c>
    </row>
    <row r="187" spans="1:3" x14ac:dyDescent="0.25">
      <c r="A187" s="83" t="s">
        <v>1084</v>
      </c>
      <c r="B187" s="85" t="s">
        <v>729</v>
      </c>
      <c r="C187" s="83">
        <f>VLOOKUP(GroupVertices[[#This Row],[Vertex]], Vertices[], MATCH("ID", Vertices[#Headers], 0), FALSE)</f>
        <v>230</v>
      </c>
    </row>
    <row r="188" spans="1:3" x14ac:dyDescent="0.25">
      <c r="A188" s="83" t="s">
        <v>1084</v>
      </c>
      <c r="B188" s="85" t="s">
        <v>811</v>
      </c>
      <c r="C188" s="83">
        <f>VLOOKUP(GroupVertices[[#This Row],[Vertex]], Vertices[], MATCH("ID", Vertices[#Headers], 0), FALSE)</f>
        <v>304</v>
      </c>
    </row>
    <row r="189" spans="1:3" x14ac:dyDescent="0.25">
      <c r="A189" s="83" t="s">
        <v>1084</v>
      </c>
      <c r="B189" s="85" t="s">
        <v>812</v>
      </c>
      <c r="C189" s="83">
        <f>VLOOKUP(GroupVertices[[#This Row],[Vertex]], Vertices[], MATCH("ID", Vertices[#Headers], 0), FALSE)</f>
        <v>566</v>
      </c>
    </row>
    <row r="190" spans="1:3" x14ac:dyDescent="0.25">
      <c r="A190" s="83" t="s">
        <v>1084</v>
      </c>
      <c r="B190" s="85" t="s">
        <v>1023</v>
      </c>
      <c r="C190" s="83">
        <f>VLOOKUP(GroupVertices[[#This Row],[Vertex]], Vertices[], MATCH("ID", Vertices[#Headers], 0), FALSE)</f>
        <v>708</v>
      </c>
    </row>
    <row r="191" spans="1:3" x14ac:dyDescent="0.25">
      <c r="A191" s="83" t="s">
        <v>1084</v>
      </c>
      <c r="B191" s="85" t="s">
        <v>633</v>
      </c>
      <c r="C191" s="83">
        <f>VLOOKUP(GroupVertices[[#This Row],[Vertex]], Vertices[], MATCH("ID", Vertices[#Headers], 0), FALSE)</f>
        <v>150</v>
      </c>
    </row>
    <row r="192" spans="1:3" x14ac:dyDescent="0.25">
      <c r="A192" s="83" t="s">
        <v>1084</v>
      </c>
      <c r="B192" s="85" t="s">
        <v>634</v>
      </c>
      <c r="C192" s="83">
        <f>VLOOKUP(GroupVertices[[#This Row],[Vertex]], Vertices[], MATCH("ID", Vertices[#Headers], 0), FALSE)</f>
        <v>174</v>
      </c>
    </row>
    <row r="193" spans="1:3" x14ac:dyDescent="0.25">
      <c r="A193" s="83" t="s">
        <v>1084</v>
      </c>
      <c r="B193" s="85" t="s">
        <v>823</v>
      </c>
      <c r="C193" s="83">
        <f>VLOOKUP(GroupVertices[[#This Row],[Vertex]], Vertices[], MATCH("ID", Vertices[#Headers], 0), FALSE)</f>
        <v>318</v>
      </c>
    </row>
    <row r="194" spans="1:3" x14ac:dyDescent="0.25">
      <c r="A194" s="83" t="s">
        <v>1084</v>
      </c>
      <c r="B194" s="85" t="s">
        <v>930</v>
      </c>
      <c r="C194" s="83">
        <f>VLOOKUP(GroupVertices[[#This Row],[Vertex]], Vertices[], MATCH("ID", Vertices[#Headers], 0), FALSE)</f>
        <v>450</v>
      </c>
    </row>
    <row r="195" spans="1:3" x14ac:dyDescent="0.25">
      <c r="A195" s="83" t="s">
        <v>1084</v>
      </c>
      <c r="B195" s="85" t="s">
        <v>653</v>
      </c>
      <c r="C195" s="83">
        <f>VLOOKUP(GroupVertices[[#This Row],[Vertex]], Vertices[], MATCH("ID", Vertices[#Headers], 0), FALSE)</f>
        <v>371</v>
      </c>
    </row>
    <row r="196" spans="1:3" x14ac:dyDescent="0.25">
      <c r="A196" s="83" t="s">
        <v>1084</v>
      </c>
      <c r="B196" s="85" t="s">
        <v>904</v>
      </c>
      <c r="C196" s="83">
        <f>VLOOKUP(GroupVertices[[#This Row],[Vertex]], Vertices[], MATCH("ID", Vertices[#Headers], 0), FALSE)</f>
        <v>601</v>
      </c>
    </row>
    <row r="197" spans="1:3" x14ac:dyDescent="0.25">
      <c r="A197" s="83" t="s">
        <v>1084</v>
      </c>
      <c r="B197" s="85" t="s">
        <v>868</v>
      </c>
      <c r="C197" s="83">
        <f>VLOOKUP(GroupVertices[[#This Row],[Vertex]], Vertices[], MATCH("ID", Vertices[#Headers], 0), FALSE)</f>
        <v>376</v>
      </c>
    </row>
    <row r="198" spans="1:3" x14ac:dyDescent="0.25">
      <c r="A198" s="83" t="s">
        <v>1084</v>
      </c>
      <c r="B198" s="85" t="s">
        <v>761</v>
      </c>
      <c r="C198" s="83">
        <f>VLOOKUP(GroupVertices[[#This Row],[Vertex]], Vertices[], MATCH("ID", Vertices[#Headers], 0), FALSE)</f>
        <v>256</v>
      </c>
    </row>
    <row r="199" spans="1:3" x14ac:dyDescent="0.25">
      <c r="A199" s="83" t="s">
        <v>1084</v>
      </c>
      <c r="B199" s="85" t="s">
        <v>992</v>
      </c>
      <c r="C199" s="83">
        <f>VLOOKUP(GroupVertices[[#This Row],[Vertex]], Vertices[], MATCH("ID", Vertices[#Headers], 0), FALSE)</f>
        <v>544</v>
      </c>
    </row>
    <row r="200" spans="1:3" x14ac:dyDescent="0.25">
      <c r="A200" s="83" t="s">
        <v>1084</v>
      </c>
      <c r="B200" s="85" t="s">
        <v>899</v>
      </c>
      <c r="C200" s="83">
        <f>VLOOKUP(GroupVertices[[#This Row],[Vertex]], Vertices[], MATCH("ID", Vertices[#Headers], 0), FALSE)</f>
        <v>408</v>
      </c>
    </row>
    <row r="201" spans="1:3" x14ac:dyDescent="0.25">
      <c r="A201" s="83" t="s">
        <v>1084</v>
      </c>
      <c r="B201" s="85" t="s">
        <v>752</v>
      </c>
      <c r="C201" s="83">
        <f>VLOOKUP(GroupVertices[[#This Row],[Vertex]], Vertices[], MATCH("ID", Vertices[#Headers], 0), FALSE)</f>
        <v>249</v>
      </c>
    </row>
    <row r="202" spans="1:3" x14ac:dyDescent="0.25">
      <c r="A202" s="83" t="s">
        <v>1084</v>
      </c>
      <c r="B202" s="85" t="s">
        <v>638</v>
      </c>
      <c r="C202" s="83">
        <f>VLOOKUP(GroupVertices[[#This Row],[Vertex]], Vertices[], MATCH("ID", Vertices[#Headers], 0), FALSE)</f>
        <v>154</v>
      </c>
    </row>
    <row r="203" spans="1:3" x14ac:dyDescent="0.25">
      <c r="A203" s="83" t="s">
        <v>1084</v>
      </c>
      <c r="B203" s="85" t="s">
        <v>475</v>
      </c>
      <c r="C203" s="83">
        <f>VLOOKUP(GroupVertices[[#This Row],[Vertex]], Vertices[], MATCH("ID", Vertices[#Headers], 0), FALSE)</f>
        <v>386</v>
      </c>
    </row>
    <row r="204" spans="1:3" x14ac:dyDescent="0.25">
      <c r="A204" s="83" t="s">
        <v>1084</v>
      </c>
      <c r="B204" s="85" t="s">
        <v>474</v>
      </c>
      <c r="C204" s="83">
        <f>VLOOKUP(GroupVertices[[#This Row],[Vertex]], Vertices[], MATCH("ID", Vertices[#Headers], 0), FALSE)</f>
        <v>91</v>
      </c>
    </row>
    <row r="205" spans="1:3" x14ac:dyDescent="0.25">
      <c r="A205" s="83" t="s">
        <v>1084</v>
      </c>
      <c r="B205" s="85" t="s">
        <v>515</v>
      </c>
      <c r="C205" s="83">
        <f>VLOOKUP(GroupVertices[[#This Row],[Vertex]], Vertices[], MATCH("ID", Vertices[#Headers], 0), FALSE)</f>
        <v>108</v>
      </c>
    </row>
    <row r="206" spans="1:3" x14ac:dyDescent="0.25">
      <c r="A206" s="83" t="s">
        <v>1084</v>
      </c>
      <c r="B206" s="85" t="s">
        <v>860</v>
      </c>
      <c r="C206" s="83">
        <f>VLOOKUP(GroupVertices[[#This Row],[Vertex]], Vertices[], MATCH("ID", Vertices[#Headers], 0), FALSE)</f>
        <v>362</v>
      </c>
    </row>
    <row r="207" spans="1:3" x14ac:dyDescent="0.25">
      <c r="A207" s="83" t="s">
        <v>1084</v>
      </c>
      <c r="B207" s="85" t="s">
        <v>879</v>
      </c>
      <c r="C207" s="83">
        <f>VLOOKUP(GroupVertices[[#This Row],[Vertex]], Vertices[], MATCH("ID", Vertices[#Headers], 0), FALSE)</f>
        <v>390</v>
      </c>
    </row>
    <row r="208" spans="1:3" x14ac:dyDescent="0.25">
      <c r="A208" s="83" t="s">
        <v>1084</v>
      </c>
      <c r="B208" s="85" t="s">
        <v>909</v>
      </c>
      <c r="C208" s="83">
        <f>VLOOKUP(GroupVertices[[#This Row],[Vertex]], Vertices[], MATCH("ID", Vertices[#Headers], 0), FALSE)</f>
        <v>416</v>
      </c>
    </row>
    <row r="209" spans="1:3" x14ac:dyDescent="0.25">
      <c r="A209" s="83" t="s">
        <v>1084</v>
      </c>
      <c r="B209" s="85" t="s">
        <v>910</v>
      </c>
      <c r="C209" s="83">
        <f>VLOOKUP(GroupVertices[[#This Row],[Vertex]], Vertices[], MATCH("ID", Vertices[#Headers], 0), FALSE)</f>
        <v>418</v>
      </c>
    </row>
    <row r="210" spans="1:3" x14ac:dyDescent="0.25">
      <c r="A210" s="83" t="s">
        <v>1084</v>
      </c>
      <c r="B210" s="85" t="s">
        <v>371</v>
      </c>
      <c r="C210" s="83">
        <f>VLOOKUP(GroupVertices[[#This Row],[Vertex]], Vertices[], MATCH("ID", Vertices[#Headers], 0), FALSE)</f>
        <v>55</v>
      </c>
    </row>
    <row r="211" spans="1:3" x14ac:dyDescent="0.25">
      <c r="A211" s="83" t="s">
        <v>1084</v>
      </c>
      <c r="B211" s="85" t="s">
        <v>785</v>
      </c>
      <c r="C211" s="83">
        <f>VLOOKUP(GroupVertices[[#This Row],[Vertex]], Vertices[], MATCH("ID", Vertices[#Headers], 0), FALSE)</f>
        <v>272</v>
      </c>
    </row>
    <row r="212" spans="1:3" x14ac:dyDescent="0.25">
      <c r="A212" s="83" t="s">
        <v>1084</v>
      </c>
      <c r="B212" s="85" t="s">
        <v>599</v>
      </c>
      <c r="C212" s="83">
        <f>VLOOKUP(GroupVertices[[#This Row],[Vertex]], Vertices[], MATCH("ID", Vertices[#Headers], 0), FALSE)</f>
        <v>140</v>
      </c>
    </row>
    <row r="213" spans="1:3" x14ac:dyDescent="0.25">
      <c r="A213" s="83" t="s">
        <v>1084</v>
      </c>
      <c r="B213" s="85" t="s">
        <v>600</v>
      </c>
      <c r="C213" s="83">
        <f>VLOOKUP(GroupVertices[[#This Row],[Vertex]], Vertices[], MATCH("ID", Vertices[#Headers], 0), FALSE)</f>
        <v>309</v>
      </c>
    </row>
    <row r="214" spans="1:3" x14ac:dyDescent="0.25">
      <c r="A214" s="83" t="s">
        <v>1084</v>
      </c>
      <c r="B214" s="85" t="s">
        <v>834</v>
      </c>
      <c r="C214" s="83">
        <f>VLOOKUP(GroupVertices[[#This Row],[Vertex]], Vertices[], MATCH("ID", Vertices[#Headers], 0), FALSE)</f>
        <v>343</v>
      </c>
    </row>
    <row r="215" spans="1:3" x14ac:dyDescent="0.25">
      <c r="A215" s="83" t="s">
        <v>1084</v>
      </c>
      <c r="B215" s="85" t="s">
        <v>835</v>
      </c>
      <c r="C215" s="83">
        <f>VLOOKUP(GroupVertices[[#This Row],[Vertex]], Vertices[], MATCH("ID", Vertices[#Headers], 0), FALSE)</f>
        <v>844</v>
      </c>
    </row>
    <row r="216" spans="1:3" x14ac:dyDescent="0.25">
      <c r="A216" s="83" t="s">
        <v>1084</v>
      </c>
      <c r="B216" s="85" t="s">
        <v>601</v>
      </c>
      <c r="C216" s="83">
        <f>VLOOKUP(GroupVertices[[#This Row],[Vertex]], Vertices[], MATCH("ID", Vertices[#Headers], 0), FALSE)</f>
        <v>330</v>
      </c>
    </row>
    <row r="217" spans="1:3" x14ac:dyDescent="0.25">
      <c r="A217" s="83" t="s">
        <v>1084</v>
      </c>
      <c r="B217" s="85" t="s">
        <v>602</v>
      </c>
      <c r="C217" s="83">
        <f>VLOOKUP(GroupVertices[[#This Row],[Vertex]], Vertices[], MATCH("ID", Vertices[#Headers], 0), FALSE)</f>
        <v>344</v>
      </c>
    </row>
    <row r="218" spans="1:3" x14ac:dyDescent="0.25">
      <c r="A218" s="83" t="s">
        <v>1084</v>
      </c>
      <c r="B218" s="85" t="s">
        <v>246</v>
      </c>
      <c r="C218" s="83">
        <f>VLOOKUP(GroupVertices[[#This Row],[Vertex]], Vertices[], MATCH("ID", Vertices[#Headers], 0), FALSE)</f>
        <v>22</v>
      </c>
    </row>
    <row r="219" spans="1:3" x14ac:dyDescent="0.25">
      <c r="A219" s="83" t="s">
        <v>1084</v>
      </c>
      <c r="B219" s="85" t="s">
        <v>247</v>
      </c>
      <c r="C219" s="83">
        <f>VLOOKUP(GroupVertices[[#This Row],[Vertex]], Vertices[], MATCH("ID", Vertices[#Headers], 0), FALSE)</f>
        <v>715</v>
      </c>
    </row>
    <row r="220" spans="1:3" x14ac:dyDescent="0.25">
      <c r="A220" s="83" t="s">
        <v>1084</v>
      </c>
      <c r="B220" s="85" t="s">
        <v>711</v>
      </c>
      <c r="C220" s="83">
        <f>VLOOKUP(GroupVertices[[#This Row],[Vertex]], Vertices[], MATCH("ID", Vertices[#Headers], 0), FALSE)</f>
        <v>250</v>
      </c>
    </row>
    <row r="221" spans="1:3" x14ac:dyDescent="0.25">
      <c r="A221" s="83" t="s">
        <v>1084</v>
      </c>
      <c r="B221" s="85" t="s">
        <v>712</v>
      </c>
      <c r="C221" s="83">
        <f>VLOOKUP(GroupVertices[[#This Row],[Vertex]], Vertices[], MATCH("ID", Vertices[#Headers], 0), FALSE)</f>
        <v>701</v>
      </c>
    </row>
    <row r="222" spans="1:3" x14ac:dyDescent="0.25">
      <c r="A222" s="83" t="s">
        <v>1084</v>
      </c>
      <c r="B222" s="85" t="s">
        <v>710</v>
      </c>
      <c r="C222" s="83">
        <f>VLOOKUP(GroupVertices[[#This Row],[Vertex]], Vertices[], MATCH("ID", Vertices[#Headers], 0), FALSE)</f>
        <v>212</v>
      </c>
    </row>
    <row r="223" spans="1:3" x14ac:dyDescent="0.25">
      <c r="A223" s="83" t="s">
        <v>1084</v>
      </c>
      <c r="B223" s="85" t="s">
        <v>713</v>
      </c>
      <c r="C223" s="83">
        <f>VLOOKUP(GroupVertices[[#This Row],[Vertex]], Vertices[], MATCH("ID", Vertices[#Headers], 0), FALSE)</f>
        <v>780</v>
      </c>
    </row>
    <row r="224" spans="1:3" x14ac:dyDescent="0.25">
      <c r="A224" s="83" t="s">
        <v>1084</v>
      </c>
      <c r="B224" s="85" t="s">
        <v>1030</v>
      </c>
      <c r="C224" s="83">
        <f>VLOOKUP(GroupVertices[[#This Row],[Vertex]], Vertices[], MATCH("ID", Vertices[#Headers], 0), FALSE)</f>
        <v>789</v>
      </c>
    </row>
    <row r="225" spans="1:3" x14ac:dyDescent="0.25">
      <c r="A225" s="83" t="s">
        <v>1084</v>
      </c>
      <c r="B225" s="85" t="s">
        <v>603</v>
      </c>
      <c r="C225" s="83">
        <f>VLOOKUP(GroupVertices[[#This Row],[Vertex]], Vertices[], MATCH("ID", Vertices[#Headers], 0), FALSE)</f>
        <v>644</v>
      </c>
    </row>
    <row r="226" spans="1:3" x14ac:dyDescent="0.25">
      <c r="A226" s="83" t="s">
        <v>1084</v>
      </c>
      <c r="B226" s="85" t="s">
        <v>862</v>
      </c>
      <c r="C226" s="83">
        <f>VLOOKUP(GroupVertices[[#This Row],[Vertex]], Vertices[], MATCH("ID", Vertices[#Headers], 0), FALSE)</f>
        <v>366</v>
      </c>
    </row>
    <row r="227" spans="1:3" x14ac:dyDescent="0.25">
      <c r="A227" s="83" t="s">
        <v>1084</v>
      </c>
      <c r="B227" s="85" t="s">
        <v>1045</v>
      </c>
      <c r="C227" s="83">
        <f>VLOOKUP(GroupVertices[[#This Row],[Vertex]], Vertices[], MATCH("ID", Vertices[#Headers], 0), FALSE)</f>
        <v>690</v>
      </c>
    </row>
    <row r="228" spans="1:3" x14ac:dyDescent="0.25">
      <c r="A228" s="83" t="s">
        <v>1084</v>
      </c>
      <c r="B228" s="85" t="s">
        <v>863</v>
      </c>
      <c r="C228" s="83">
        <f>VLOOKUP(GroupVertices[[#This Row],[Vertex]], Vertices[], MATCH("ID", Vertices[#Headers], 0), FALSE)</f>
        <v>697</v>
      </c>
    </row>
    <row r="229" spans="1:3" x14ac:dyDescent="0.25">
      <c r="A229" s="83" t="s">
        <v>1084</v>
      </c>
      <c r="B229" s="85" t="s">
        <v>978</v>
      </c>
      <c r="C229" s="83">
        <f>VLOOKUP(GroupVertices[[#This Row],[Vertex]], Vertices[], MATCH("ID", Vertices[#Headers], 0), FALSE)</f>
        <v>856</v>
      </c>
    </row>
    <row r="230" spans="1:3" x14ac:dyDescent="0.25">
      <c r="A230" s="83" t="s">
        <v>1084</v>
      </c>
      <c r="B230" s="85" t="s">
        <v>177</v>
      </c>
      <c r="C230" s="83">
        <f>VLOOKUP(GroupVertices[[#This Row],[Vertex]], Vertices[], MATCH("ID", Vertices[#Headers], 0), FALSE)</f>
        <v>517</v>
      </c>
    </row>
    <row r="231" spans="1:3" x14ac:dyDescent="0.25">
      <c r="A231" s="83" t="s">
        <v>1084</v>
      </c>
      <c r="B231" s="85" t="s">
        <v>416</v>
      </c>
      <c r="C231" s="83">
        <f>VLOOKUP(GroupVertices[[#This Row],[Vertex]], Vertices[], MATCH("ID", Vertices[#Headers], 0), FALSE)</f>
        <v>68</v>
      </c>
    </row>
    <row r="232" spans="1:3" x14ac:dyDescent="0.25">
      <c r="A232" s="83" t="s">
        <v>1084</v>
      </c>
      <c r="B232" s="85" t="s">
        <v>417</v>
      </c>
      <c r="C232" s="83">
        <f>VLOOKUP(GroupVertices[[#This Row],[Vertex]], Vertices[], MATCH("ID", Vertices[#Headers], 0), FALSE)</f>
        <v>134</v>
      </c>
    </row>
    <row r="233" spans="1:3" x14ac:dyDescent="0.25">
      <c r="A233" s="83" t="s">
        <v>1084</v>
      </c>
      <c r="B233" s="85" t="s">
        <v>539</v>
      </c>
      <c r="C233" s="83">
        <f>VLOOKUP(GroupVertices[[#This Row],[Vertex]], Vertices[], MATCH("ID", Vertices[#Headers], 0), FALSE)</f>
        <v>338</v>
      </c>
    </row>
    <row r="234" spans="1:3" x14ac:dyDescent="0.25">
      <c r="A234" s="83" t="s">
        <v>1084</v>
      </c>
      <c r="B234" s="85" t="s">
        <v>176</v>
      </c>
      <c r="C234" s="83">
        <f>VLOOKUP(GroupVertices[[#This Row],[Vertex]], Vertices[], MATCH("ID", Vertices[#Headers], 0), FALSE)</f>
        <v>115</v>
      </c>
    </row>
    <row r="235" spans="1:3" x14ac:dyDescent="0.25">
      <c r="A235" s="83" t="s">
        <v>1084</v>
      </c>
      <c r="B235" s="85" t="s">
        <v>178</v>
      </c>
      <c r="C235" s="83">
        <f>VLOOKUP(GroupVertices[[#This Row],[Vertex]], Vertices[], MATCH("ID", Vertices[#Headers], 0), FALSE)</f>
        <v>552</v>
      </c>
    </row>
    <row r="236" spans="1:3" x14ac:dyDescent="0.25">
      <c r="A236" s="83" t="s">
        <v>1084</v>
      </c>
      <c r="B236" s="85" t="s">
        <v>175</v>
      </c>
      <c r="C236" s="83">
        <f>VLOOKUP(GroupVertices[[#This Row],[Vertex]], Vertices[], MATCH("ID", Vertices[#Headers], 0), FALSE)</f>
        <v>4</v>
      </c>
    </row>
    <row r="237" spans="1:3" x14ac:dyDescent="0.25">
      <c r="A237" s="83" t="s">
        <v>1084</v>
      </c>
      <c r="B237" s="85" t="s">
        <v>418</v>
      </c>
      <c r="C237" s="83">
        <f>VLOOKUP(GroupVertices[[#This Row],[Vertex]], Vertices[], MATCH("ID", Vertices[#Headers], 0), FALSE)</f>
        <v>69</v>
      </c>
    </row>
    <row r="238" spans="1:3" x14ac:dyDescent="0.25">
      <c r="A238" s="83" t="s">
        <v>1084</v>
      </c>
      <c r="B238" s="85" t="s">
        <v>483</v>
      </c>
      <c r="C238" s="83">
        <f>VLOOKUP(GroupVertices[[#This Row],[Vertex]], Vertices[], MATCH("ID", Vertices[#Headers], 0), FALSE)</f>
        <v>97</v>
      </c>
    </row>
    <row r="239" spans="1:3" x14ac:dyDescent="0.25">
      <c r="A239" s="83" t="s">
        <v>1084</v>
      </c>
      <c r="B239" s="85" t="s">
        <v>584</v>
      </c>
      <c r="C239" s="83">
        <f>VLOOKUP(GroupVertices[[#This Row],[Vertex]], Vertices[], MATCH("ID", Vertices[#Headers], 0), FALSE)</f>
        <v>132</v>
      </c>
    </row>
    <row r="240" spans="1:3" x14ac:dyDescent="0.25">
      <c r="A240" s="83" t="s">
        <v>1084</v>
      </c>
      <c r="B240" s="85" t="s">
        <v>890</v>
      </c>
      <c r="C240" s="83">
        <f>VLOOKUP(GroupVertices[[#This Row],[Vertex]], Vertices[], MATCH("ID", Vertices[#Headers], 0), FALSE)</f>
        <v>402</v>
      </c>
    </row>
    <row r="241" spans="1:3" x14ac:dyDescent="0.25">
      <c r="A241" s="83" t="s">
        <v>1084</v>
      </c>
      <c r="B241" s="85" t="s">
        <v>450</v>
      </c>
      <c r="C241" s="83">
        <f>VLOOKUP(GroupVertices[[#This Row],[Vertex]], Vertices[], MATCH("ID", Vertices[#Headers], 0), FALSE)</f>
        <v>78</v>
      </c>
    </row>
    <row r="242" spans="1:3" x14ac:dyDescent="0.25">
      <c r="A242" s="83" t="s">
        <v>1084</v>
      </c>
      <c r="B242" s="85" t="s">
        <v>451</v>
      </c>
      <c r="C242" s="83">
        <f>VLOOKUP(GroupVertices[[#This Row],[Vertex]], Vertices[], MATCH("ID", Vertices[#Headers], 0), FALSE)</f>
        <v>298</v>
      </c>
    </row>
    <row r="243" spans="1:3" x14ac:dyDescent="0.25">
      <c r="A243" s="83" t="s">
        <v>1084</v>
      </c>
      <c r="B243" s="85" t="s">
        <v>658</v>
      </c>
      <c r="C243" s="83">
        <f>VLOOKUP(GroupVertices[[#This Row],[Vertex]], Vertices[], MATCH("ID", Vertices[#Headers], 0), FALSE)</f>
        <v>170</v>
      </c>
    </row>
    <row r="244" spans="1:3" x14ac:dyDescent="0.25">
      <c r="A244" s="83" t="s">
        <v>1084</v>
      </c>
      <c r="B244" s="85" t="s">
        <v>724</v>
      </c>
      <c r="C244" s="83">
        <f>VLOOKUP(GroupVertices[[#This Row],[Vertex]], Vertices[], MATCH("ID", Vertices[#Headers], 0), FALSE)</f>
        <v>224</v>
      </c>
    </row>
    <row r="245" spans="1:3" x14ac:dyDescent="0.25">
      <c r="A245" s="83" t="s">
        <v>1084</v>
      </c>
      <c r="B245" s="85" t="s">
        <v>818</v>
      </c>
      <c r="C245" s="83">
        <f>VLOOKUP(GroupVertices[[#This Row],[Vertex]], Vertices[], MATCH("ID", Vertices[#Headers], 0), FALSE)</f>
        <v>686</v>
      </c>
    </row>
    <row r="246" spans="1:3" x14ac:dyDescent="0.25">
      <c r="A246" s="83" t="s">
        <v>1084</v>
      </c>
      <c r="B246" s="85" t="s">
        <v>819</v>
      </c>
      <c r="C246" s="83">
        <f>VLOOKUP(GroupVertices[[#This Row],[Vertex]], Vertices[], MATCH("ID", Vertices[#Headers], 0), FALSE)</f>
        <v>828</v>
      </c>
    </row>
    <row r="247" spans="1:3" x14ac:dyDescent="0.25">
      <c r="A247" s="83" t="s">
        <v>1084</v>
      </c>
      <c r="B247" s="85" t="s">
        <v>381</v>
      </c>
      <c r="C247" s="83">
        <f>VLOOKUP(GroupVertices[[#This Row],[Vertex]], Vertices[], MATCH("ID", Vertices[#Headers], 0), FALSE)</f>
        <v>315</v>
      </c>
    </row>
    <row r="248" spans="1:3" x14ac:dyDescent="0.25">
      <c r="A248" s="83" t="s">
        <v>1084</v>
      </c>
      <c r="B248" s="85" t="s">
        <v>379</v>
      </c>
      <c r="C248" s="83">
        <f>VLOOKUP(GroupVertices[[#This Row],[Vertex]], Vertices[], MATCH("ID", Vertices[#Headers], 0), FALSE)</f>
        <v>58</v>
      </c>
    </row>
    <row r="249" spans="1:3" x14ac:dyDescent="0.25">
      <c r="A249" s="83" t="s">
        <v>1084</v>
      </c>
      <c r="B249" s="85" t="s">
        <v>646</v>
      </c>
      <c r="C249" s="83">
        <f>VLOOKUP(GroupVertices[[#This Row],[Vertex]], Vertices[], MATCH("ID", Vertices[#Headers], 0), FALSE)</f>
        <v>214</v>
      </c>
    </row>
    <row r="250" spans="1:3" x14ac:dyDescent="0.25">
      <c r="A250" s="83" t="s">
        <v>1084</v>
      </c>
      <c r="B250" s="85" t="s">
        <v>765</v>
      </c>
      <c r="C250" s="83">
        <f>VLOOKUP(GroupVertices[[#This Row],[Vertex]], Vertices[], MATCH("ID", Vertices[#Headers], 0), FALSE)</f>
        <v>258</v>
      </c>
    </row>
    <row r="251" spans="1:3" x14ac:dyDescent="0.25">
      <c r="A251" s="83" t="s">
        <v>1084</v>
      </c>
      <c r="B251" s="85" t="s">
        <v>951</v>
      </c>
      <c r="C251" s="83">
        <f>VLOOKUP(GroupVertices[[#This Row],[Vertex]], Vertices[], MATCH("ID", Vertices[#Headers], 0), FALSE)</f>
        <v>576</v>
      </c>
    </row>
    <row r="252" spans="1:3" x14ac:dyDescent="0.25">
      <c r="A252" s="83" t="s">
        <v>1084</v>
      </c>
      <c r="B252" s="85" t="s">
        <v>950</v>
      </c>
      <c r="C252" s="83">
        <f>VLOOKUP(GroupVertices[[#This Row],[Vertex]], Vertices[], MATCH("ID", Vertices[#Headers], 0), FALSE)</f>
        <v>579</v>
      </c>
    </row>
    <row r="253" spans="1:3" x14ac:dyDescent="0.25">
      <c r="A253" s="83" t="s">
        <v>1084</v>
      </c>
      <c r="B253" s="85" t="s">
        <v>390</v>
      </c>
      <c r="C253" s="83">
        <f>VLOOKUP(GroupVertices[[#This Row],[Vertex]], Vertices[], MATCH("ID", Vertices[#Headers], 0), FALSE)</f>
        <v>62</v>
      </c>
    </row>
    <row r="254" spans="1:3" x14ac:dyDescent="0.25">
      <c r="A254" s="83" t="s">
        <v>1084</v>
      </c>
      <c r="B254" s="85" t="s">
        <v>391</v>
      </c>
      <c r="C254" s="83">
        <f>VLOOKUP(GroupVertices[[#This Row],[Vertex]], Vertices[], MATCH("ID", Vertices[#Headers], 0), FALSE)</f>
        <v>711</v>
      </c>
    </row>
    <row r="255" spans="1:3" x14ac:dyDescent="0.25">
      <c r="A255" s="83" t="s">
        <v>1084</v>
      </c>
      <c r="B255" s="85" t="s">
        <v>776</v>
      </c>
      <c r="C255" s="83">
        <f>VLOOKUP(GroupVertices[[#This Row],[Vertex]], Vertices[], MATCH("ID", Vertices[#Headers], 0), FALSE)</f>
        <v>267</v>
      </c>
    </row>
    <row r="256" spans="1:3" x14ac:dyDescent="0.25">
      <c r="A256" s="83" t="s">
        <v>1084</v>
      </c>
      <c r="B256" s="85" t="s">
        <v>777</v>
      </c>
      <c r="C256" s="83">
        <f>VLOOKUP(GroupVertices[[#This Row],[Vertex]], Vertices[], MATCH("ID", Vertices[#Headers], 0), FALSE)</f>
        <v>442</v>
      </c>
    </row>
    <row r="257" spans="1:3" x14ac:dyDescent="0.25">
      <c r="A257" s="83" t="s">
        <v>1084</v>
      </c>
      <c r="B257" s="85" t="s">
        <v>778</v>
      </c>
      <c r="C257" s="83">
        <f>VLOOKUP(GroupVertices[[#This Row],[Vertex]], Vertices[], MATCH("ID", Vertices[#Headers], 0), FALSE)</f>
        <v>788</v>
      </c>
    </row>
    <row r="258" spans="1:3" x14ac:dyDescent="0.25">
      <c r="A258" s="83" t="s">
        <v>1084</v>
      </c>
      <c r="B258" s="85" t="s">
        <v>925</v>
      </c>
      <c r="C258" s="83">
        <f>VLOOKUP(GroupVertices[[#This Row],[Vertex]], Vertices[], MATCH("ID", Vertices[#Headers], 0), FALSE)</f>
        <v>734</v>
      </c>
    </row>
    <row r="259" spans="1:3" x14ac:dyDescent="0.25">
      <c r="A259" s="83" t="s">
        <v>1084</v>
      </c>
      <c r="B259" s="85" t="s">
        <v>743</v>
      </c>
      <c r="C259" s="83">
        <f>VLOOKUP(GroupVertices[[#This Row],[Vertex]], Vertices[], MATCH("ID", Vertices[#Headers], 0), FALSE)</f>
        <v>241</v>
      </c>
    </row>
    <row r="260" spans="1:3" x14ac:dyDescent="0.25">
      <c r="A260" s="83" t="s">
        <v>1084</v>
      </c>
      <c r="B260" s="85" t="s">
        <v>830</v>
      </c>
      <c r="C260" s="83">
        <f>VLOOKUP(GroupVertices[[#This Row],[Vertex]], Vertices[], MATCH("ID", Vertices[#Headers], 0), FALSE)</f>
        <v>325</v>
      </c>
    </row>
    <row r="261" spans="1:3" x14ac:dyDescent="0.25">
      <c r="A261" s="83" t="s">
        <v>1084</v>
      </c>
      <c r="B261" s="85" t="s">
        <v>829</v>
      </c>
      <c r="C261" s="83">
        <f>VLOOKUP(GroupVertices[[#This Row],[Vertex]], Vertices[], MATCH("ID", Vertices[#Headers], 0), FALSE)</f>
        <v>483</v>
      </c>
    </row>
    <row r="262" spans="1:3" x14ac:dyDescent="0.25">
      <c r="A262" s="83" t="s">
        <v>1084</v>
      </c>
      <c r="B262" s="85" t="s">
        <v>968</v>
      </c>
      <c r="C262" s="83">
        <f>VLOOKUP(GroupVertices[[#This Row],[Vertex]], Vertices[], MATCH("ID", Vertices[#Headers], 0), FALSE)</f>
        <v>503</v>
      </c>
    </row>
    <row r="263" spans="1:3" x14ac:dyDescent="0.25">
      <c r="A263" s="83" t="s">
        <v>1084</v>
      </c>
      <c r="B263" s="85" t="s">
        <v>1060</v>
      </c>
      <c r="C263" s="83">
        <f>VLOOKUP(GroupVertices[[#This Row],[Vertex]], Vertices[], MATCH("ID", Vertices[#Headers], 0), FALSE)</f>
        <v>762</v>
      </c>
    </row>
    <row r="264" spans="1:3" x14ac:dyDescent="0.25">
      <c r="A264" s="83" t="s">
        <v>1084</v>
      </c>
      <c r="B264" s="85" t="s">
        <v>966</v>
      </c>
      <c r="C264" s="83">
        <f>VLOOKUP(GroupVertices[[#This Row],[Vertex]], Vertices[], MATCH("ID", Vertices[#Headers], 0), FALSE)</f>
        <v>499</v>
      </c>
    </row>
    <row r="265" spans="1:3" x14ac:dyDescent="0.25">
      <c r="A265" s="83" t="s">
        <v>1084</v>
      </c>
      <c r="B265" s="85" t="s">
        <v>202</v>
      </c>
      <c r="C265" s="83">
        <f>VLOOKUP(GroupVertices[[#This Row],[Vertex]], Vertices[], MATCH("ID", Vertices[#Headers], 0), FALSE)</f>
        <v>12</v>
      </c>
    </row>
    <row r="266" spans="1:3" x14ac:dyDescent="0.25">
      <c r="A266" s="83" t="s">
        <v>1084</v>
      </c>
      <c r="B266" s="85" t="s">
        <v>501</v>
      </c>
      <c r="C266" s="83">
        <f>VLOOKUP(GroupVertices[[#This Row],[Vertex]], Vertices[], MATCH("ID", Vertices[#Headers], 0), FALSE)</f>
        <v>123</v>
      </c>
    </row>
    <row r="267" spans="1:3" x14ac:dyDescent="0.25">
      <c r="A267" s="83" t="s">
        <v>1084</v>
      </c>
      <c r="B267" s="85" t="s">
        <v>797</v>
      </c>
      <c r="C267" s="83">
        <f>VLOOKUP(GroupVertices[[#This Row],[Vertex]], Vertices[], MATCH("ID", Vertices[#Headers], 0), FALSE)</f>
        <v>634</v>
      </c>
    </row>
    <row r="268" spans="1:3" x14ac:dyDescent="0.25">
      <c r="A268" s="83" t="s">
        <v>1084</v>
      </c>
      <c r="B268" s="85" t="s">
        <v>796</v>
      </c>
      <c r="C268" s="83">
        <f>VLOOKUP(GroupVertices[[#This Row],[Vertex]], Vertices[], MATCH("ID", Vertices[#Headers], 0), FALSE)</f>
        <v>285</v>
      </c>
    </row>
    <row r="269" spans="1:3" x14ac:dyDescent="0.25">
      <c r="A269" s="83" t="s">
        <v>1084</v>
      </c>
      <c r="B269" s="85" t="s">
        <v>929</v>
      </c>
      <c r="C269" s="83">
        <f>VLOOKUP(GroupVertices[[#This Row],[Vertex]], Vertices[], MATCH("ID", Vertices[#Headers], 0), FALSE)</f>
        <v>443</v>
      </c>
    </row>
    <row r="270" spans="1:3" x14ac:dyDescent="0.25">
      <c r="A270" s="83" t="s">
        <v>1084</v>
      </c>
      <c r="B270" s="85" t="s">
        <v>854</v>
      </c>
      <c r="C270" s="83">
        <f>VLOOKUP(GroupVertices[[#This Row],[Vertex]], Vertices[], MATCH("ID", Vertices[#Headers], 0), FALSE)</f>
        <v>354</v>
      </c>
    </row>
    <row r="271" spans="1:3" x14ac:dyDescent="0.25">
      <c r="A271" s="83" t="s">
        <v>1084</v>
      </c>
      <c r="B271" s="85" t="s">
        <v>186</v>
      </c>
      <c r="C271" s="83">
        <f>VLOOKUP(GroupVertices[[#This Row],[Vertex]], Vertices[], MATCH("ID", Vertices[#Headers], 0), FALSE)</f>
        <v>7</v>
      </c>
    </row>
    <row r="272" spans="1:3" x14ac:dyDescent="0.25">
      <c r="A272" s="83" t="s">
        <v>1084</v>
      </c>
      <c r="B272" s="85" t="s">
        <v>187</v>
      </c>
      <c r="C272" s="83">
        <f>VLOOKUP(GroupVertices[[#This Row],[Vertex]], Vertices[], MATCH("ID", Vertices[#Headers], 0), FALSE)</f>
        <v>639</v>
      </c>
    </row>
    <row r="273" spans="1:3" x14ac:dyDescent="0.25">
      <c r="A273" s="83" t="s">
        <v>1084</v>
      </c>
      <c r="B273" s="85" t="s">
        <v>282</v>
      </c>
      <c r="C273" s="83">
        <f>VLOOKUP(GroupVertices[[#This Row],[Vertex]], Vertices[], MATCH("ID", Vertices[#Headers], 0), FALSE)</f>
        <v>247</v>
      </c>
    </row>
    <row r="274" spans="1:3" x14ac:dyDescent="0.25">
      <c r="A274" s="83" t="s">
        <v>1084</v>
      </c>
      <c r="B274" s="85" t="s">
        <v>281</v>
      </c>
      <c r="C274" s="83">
        <f>VLOOKUP(GroupVertices[[#This Row],[Vertex]], Vertices[], MATCH("ID", Vertices[#Headers], 0), FALSE)</f>
        <v>27</v>
      </c>
    </row>
    <row r="275" spans="1:3" x14ac:dyDescent="0.25">
      <c r="A275" s="83" t="s">
        <v>1084</v>
      </c>
      <c r="B275" s="85" t="s">
        <v>551</v>
      </c>
      <c r="C275" s="83">
        <f>VLOOKUP(GroupVertices[[#This Row],[Vertex]], Vertices[], MATCH("ID", Vertices[#Headers], 0), FALSE)</f>
        <v>122</v>
      </c>
    </row>
    <row r="276" spans="1:3" x14ac:dyDescent="0.25">
      <c r="A276" s="83" t="s">
        <v>1084</v>
      </c>
      <c r="B276" s="85" t="s">
        <v>249</v>
      </c>
      <c r="C276" s="83">
        <f>VLOOKUP(GroupVertices[[#This Row],[Vertex]], Vertices[], MATCH("ID", Vertices[#Headers], 0), FALSE)</f>
        <v>23</v>
      </c>
    </row>
    <row r="277" spans="1:3" x14ac:dyDescent="0.25">
      <c r="A277" s="83" t="s">
        <v>1084</v>
      </c>
      <c r="B277" s="85" t="s">
        <v>251</v>
      </c>
      <c r="C277" s="83">
        <f>VLOOKUP(GroupVertices[[#This Row],[Vertex]], Vertices[], MATCH("ID", Vertices[#Headers], 0), FALSE)</f>
        <v>52</v>
      </c>
    </row>
    <row r="278" spans="1:3" x14ac:dyDescent="0.25">
      <c r="A278" s="83" t="s">
        <v>1084</v>
      </c>
      <c r="B278" s="85" t="s">
        <v>240</v>
      </c>
      <c r="C278" s="83">
        <f>VLOOKUP(GroupVertices[[#This Row],[Vertex]], Vertices[], MATCH("ID", Vertices[#Headers], 0), FALSE)</f>
        <v>296</v>
      </c>
    </row>
    <row r="279" spans="1:3" x14ac:dyDescent="0.25">
      <c r="A279" s="83" t="s">
        <v>1084</v>
      </c>
      <c r="B279" s="85" t="s">
        <v>241</v>
      </c>
      <c r="C279" s="83">
        <f>VLOOKUP(GroupVertices[[#This Row],[Vertex]], Vertices[], MATCH("ID", Vertices[#Headers], 0), FALSE)</f>
        <v>353</v>
      </c>
    </row>
    <row r="280" spans="1:3" x14ac:dyDescent="0.25">
      <c r="A280" s="83" t="s">
        <v>1084</v>
      </c>
      <c r="B280" s="85" t="s">
        <v>238</v>
      </c>
      <c r="C280" s="83">
        <f>VLOOKUP(GroupVertices[[#This Row],[Vertex]], Vertices[], MATCH("ID", Vertices[#Headers], 0), FALSE)</f>
        <v>21</v>
      </c>
    </row>
    <row r="281" spans="1:3" x14ac:dyDescent="0.25">
      <c r="A281" s="83" t="s">
        <v>1084</v>
      </c>
      <c r="B281" s="85" t="s">
        <v>339</v>
      </c>
      <c r="C281" s="83">
        <f>VLOOKUP(GroupVertices[[#This Row],[Vertex]], Vertices[], MATCH("ID", Vertices[#Headers], 0), FALSE)</f>
        <v>40</v>
      </c>
    </row>
    <row r="282" spans="1:3" x14ac:dyDescent="0.25">
      <c r="A282" s="83" t="s">
        <v>1084</v>
      </c>
      <c r="B282" s="85" t="s">
        <v>476</v>
      </c>
      <c r="C282" s="83">
        <f>VLOOKUP(GroupVertices[[#This Row],[Vertex]], Vertices[], MATCH("ID", Vertices[#Headers], 0), FALSE)</f>
        <v>92</v>
      </c>
    </row>
    <row r="283" spans="1:3" x14ac:dyDescent="0.25">
      <c r="A283" s="83" t="s">
        <v>1084</v>
      </c>
      <c r="B283" s="85" t="s">
        <v>923</v>
      </c>
      <c r="C283" s="83">
        <f>VLOOKUP(GroupVertices[[#This Row],[Vertex]], Vertices[], MATCH("ID", Vertices[#Headers], 0), FALSE)</f>
        <v>559</v>
      </c>
    </row>
    <row r="284" spans="1:3" x14ac:dyDescent="0.25">
      <c r="A284" s="83" t="s">
        <v>1084</v>
      </c>
      <c r="B284" s="85" t="s">
        <v>342</v>
      </c>
      <c r="C284" s="83">
        <f>VLOOKUP(GroupVertices[[#This Row],[Vertex]], Vertices[], MATCH("ID", Vertices[#Headers], 0), FALSE)</f>
        <v>438</v>
      </c>
    </row>
    <row r="285" spans="1:3" x14ac:dyDescent="0.25">
      <c r="A285" s="83" t="s">
        <v>1084</v>
      </c>
      <c r="B285" s="85" t="s">
        <v>340</v>
      </c>
      <c r="C285" s="83">
        <f>VLOOKUP(GroupVertices[[#This Row],[Vertex]], Vertices[], MATCH("ID", Vertices[#Headers], 0), FALSE)</f>
        <v>41</v>
      </c>
    </row>
    <row r="286" spans="1:3" x14ac:dyDescent="0.25">
      <c r="A286" s="83" t="s">
        <v>1084</v>
      </c>
      <c r="B286" s="85" t="s">
        <v>341</v>
      </c>
      <c r="C286" s="83">
        <f>VLOOKUP(GroupVertices[[#This Row],[Vertex]], Vertices[], MATCH("ID", Vertices[#Headers], 0), FALSE)</f>
        <v>93</v>
      </c>
    </row>
    <row r="287" spans="1:3" x14ac:dyDescent="0.25">
      <c r="A287" s="83" t="s">
        <v>1084</v>
      </c>
      <c r="B287" s="85" t="s">
        <v>194</v>
      </c>
      <c r="C287" s="83">
        <f>VLOOKUP(GroupVertices[[#This Row],[Vertex]], Vertices[], MATCH("ID", Vertices[#Headers], 0), FALSE)</f>
        <v>106</v>
      </c>
    </row>
    <row r="288" spans="1:3" x14ac:dyDescent="0.25">
      <c r="A288" s="83" t="s">
        <v>1084</v>
      </c>
      <c r="B288" s="85" t="s">
        <v>192</v>
      </c>
      <c r="C288" s="83">
        <f>VLOOKUP(GroupVertices[[#This Row],[Vertex]], Vertices[], MATCH("ID", Vertices[#Headers], 0), FALSE)</f>
        <v>9</v>
      </c>
    </row>
    <row r="289" spans="1:3" x14ac:dyDescent="0.25">
      <c r="A289" s="83" t="s">
        <v>1084</v>
      </c>
      <c r="B289" s="85" t="s">
        <v>193</v>
      </c>
      <c r="C289" s="83">
        <f>VLOOKUP(GroupVertices[[#This Row],[Vertex]], Vertices[], MATCH("ID", Vertices[#Headers], 0), FALSE)</f>
        <v>105</v>
      </c>
    </row>
    <row r="290" spans="1:3" x14ac:dyDescent="0.25">
      <c r="A290" s="83" t="s">
        <v>1084</v>
      </c>
      <c r="B290" s="85" t="s">
        <v>561</v>
      </c>
      <c r="C290" s="83">
        <f>VLOOKUP(GroupVertices[[#This Row],[Vertex]], Vertices[], MATCH("ID", Vertices[#Headers], 0), FALSE)</f>
        <v>374</v>
      </c>
    </row>
    <row r="291" spans="1:3" x14ac:dyDescent="0.25">
      <c r="A291" s="83" t="s">
        <v>1084</v>
      </c>
      <c r="B291" s="85" t="s">
        <v>563</v>
      </c>
      <c r="C291" s="83">
        <f>VLOOKUP(GroupVertices[[#This Row],[Vertex]], Vertices[], MATCH("ID", Vertices[#Headers], 0), FALSE)</f>
        <v>399</v>
      </c>
    </row>
    <row r="292" spans="1:3" x14ac:dyDescent="0.25">
      <c r="A292" s="83" t="s">
        <v>1084</v>
      </c>
      <c r="B292" s="85" t="s">
        <v>484</v>
      </c>
      <c r="C292" s="83">
        <f>VLOOKUP(GroupVertices[[#This Row],[Vertex]], Vertices[], MATCH("ID", Vertices[#Headers], 0), FALSE)</f>
        <v>311</v>
      </c>
    </row>
    <row r="293" spans="1:3" x14ac:dyDescent="0.25">
      <c r="A293" s="83" t="s">
        <v>1084</v>
      </c>
      <c r="B293" s="85" t="s">
        <v>486</v>
      </c>
      <c r="C293" s="83">
        <f>VLOOKUP(GroupVertices[[#This Row],[Vertex]], Vertices[], MATCH("ID", Vertices[#Headers], 0), FALSE)</f>
        <v>451</v>
      </c>
    </row>
    <row r="294" spans="1:3" x14ac:dyDescent="0.25">
      <c r="A294" s="83" t="s">
        <v>1084</v>
      </c>
      <c r="B294" s="85" t="s">
        <v>491</v>
      </c>
      <c r="C294" s="83">
        <f>VLOOKUP(GroupVertices[[#This Row],[Vertex]], Vertices[], MATCH("ID", Vertices[#Headers], 0), FALSE)</f>
        <v>99</v>
      </c>
    </row>
    <row r="295" spans="1:3" x14ac:dyDescent="0.25">
      <c r="A295" s="83" t="s">
        <v>1084</v>
      </c>
      <c r="B295" s="85" t="s">
        <v>694</v>
      </c>
      <c r="C295" s="83">
        <f>VLOOKUP(GroupVertices[[#This Row],[Vertex]], Vertices[], MATCH("ID", Vertices[#Headers], 0), FALSE)</f>
        <v>198</v>
      </c>
    </row>
    <row r="296" spans="1:3" x14ac:dyDescent="0.25">
      <c r="A296" s="83" t="s">
        <v>1084</v>
      </c>
      <c r="B296" s="85" t="s">
        <v>516</v>
      </c>
      <c r="C296" s="83">
        <f>VLOOKUP(GroupVertices[[#This Row],[Vertex]], Vertices[], MATCH("ID", Vertices[#Headers], 0), FALSE)</f>
        <v>109</v>
      </c>
    </row>
    <row r="297" spans="1:3" x14ac:dyDescent="0.25">
      <c r="A297" s="83" t="s">
        <v>1084</v>
      </c>
      <c r="B297" s="85" t="s">
        <v>517</v>
      </c>
      <c r="C297" s="83">
        <f>VLOOKUP(GroupVertices[[#This Row],[Vertex]], Vertices[], MATCH("ID", Vertices[#Headers], 0), FALSE)</f>
        <v>165</v>
      </c>
    </row>
    <row r="298" spans="1:3" x14ac:dyDescent="0.25">
      <c r="A298" s="83" t="s">
        <v>1084</v>
      </c>
      <c r="B298" s="85" t="s">
        <v>519</v>
      </c>
      <c r="C298" s="83">
        <f>VLOOKUP(GroupVertices[[#This Row],[Vertex]], Vertices[], MATCH("ID", Vertices[#Headers], 0), FALSE)</f>
        <v>903</v>
      </c>
    </row>
    <row r="299" spans="1:3" x14ac:dyDescent="0.25">
      <c r="A299" s="83" t="s">
        <v>1084</v>
      </c>
      <c r="B299" s="85" t="s">
        <v>518</v>
      </c>
      <c r="C299" s="83">
        <f>VLOOKUP(GroupVertices[[#This Row],[Vertex]], Vertices[], MATCH("ID", Vertices[#Headers], 0), FALSE)</f>
        <v>642</v>
      </c>
    </row>
    <row r="300" spans="1:3" x14ac:dyDescent="0.25">
      <c r="A300" s="83" t="s">
        <v>1084</v>
      </c>
      <c r="B300" s="85" t="s">
        <v>771</v>
      </c>
      <c r="C300" s="83">
        <f>VLOOKUP(GroupVertices[[#This Row],[Vertex]], Vertices[], MATCH("ID", Vertices[#Headers], 0), FALSE)</f>
        <v>448</v>
      </c>
    </row>
    <row r="301" spans="1:3" x14ac:dyDescent="0.25">
      <c r="A301" s="83" t="s">
        <v>1084</v>
      </c>
      <c r="B301" s="85" t="s">
        <v>334</v>
      </c>
      <c r="C301" s="83">
        <f>VLOOKUP(GroupVertices[[#This Row],[Vertex]], Vertices[], MATCH("ID", Vertices[#Headers], 0), FALSE)</f>
        <v>38</v>
      </c>
    </row>
    <row r="302" spans="1:3" x14ac:dyDescent="0.25">
      <c r="A302" s="83" t="s">
        <v>1084</v>
      </c>
      <c r="B302" s="85" t="s">
        <v>335</v>
      </c>
      <c r="C302" s="83">
        <f>VLOOKUP(GroupVertices[[#This Row],[Vertex]], Vertices[], MATCH("ID", Vertices[#Headers], 0), FALSE)</f>
        <v>207</v>
      </c>
    </row>
    <row r="303" spans="1:3" x14ac:dyDescent="0.25">
      <c r="A303" s="83" t="s">
        <v>1084</v>
      </c>
      <c r="B303" s="85" t="s">
        <v>702</v>
      </c>
      <c r="C303" s="83">
        <f>VLOOKUP(GroupVertices[[#This Row],[Vertex]], Vertices[], MATCH("ID", Vertices[#Headers], 0), FALSE)</f>
        <v>744</v>
      </c>
    </row>
    <row r="304" spans="1:3" x14ac:dyDescent="0.25">
      <c r="A304" s="83" t="s">
        <v>1084</v>
      </c>
      <c r="B304" s="85" t="s">
        <v>701</v>
      </c>
      <c r="C304" s="83">
        <f>VLOOKUP(GroupVertices[[#This Row],[Vertex]], Vertices[], MATCH("ID", Vertices[#Headers], 0), FALSE)</f>
        <v>582</v>
      </c>
    </row>
    <row r="305" spans="1:3" x14ac:dyDescent="0.25">
      <c r="A305" s="83" t="s">
        <v>1084</v>
      </c>
      <c r="B305" s="85" t="s">
        <v>1018</v>
      </c>
      <c r="C305" s="83">
        <f>VLOOKUP(GroupVertices[[#This Row],[Vertex]], Vertices[], MATCH("ID", Vertices[#Headers], 0), FALSE)</f>
        <v>848</v>
      </c>
    </row>
    <row r="306" spans="1:3" x14ac:dyDescent="0.25">
      <c r="A306" s="83" t="s">
        <v>1084</v>
      </c>
      <c r="B306" s="85" t="s">
        <v>1017</v>
      </c>
      <c r="C306" s="83">
        <f>VLOOKUP(GroupVertices[[#This Row],[Vertex]], Vertices[], MATCH("ID", Vertices[#Headers], 0), FALSE)</f>
        <v>621</v>
      </c>
    </row>
    <row r="307" spans="1:3" x14ac:dyDescent="0.25">
      <c r="A307" s="83" t="s">
        <v>1084</v>
      </c>
      <c r="B307" s="85" t="s">
        <v>815</v>
      </c>
      <c r="C307" s="83">
        <f>VLOOKUP(GroupVertices[[#This Row],[Vertex]], Vertices[], MATCH("ID", Vertices[#Headers], 0), FALSE)</f>
        <v>619</v>
      </c>
    </row>
    <row r="308" spans="1:3" x14ac:dyDescent="0.25">
      <c r="A308" s="83" t="s">
        <v>1084</v>
      </c>
      <c r="B308" s="85" t="s">
        <v>492</v>
      </c>
      <c r="C308" s="83">
        <f>VLOOKUP(GroupVertices[[#This Row],[Vertex]], Vertices[], MATCH("ID", Vertices[#Headers], 0), FALSE)</f>
        <v>308</v>
      </c>
    </row>
    <row r="309" spans="1:3" x14ac:dyDescent="0.25">
      <c r="A309" s="83" t="s">
        <v>1084</v>
      </c>
      <c r="B309" s="85" t="s">
        <v>833</v>
      </c>
      <c r="C309" s="83">
        <f>VLOOKUP(GroupVertices[[#This Row],[Vertex]], Vertices[], MATCH("ID", Vertices[#Headers], 0), FALSE)</f>
        <v>555</v>
      </c>
    </row>
    <row r="310" spans="1:3" x14ac:dyDescent="0.25">
      <c r="A310" s="83" t="s">
        <v>1084</v>
      </c>
      <c r="B310" s="85" t="s">
        <v>445</v>
      </c>
      <c r="C310" s="83">
        <f>VLOOKUP(GroupVertices[[#This Row],[Vertex]], Vertices[], MATCH("ID", Vertices[#Headers], 0), FALSE)</f>
        <v>265</v>
      </c>
    </row>
    <row r="311" spans="1:3" x14ac:dyDescent="0.25">
      <c r="A311" s="83" t="s">
        <v>1084</v>
      </c>
      <c r="B311" s="85" t="s">
        <v>446</v>
      </c>
      <c r="C311" s="83">
        <f>VLOOKUP(GroupVertices[[#This Row],[Vertex]], Vertices[], MATCH("ID", Vertices[#Headers], 0), FALSE)</f>
        <v>312</v>
      </c>
    </row>
    <row r="312" spans="1:3" x14ac:dyDescent="0.25">
      <c r="A312" s="83" t="s">
        <v>1084</v>
      </c>
      <c r="B312" s="85" t="s">
        <v>324</v>
      </c>
      <c r="C312" s="83">
        <f>VLOOKUP(GroupVertices[[#This Row],[Vertex]], Vertices[], MATCH("ID", Vertices[#Headers], 0), FALSE)</f>
        <v>365</v>
      </c>
    </row>
    <row r="313" spans="1:3" x14ac:dyDescent="0.25">
      <c r="A313" s="83" t="s">
        <v>1084</v>
      </c>
      <c r="B313" s="85" t="s">
        <v>325</v>
      </c>
      <c r="C313" s="83">
        <f>VLOOKUP(GroupVertices[[#This Row],[Vertex]], Vertices[], MATCH("ID", Vertices[#Headers], 0), FALSE)</f>
        <v>494</v>
      </c>
    </row>
    <row r="314" spans="1:3" x14ac:dyDescent="0.25">
      <c r="A314" s="83" t="s">
        <v>1084</v>
      </c>
      <c r="B314" s="85" t="s">
        <v>326</v>
      </c>
      <c r="C314" s="83">
        <f>VLOOKUP(GroupVertices[[#This Row],[Vertex]], Vertices[], MATCH("ID", Vertices[#Headers], 0), FALSE)</f>
        <v>496</v>
      </c>
    </row>
    <row r="315" spans="1:3" x14ac:dyDescent="0.25">
      <c r="A315" s="83" t="s">
        <v>1084</v>
      </c>
      <c r="B315" s="85" t="s">
        <v>327</v>
      </c>
      <c r="C315" s="83">
        <f>VLOOKUP(GroupVertices[[#This Row],[Vertex]], Vertices[], MATCH("ID", Vertices[#Headers], 0), FALSE)</f>
        <v>497</v>
      </c>
    </row>
    <row r="316" spans="1:3" x14ac:dyDescent="0.25">
      <c r="A316" s="83" t="s">
        <v>1084</v>
      </c>
      <c r="B316" s="85" t="s">
        <v>314</v>
      </c>
      <c r="C316" s="83">
        <f>VLOOKUP(GroupVertices[[#This Row],[Vertex]], Vertices[], MATCH("ID", Vertices[#Headers], 0), FALSE)</f>
        <v>77</v>
      </c>
    </row>
    <row r="317" spans="1:3" x14ac:dyDescent="0.25">
      <c r="A317" s="83" t="s">
        <v>1084</v>
      </c>
      <c r="B317" s="85" t="s">
        <v>449</v>
      </c>
      <c r="C317" s="83">
        <f>VLOOKUP(GroupVertices[[#This Row],[Vertex]], Vertices[], MATCH("ID", Vertices[#Headers], 0), FALSE)</f>
        <v>810</v>
      </c>
    </row>
    <row r="318" spans="1:3" x14ac:dyDescent="0.25">
      <c r="A318" s="83" t="s">
        <v>1084</v>
      </c>
      <c r="B318" s="85" t="s">
        <v>447</v>
      </c>
      <c r="C318" s="83">
        <f>VLOOKUP(GroupVertices[[#This Row],[Vertex]], Vertices[], MATCH("ID", Vertices[#Headers], 0), FALSE)</f>
        <v>329</v>
      </c>
    </row>
    <row r="319" spans="1:3" x14ac:dyDescent="0.25">
      <c r="A319" s="83" t="s">
        <v>1084</v>
      </c>
      <c r="B319" s="85" t="s">
        <v>487</v>
      </c>
      <c r="C319" s="83">
        <f>VLOOKUP(GroupVertices[[#This Row],[Vertex]], Vertices[], MATCH("ID", Vertices[#Headers], 0), FALSE)</f>
        <v>513</v>
      </c>
    </row>
    <row r="320" spans="1:3" x14ac:dyDescent="0.25">
      <c r="A320" s="83" t="s">
        <v>1084</v>
      </c>
      <c r="B320" s="85" t="s">
        <v>848</v>
      </c>
      <c r="C320" s="83">
        <f>VLOOKUP(GroupVertices[[#This Row],[Vertex]], Vertices[], MATCH("ID", Vertices[#Headers], 0), FALSE)</f>
        <v>760</v>
      </c>
    </row>
    <row r="321" spans="1:3" x14ac:dyDescent="0.25">
      <c r="A321" s="83" t="s">
        <v>1084</v>
      </c>
      <c r="B321" s="85" t="s">
        <v>309</v>
      </c>
      <c r="C321" s="83">
        <f>VLOOKUP(GroupVertices[[#This Row],[Vertex]], Vertices[], MATCH("ID", Vertices[#Headers], 0), FALSE)</f>
        <v>35</v>
      </c>
    </row>
    <row r="322" spans="1:3" x14ac:dyDescent="0.25">
      <c r="A322" s="83" t="s">
        <v>1084</v>
      </c>
      <c r="B322" s="85" t="s">
        <v>310</v>
      </c>
      <c r="C322" s="83">
        <f>VLOOKUP(GroupVertices[[#This Row],[Vertex]], Vertices[], MATCH("ID", Vertices[#Headers], 0), FALSE)</f>
        <v>227</v>
      </c>
    </row>
    <row r="323" spans="1:3" x14ac:dyDescent="0.25">
      <c r="A323" s="83" t="s">
        <v>1084</v>
      </c>
      <c r="B323" s="85" t="s">
        <v>725</v>
      </c>
      <c r="C323" s="83">
        <f>VLOOKUP(GroupVertices[[#This Row],[Vertex]], Vertices[], MATCH("ID", Vertices[#Headers], 0), FALSE)</f>
        <v>290</v>
      </c>
    </row>
    <row r="324" spans="1:3" x14ac:dyDescent="0.25">
      <c r="A324" s="83" t="s">
        <v>1084</v>
      </c>
      <c r="B324" s="85" t="s">
        <v>726</v>
      </c>
      <c r="C324" s="83">
        <f>VLOOKUP(GroupVertices[[#This Row],[Vertex]], Vertices[], MATCH("ID", Vertices[#Headers], 0), FALSE)</f>
        <v>865</v>
      </c>
    </row>
    <row r="325" spans="1:3" x14ac:dyDescent="0.25">
      <c r="A325" s="83" t="s">
        <v>1084</v>
      </c>
      <c r="B325" s="85" t="s">
        <v>400</v>
      </c>
      <c r="C325" s="83">
        <f>VLOOKUP(GroupVertices[[#This Row],[Vertex]], Vertices[], MATCH("ID", Vertices[#Headers], 0), FALSE)</f>
        <v>530</v>
      </c>
    </row>
    <row r="326" spans="1:3" x14ac:dyDescent="0.25">
      <c r="A326" s="83" t="s">
        <v>1084</v>
      </c>
      <c r="B326" s="85" t="s">
        <v>874</v>
      </c>
      <c r="C326" s="83">
        <f>VLOOKUP(GroupVertices[[#This Row],[Vertex]], Vertices[], MATCH("ID", Vertices[#Headers], 0), FALSE)</f>
        <v>381</v>
      </c>
    </row>
    <row r="327" spans="1:3" x14ac:dyDescent="0.25">
      <c r="A327" s="83" t="s">
        <v>1084</v>
      </c>
      <c r="B327" s="85" t="s">
        <v>989</v>
      </c>
      <c r="C327" s="83">
        <f>VLOOKUP(GroupVertices[[#This Row],[Vertex]], Vertices[], MATCH("ID", Vertices[#Headers], 0), FALSE)</f>
        <v>612</v>
      </c>
    </row>
    <row r="328" spans="1:3" x14ac:dyDescent="0.25">
      <c r="A328" s="83" t="s">
        <v>1084</v>
      </c>
      <c r="B328" s="85" t="s">
        <v>204</v>
      </c>
      <c r="C328" s="83">
        <f>VLOOKUP(GroupVertices[[#This Row],[Vertex]], Vertices[], MATCH("ID", Vertices[#Headers], 0), FALSE)</f>
        <v>13</v>
      </c>
    </row>
    <row r="329" spans="1:3" x14ac:dyDescent="0.25">
      <c r="A329" s="83" t="s">
        <v>1084</v>
      </c>
      <c r="B329" s="85" t="s">
        <v>944</v>
      </c>
      <c r="C329" s="83">
        <f>VLOOKUP(GroupVertices[[#This Row],[Vertex]], Vertices[], MATCH("ID", Vertices[#Headers], 0), FALSE)</f>
        <v>463</v>
      </c>
    </row>
    <row r="330" spans="1:3" x14ac:dyDescent="0.25">
      <c r="A330" s="83" t="s">
        <v>1084</v>
      </c>
      <c r="B330" s="85" t="s">
        <v>945</v>
      </c>
      <c r="C330" s="83">
        <f>VLOOKUP(GroupVertices[[#This Row],[Vertex]], Vertices[], MATCH("ID", Vertices[#Headers], 0), FALSE)</f>
        <v>589</v>
      </c>
    </row>
    <row r="331" spans="1:3" x14ac:dyDescent="0.25">
      <c r="A331" s="83" t="s">
        <v>1084</v>
      </c>
      <c r="B331" s="85" t="s">
        <v>410</v>
      </c>
      <c r="C331" s="83">
        <f>VLOOKUP(GroupVertices[[#This Row],[Vertex]], Vertices[], MATCH("ID", Vertices[#Headers], 0), FALSE)</f>
        <v>65</v>
      </c>
    </row>
    <row r="332" spans="1:3" x14ac:dyDescent="0.25">
      <c r="A332" s="83" t="s">
        <v>1084</v>
      </c>
      <c r="B332" s="85" t="s">
        <v>987</v>
      </c>
      <c r="C332" s="83">
        <f>VLOOKUP(GroupVertices[[#This Row],[Vertex]], Vertices[], MATCH("ID", Vertices[#Headers], 0), FALSE)</f>
        <v>531</v>
      </c>
    </row>
    <row r="333" spans="1:3" x14ac:dyDescent="0.25">
      <c r="A333" s="83" t="s">
        <v>1084</v>
      </c>
      <c r="B333" s="85" t="s">
        <v>411</v>
      </c>
      <c r="C333" s="83">
        <f>VLOOKUP(GroupVertices[[#This Row],[Vertex]], Vertices[], MATCH("ID", Vertices[#Headers], 0), FALSE)</f>
        <v>739</v>
      </c>
    </row>
    <row r="334" spans="1:3" x14ac:dyDescent="0.25">
      <c r="A334" s="83" t="s">
        <v>1084</v>
      </c>
      <c r="B334" s="85" t="s">
        <v>205</v>
      </c>
      <c r="C334" s="83">
        <f>VLOOKUP(GroupVertices[[#This Row],[Vertex]], Vertices[], MATCH("ID", Vertices[#Headers], 0), FALSE)</f>
        <v>524</v>
      </c>
    </row>
    <row r="335" spans="1:3" x14ac:dyDescent="0.25">
      <c r="A335" s="83" t="s">
        <v>1084</v>
      </c>
      <c r="B335" s="85" t="s">
        <v>207</v>
      </c>
      <c r="C335" s="83">
        <f>VLOOKUP(GroupVertices[[#This Row],[Vertex]], Vertices[], MATCH("ID", Vertices[#Headers], 0), FALSE)</f>
        <v>832</v>
      </c>
    </row>
    <row r="336" spans="1:3" x14ac:dyDescent="0.25">
      <c r="A336" s="83" t="s">
        <v>1084</v>
      </c>
      <c r="B336" s="85" t="s">
        <v>206</v>
      </c>
      <c r="C336" s="83">
        <f>VLOOKUP(GroupVertices[[#This Row],[Vertex]], Vertices[], MATCH("ID", Vertices[#Headers], 0), FALSE)</f>
        <v>537</v>
      </c>
    </row>
    <row r="337" spans="1:3" x14ac:dyDescent="0.25">
      <c r="A337" s="83" t="s">
        <v>1084</v>
      </c>
      <c r="B337" s="85" t="s">
        <v>488</v>
      </c>
      <c r="C337" s="83">
        <f>VLOOKUP(GroupVertices[[#This Row],[Vertex]], Vertices[], MATCH("ID", Vertices[#Headers], 0), FALSE)</f>
        <v>558</v>
      </c>
    </row>
    <row r="338" spans="1:3" x14ac:dyDescent="0.25">
      <c r="A338" s="83" t="s">
        <v>1084</v>
      </c>
      <c r="B338" s="85" t="s">
        <v>395</v>
      </c>
      <c r="C338" s="83">
        <f>VLOOKUP(GroupVertices[[#This Row],[Vertex]], Vertices[], MATCH("ID", Vertices[#Headers], 0), FALSE)</f>
        <v>98</v>
      </c>
    </row>
    <row r="339" spans="1:3" x14ac:dyDescent="0.25">
      <c r="A339" s="83" t="s">
        <v>1084</v>
      </c>
      <c r="B339" s="85" t="s">
        <v>700</v>
      </c>
      <c r="C339" s="83">
        <f>VLOOKUP(GroupVertices[[#This Row],[Vertex]], Vertices[], MATCH("ID", Vertices[#Headers], 0), FALSE)</f>
        <v>206</v>
      </c>
    </row>
    <row r="340" spans="1:3" x14ac:dyDescent="0.25">
      <c r="A340" s="83" t="s">
        <v>1084</v>
      </c>
      <c r="B340" s="85" t="s">
        <v>774</v>
      </c>
      <c r="C340" s="83">
        <f>VLOOKUP(GroupVertices[[#This Row],[Vertex]], Vertices[], MATCH("ID", Vertices[#Headers], 0), FALSE)</f>
        <v>264</v>
      </c>
    </row>
    <row r="341" spans="1:3" x14ac:dyDescent="0.25">
      <c r="A341" s="83" t="s">
        <v>1084</v>
      </c>
      <c r="B341" s="85" t="s">
        <v>496</v>
      </c>
      <c r="C341" s="83">
        <f>VLOOKUP(GroupVertices[[#This Row],[Vertex]], Vertices[], MATCH("ID", Vertices[#Headers], 0), FALSE)</f>
        <v>251</v>
      </c>
    </row>
    <row r="342" spans="1:3" x14ac:dyDescent="0.25">
      <c r="A342" s="83" t="s">
        <v>1084</v>
      </c>
      <c r="B342" s="85" t="s">
        <v>497</v>
      </c>
      <c r="C342" s="83">
        <f>VLOOKUP(GroupVertices[[#This Row],[Vertex]], Vertices[], MATCH("ID", Vertices[#Headers], 0), FALSE)</f>
        <v>407</v>
      </c>
    </row>
    <row r="343" spans="1:3" x14ac:dyDescent="0.25">
      <c r="A343" s="83" t="s">
        <v>1084</v>
      </c>
      <c r="B343" s="85" t="s">
        <v>843</v>
      </c>
      <c r="C343" s="83">
        <f>VLOOKUP(GroupVertices[[#This Row],[Vertex]], Vertices[], MATCH("ID", Vertices[#Headers], 0), FALSE)</f>
        <v>339</v>
      </c>
    </row>
    <row r="344" spans="1:3" x14ac:dyDescent="0.25">
      <c r="A344" s="83" t="s">
        <v>1084</v>
      </c>
      <c r="B344" s="85" t="s">
        <v>844</v>
      </c>
      <c r="C344" s="83">
        <f>VLOOKUP(GroupVertices[[#This Row],[Vertex]], Vertices[], MATCH("ID", Vertices[#Headers], 0), FALSE)</f>
        <v>489</v>
      </c>
    </row>
    <row r="345" spans="1:3" x14ac:dyDescent="0.25">
      <c r="A345" s="83" t="s">
        <v>1084</v>
      </c>
      <c r="B345" s="85" t="s">
        <v>535</v>
      </c>
      <c r="C345" s="83">
        <f>VLOOKUP(GroupVertices[[#This Row],[Vertex]], Vertices[], MATCH("ID", Vertices[#Headers], 0), FALSE)</f>
        <v>620</v>
      </c>
    </row>
    <row r="346" spans="1:3" x14ac:dyDescent="0.25">
      <c r="A346" s="83" t="s">
        <v>1084</v>
      </c>
      <c r="B346" s="85" t="s">
        <v>537</v>
      </c>
      <c r="C346" s="83">
        <f>VLOOKUP(GroupVertices[[#This Row],[Vertex]], Vertices[], MATCH("ID", Vertices[#Headers], 0), FALSE)</f>
        <v>687</v>
      </c>
    </row>
    <row r="347" spans="1:3" x14ac:dyDescent="0.25">
      <c r="A347" s="83" t="s">
        <v>1084</v>
      </c>
      <c r="B347" s="85" t="s">
        <v>642</v>
      </c>
      <c r="C347" s="83">
        <f>VLOOKUP(GroupVertices[[#This Row],[Vertex]], Vertices[], MATCH("ID", Vertices[#Headers], 0), FALSE)</f>
        <v>456</v>
      </c>
    </row>
    <row r="348" spans="1:3" x14ac:dyDescent="0.25">
      <c r="A348" s="83" t="s">
        <v>1084</v>
      </c>
      <c r="B348" s="85" t="s">
        <v>641</v>
      </c>
      <c r="C348" s="83">
        <f>VLOOKUP(GroupVertices[[#This Row],[Vertex]], Vertices[], MATCH("ID", Vertices[#Headers], 0), FALSE)</f>
        <v>155</v>
      </c>
    </row>
    <row r="349" spans="1:3" x14ac:dyDescent="0.25">
      <c r="A349" s="83" t="s">
        <v>1084</v>
      </c>
      <c r="B349" s="85" t="s">
        <v>1046</v>
      </c>
      <c r="C349" s="83">
        <f>VLOOKUP(GroupVertices[[#This Row],[Vertex]], Vertices[], MATCH("ID", Vertices[#Headers], 0), FALSE)</f>
        <v>791</v>
      </c>
    </row>
    <row r="350" spans="1:3" x14ac:dyDescent="0.25">
      <c r="A350" s="83" t="s">
        <v>1084</v>
      </c>
      <c r="B350" s="85" t="s">
        <v>1047</v>
      </c>
      <c r="C350" s="83">
        <f>VLOOKUP(GroupVertices[[#This Row],[Vertex]], Vertices[], MATCH("ID", Vertices[#Headers], 0), FALSE)</f>
        <v>864</v>
      </c>
    </row>
    <row r="351" spans="1:3" x14ac:dyDescent="0.25">
      <c r="A351" s="83" t="s">
        <v>1084</v>
      </c>
      <c r="B351" s="85" t="s">
        <v>538</v>
      </c>
      <c r="C351" s="83">
        <f>VLOOKUP(GroupVertices[[#This Row],[Vertex]], Vertices[], MATCH("ID", Vertices[#Headers], 0), FALSE)</f>
        <v>693</v>
      </c>
    </row>
    <row r="352" spans="1:3" x14ac:dyDescent="0.25">
      <c r="A352" s="83" t="s">
        <v>1084</v>
      </c>
      <c r="B352" s="85" t="s">
        <v>534</v>
      </c>
      <c r="C352" s="83">
        <f>VLOOKUP(GroupVertices[[#This Row],[Vertex]], Vertices[], MATCH("ID", Vertices[#Headers], 0), FALSE)</f>
        <v>114</v>
      </c>
    </row>
    <row r="353" spans="1:3" x14ac:dyDescent="0.25">
      <c r="A353" s="83" t="s">
        <v>1084</v>
      </c>
      <c r="B353" s="85" t="s">
        <v>498</v>
      </c>
      <c r="C353" s="83">
        <f>VLOOKUP(GroupVertices[[#This Row],[Vertex]], Vertices[], MATCH("ID", Vertices[#Headers], 0), FALSE)</f>
        <v>542</v>
      </c>
    </row>
    <row r="354" spans="1:3" x14ac:dyDescent="0.25">
      <c r="A354" s="83" t="s">
        <v>1084</v>
      </c>
      <c r="B354" s="85" t="s">
        <v>424</v>
      </c>
      <c r="C354" s="83">
        <f>VLOOKUP(GroupVertices[[#This Row],[Vertex]], Vertices[], MATCH("ID", Vertices[#Headers], 0), FALSE)</f>
        <v>72</v>
      </c>
    </row>
    <row r="355" spans="1:3" x14ac:dyDescent="0.25">
      <c r="A355" s="83" t="s">
        <v>1084</v>
      </c>
      <c r="B355" s="85" t="s">
        <v>477</v>
      </c>
      <c r="C355" s="83">
        <f>VLOOKUP(GroupVertices[[#This Row],[Vertex]], Vertices[], MATCH("ID", Vertices[#Headers], 0), FALSE)</f>
        <v>326</v>
      </c>
    </row>
    <row r="356" spans="1:3" x14ac:dyDescent="0.25">
      <c r="A356" s="83" t="s">
        <v>1084</v>
      </c>
      <c r="B356" s="85" t="s">
        <v>478</v>
      </c>
      <c r="C356" s="83">
        <f>VLOOKUP(GroupVertices[[#This Row],[Vertex]], Vertices[], MATCH("ID", Vertices[#Headers], 0), FALSE)</f>
        <v>346</v>
      </c>
    </row>
    <row r="357" spans="1:3" x14ac:dyDescent="0.25">
      <c r="A357" s="83" t="s">
        <v>1084</v>
      </c>
      <c r="B357" s="85" t="s">
        <v>479</v>
      </c>
      <c r="C357" s="83">
        <f>VLOOKUP(GroupVertices[[#This Row],[Vertex]], Vertices[], MATCH("ID", Vertices[#Headers], 0), FALSE)</f>
        <v>394</v>
      </c>
    </row>
    <row r="358" spans="1:3" x14ac:dyDescent="0.25">
      <c r="A358" s="83" t="s">
        <v>1084</v>
      </c>
      <c r="B358" s="85" t="s">
        <v>425</v>
      </c>
      <c r="C358" s="83">
        <f>VLOOKUP(GroupVertices[[#This Row],[Vertex]], Vertices[], MATCH("ID", Vertices[#Headers], 0), FALSE)</f>
        <v>94</v>
      </c>
    </row>
    <row r="359" spans="1:3" x14ac:dyDescent="0.25">
      <c r="A359" s="83" t="s">
        <v>1084</v>
      </c>
      <c r="B359" s="85" t="s">
        <v>427</v>
      </c>
      <c r="C359" s="83">
        <f>VLOOKUP(GroupVertices[[#This Row],[Vertex]], Vertices[], MATCH("ID", Vertices[#Headers], 0), FALSE)</f>
        <v>569</v>
      </c>
    </row>
    <row r="360" spans="1:3" x14ac:dyDescent="0.25">
      <c r="A360" s="83" t="s">
        <v>1084</v>
      </c>
      <c r="B360" s="85" t="s">
        <v>428</v>
      </c>
      <c r="C360" s="83">
        <f>VLOOKUP(GroupVertices[[#This Row],[Vertex]], Vertices[], MATCH("ID", Vertices[#Headers], 0), FALSE)</f>
        <v>735</v>
      </c>
    </row>
    <row r="361" spans="1:3" x14ac:dyDescent="0.25">
      <c r="A361" s="83" t="s">
        <v>1084</v>
      </c>
      <c r="B361" s="85" t="s">
        <v>426</v>
      </c>
      <c r="C361" s="83">
        <f>VLOOKUP(GroupVertices[[#This Row],[Vertex]], Vertices[], MATCH("ID", Vertices[#Headers], 0), FALSE)</f>
        <v>101</v>
      </c>
    </row>
    <row r="362" spans="1:3" x14ac:dyDescent="0.25">
      <c r="A362" s="83" t="s">
        <v>1084</v>
      </c>
      <c r="B362" s="85" t="s">
        <v>500</v>
      </c>
      <c r="C362" s="83">
        <f>VLOOKUP(GroupVertices[[#This Row],[Vertex]], Vertices[], MATCH("ID", Vertices[#Headers], 0), FALSE)</f>
        <v>637</v>
      </c>
    </row>
    <row r="363" spans="1:3" x14ac:dyDescent="0.25">
      <c r="A363" s="83" t="s">
        <v>1084</v>
      </c>
      <c r="B363" s="85" t="s">
        <v>485</v>
      </c>
      <c r="C363" s="83">
        <f>VLOOKUP(GroupVertices[[#This Row],[Vertex]], Vertices[], MATCH("ID", Vertices[#Headers], 0), FALSE)</f>
        <v>411</v>
      </c>
    </row>
    <row r="364" spans="1:3" x14ac:dyDescent="0.25">
      <c r="A364" s="83" t="s">
        <v>1084</v>
      </c>
      <c r="B364" s="85" t="s">
        <v>960</v>
      </c>
      <c r="C364" s="83">
        <f>VLOOKUP(GroupVertices[[#This Row],[Vertex]], Vertices[], MATCH("ID", Vertices[#Headers], 0), FALSE)</f>
        <v>488</v>
      </c>
    </row>
    <row r="365" spans="1:3" x14ac:dyDescent="0.25">
      <c r="A365" s="83" t="s">
        <v>1084</v>
      </c>
      <c r="B365" s="85" t="s">
        <v>961</v>
      </c>
      <c r="C365" s="83">
        <f>VLOOKUP(GroupVertices[[#This Row],[Vertex]], Vertices[], MATCH("ID", Vertices[#Headers], 0), FALSE)</f>
        <v>736</v>
      </c>
    </row>
    <row r="366" spans="1:3" x14ac:dyDescent="0.25">
      <c r="A366" s="83" t="s">
        <v>1084</v>
      </c>
      <c r="B366" s="85" t="s">
        <v>962</v>
      </c>
      <c r="C366" s="83">
        <f>VLOOKUP(GroupVertices[[#This Row],[Vertex]], Vertices[], MATCH("ID", Vertices[#Headers], 0), FALSE)</f>
        <v>758</v>
      </c>
    </row>
    <row r="367" spans="1:3" x14ac:dyDescent="0.25">
      <c r="A367" s="83" t="s">
        <v>1084</v>
      </c>
      <c r="B367" s="85" t="s">
        <v>490</v>
      </c>
      <c r="C367" s="83">
        <f>VLOOKUP(GroupVertices[[#This Row],[Vertex]], Vertices[], MATCH("ID", Vertices[#Headers], 0), FALSE)</f>
        <v>614</v>
      </c>
    </row>
    <row r="368" spans="1:3" x14ac:dyDescent="0.25">
      <c r="A368" s="83" t="s">
        <v>1084</v>
      </c>
      <c r="B368" s="85" t="s">
        <v>564</v>
      </c>
      <c r="C368" s="83">
        <f>VLOOKUP(GroupVertices[[#This Row],[Vertex]], Vertices[], MATCH("ID", Vertices[#Headers], 0), FALSE)</f>
        <v>889</v>
      </c>
    </row>
    <row r="369" spans="1:3" x14ac:dyDescent="0.25">
      <c r="A369" s="83" t="s">
        <v>1084</v>
      </c>
      <c r="B369" s="85" t="s">
        <v>195</v>
      </c>
      <c r="C369" s="83">
        <f>VLOOKUP(GroupVertices[[#This Row],[Vertex]], Vertices[], MATCH("ID", Vertices[#Headers], 0), FALSE)</f>
        <v>127</v>
      </c>
    </row>
    <row r="370" spans="1:3" x14ac:dyDescent="0.25">
      <c r="A370" s="83" t="s">
        <v>1084</v>
      </c>
      <c r="B370" s="85" t="s">
        <v>562</v>
      </c>
      <c r="C370" s="83">
        <f>VLOOKUP(GroupVertices[[#This Row],[Vertex]], Vertices[], MATCH("ID", Vertices[#Headers], 0), FALSE)</f>
        <v>393</v>
      </c>
    </row>
    <row r="371" spans="1:3" x14ac:dyDescent="0.25">
      <c r="A371" s="83" t="s">
        <v>1084</v>
      </c>
      <c r="B371" s="85" t="s">
        <v>717</v>
      </c>
      <c r="C371" s="83">
        <f>VLOOKUP(GroupVertices[[#This Row],[Vertex]], Vertices[], MATCH("ID", Vertices[#Headers], 0), FALSE)</f>
        <v>698</v>
      </c>
    </row>
    <row r="372" spans="1:3" x14ac:dyDescent="0.25">
      <c r="A372" s="83" t="s">
        <v>1084</v>
      </c>
      <c r="B372" s="85" t="s">
        <v>239</v>
      </c>
      <c r="C372" s="83">
        <f>VLOOKUP(GroupVertices[[#This Row],[Vertex]], Vertices[], MATCH("ID", Vertices[#Headers], 0), FALSE)</f>
        <v>215</v>
      </c>
    </row>
    <row r="373" spans="1:3" x14ac:dyDescent="0.25">
      <c r="A373" s="83" t="s">
        <v>1084</v>
      </c>
      <c r="B373" s="85" t="s">
        <v>747</v>
      </c>
      <c r="C373" s="83">
        <f>VLOOKUP(GroupVertices[[#This Row],[Vertex]], Vertices[], MATCH("ID", Vertices[#Headers], 0), FALSE)</f>
        <v>776</v>
      </c>
    </row>
    <row r="374" spans="1:3" x14ac:dyDescent="0.25">
      <c r="A374" s="83" t="s">
        <v>1084</v>
      </c>
      <c r="B374" s="85" t="s">
        <v>253</v>
      </c>
      <c r="C374" s="83">
        <f>VLOOKUP(GroupVertices[[#This Row],[Vertex]], Vertices[], MATCH("ID", Vertices[#Headers], 0), FALSE)</f>
        <v>244</v>
      </c>
    </row>
    <row r="375" spans="1:3" x14ac:dyDescent="0.25">
      <c r="A375" s="83" t="s">
        <v>1084</v>
      </c>
      <c r="B375" s="85" t="s">
        <v>748</v>
      </c>
      <c r="C375" s="83">
        <f>VLOOKUP(GroupVertices[[#This Row],[Vertex]], Vertices[], MATCH("ID", Vertices[#Headers], 0), FALSE)</f>
        <v>551</v>
      </c>
    </row>
    <row r="376" spans="1:3" x14ac:dyDescent="0.25">
      <c r="A376" s="83" t="s">
        <v>1084</v>
      </c>
      <c r="B376" s="85" t="s">
        <v>254</v>
      </c>
      <c r="C376" s="83">
        <f>VLOOKUP(GroupVertices[[#This Row],[Vertex]], Vertices[], MATCH("ID", Vertices[#Headers], 0), FALSE)</f>
        <v>245</v>
      </c>
    </row>
    <row r="377" spans="1:3" x14ac:dyDescent="0.25">
      <c r="A377" s="83" t="s">
        <v>1084</v>
      </c>
      <c r="B377" s="85" t="s">
        <v>255</v>
      </c>
      <c r="C377" s="83">
        <f>VLOOKUP(GroupVertices[[#This Row],[Vertex]], Vertices[], MATCH("ID", Vertices[#Headers], 0), FALSE)</f>
        <v>254</v>
      </c>
    </row>
    <row r="378" spans="1:3" x14ac:dyDescent="0.25">
      <c r="A378" s="83" t="s">
        <v>1084</v>
      </c>
      <c r="B378" s="85" t="s">
        <v>789</v>
      </c>
      <c r="C378" s="83">
        <f>VLOOKUP(GroupVertices[[#This Row],[Vertex]], Vertices[], MATCH("ID", Vertices[#Headers], 0), FALSE)</f>
        <v>803</v>
      </c>
    </row>
    <row r="379" spans="1:3" x14ac:dyDescent="0.25">
      <c r="A379" s="83" t="s">
        <v>1084</v>
      </c>
      <c r="B379" s="85" t="s">
        <v>256</v>
      </c>
      <c r="C379" s="83">
        <f>VLOOKUP(GroupVertices[[#This Row],[Vertex]], Vertices[], MATCH("ID", Vertices[#Headers], 0), FALSE)</f>
        <v>276</v>
      </c>
    </row>
    <row r="380" spans="1:3" x14ac:dyDescent="0.25">
      <c r="A380" s="83" t="s">
        <v>1084</v>
      </c>
      <c r="B380" s="85" t="s">
        <v>257</v>
      </c>
      <c r="C380" s="83">
        <f>VLOOKUP(GroupVertices[[#This Row],[Vertex]], Vertices[], MATCH("ID", Vertices[#Headers], 0), FALSE)</f>
        <v>277</v>
      </c>
    </row>
    <row r="381" spans="1:3" x14ac:dyDescent="0.25">
      <c r="A381" s="83" t="s">
        <v>1084</v>
      </c>
      <c r="B381" s="85" t="s">
        <v>258</v>
      </c>
      <c r="C381" s="83">
        <f>VLOOKUP(GroupVertices[[#This Row],[Vertex]], Vertices[], MATCH("ID", Vertices[#Headers], 0), FALSE)</f>
        <v>389</v>
      </c>
    </row>
    <row r="382" spans="1:3" x14ac:dyDescent="0.25">
      <c r="A382" s="83" t="s">
        <v>1084</v>
      </c>
      <c r="B382" s="85" t="s">
        <v>763</v>
      </c>
      <c r="C382" s="83">
        <f>VLOOKUP(GroupVertices[[#This Row],[Vertex]], Vertices[], MATCH("ID", Vertices[#Headers], 0), FALSE)</f>
        <v>257</v>
      </c>
    </row>
    <row r="383" spans="1:3" x14ac:dyDescent="0.25">
      <c r="A383" s="83" t="s">
        <v>1084</v>
      </c>
      <c r="B383" s="85" t="s">
        <v>841</v>
      </c>
      <c r="C383" s="83">
        <f>VLOOKUP(GroupVertices[[#This Row],[Vertex]], Vertices[], MATCH("ID", Vertices[#Headers], 0), FALSE)</f>
        <v>382</v>
      </c>
    </row>
    <row r="384" spans="1:3" x14ac:dyDescent="0.25">
      <c r="A384" s="83" t="s">
        <v>1084</v>
      </c>
      <c r="B384" s="85" t="s">
        <v>764</v>
      </c>
      <c r="C384" s="83">
        <f>VLOOKUP(GroupVertices[[#This Row],[Vertex]], Vertices[], MATCH("ID", Vertices[#Headers], 0), FALSE)</f>
        <v>337</v>
      </c>
    </row>
    <row r="385" spans="1:3" x14ac:dyDescent="0.25">
      <c r="A385" s="83" t="s">
        <v>1084</v>
      </c>
      <c r="B385" s="85" t="s">
        <v>582</v>
      </c>
      <c r="C385" s="83">
        <f>VLOOKUP(GroupVertices[[#This Row],[Vertex]], Vertices[], MATCH("ID", Vertices[#Headers], 0), FALSE)</f>
        <v>855</v>
      </c>
    </row>
    <row r="386" spans="1:3" x14ac:dyDescent="0.25">
      <c r="A386" s="83" t="s">
        <v>1084</v>
      </c>
      <c r="B386" s="85" t="s">
        <v>252</v>
      </c>
      <c r="C386" s="83">
        <f>VLOOKUP(GroupVertices[[#This Row],[Vertex]], Vertices[], MATCH("ID", Vertices[#Headers], 0), FALSE)</f>
        <v>130</v>
      </c>
    </row>
    <row r="387" spans="1:3" x14ac:dyDescent="0.25">
      <c r="A387" s="83" t="s">
        <v>1084</v>
      </c>
      <c r="B387" s="85" t="s">
        <v>570</v>
      </c>
      <c r="C387" s="83">
        <f>VLOOKUP(GroupVertices[[#This Row],[Vertex]], Vertices[], MATCH("ID", Vertices[#Headers], 0), FALSE)</f>
        <v>228</v>
      </c>
    </row>
    <row r="388" spans="1:3" x14ac:dyDescent="0.25">
      <c r="A388" s="83" t="s">
        <v>1084</v>
      </c>
      <c r="B388" s="85" t="s">
        <v>1048</v>
      </c>
      <c r="C388" s="83">
        <f>VLOOKUP(GroupVertices[[#This Row],[Vertex]], Vertices[], MATCH("ID", Vertices[#Headers], 0), FALSE)</f>
        <v>696</v>
      </c>
    </row>
    <row r="389" spans="1:3" x14ac:dyDescent="0.25">
      <c r="A389" s="83" t="s">
        <v>1084</v>
      </c>
      <c r="B389" s="85" t="s">
        <v>741</v>
      </c>
      <c r="C389" s="83">
        <f>VLOOKUP(GroupVertices[[#This Row],[Vertex]], Vertices[], MATCH("ID", Vertices[#Headers], 0), FALSE)</f>
        <v>833</v>
      </c>
    </row>
    <row r="390" spans="1:3" x14ac:dyDescent="0.25">
      <c r="A390" s="83" t="s">
        <v>1084</v>
      </c>
      <c r="B390" s="85" t="s">
        <v>571</v>
      </c>
      <c r="C390" s="83">
        <f>VLOOKUP(GroupVertices[[#This Row],[Vertex]], Vertices[], MATCH("ID", Vertices[#Headers], 0), FALSE)</f>
        <v>238</v>
      </c>
    </row>
    <row r="391" spans="1:3" x14ac:dyDescent="0.25">
      <c r="A391" s="83" t="s">
        <v>1084</v>
      </c>
      <c r="B391" s="85" t="s">
        <v>572</v>
      </c>
      <c r="C391" s="83">
        <f>VLOOKUP(GroupVertices[[#This Row],[Vertex]], Vertices[], MATCH("ID", Vertices[#Headers], 0), FALSE)</f>
        <v>239</v>
      </c>
    </row>
    <row r="392" spans="1:3" x14ac:dyDescent="0.25">
      <c r="A392" s="83" t="s">
        <v>1084</v>
      </c>
      <c r="B392" s="85" t="s">
        <v>597</v>
      </c>
      <c r="C392" s="83">
        <f>VLOOKUP(GroupVertices[[#This Row],[Vertex]], Vertices[], MATCH("ID", Vertices[#Headers], 0), FALSE)</f>
        <v>138</v>
      </c>
    </row>
    <row r="393" spans="1:3" x14ac:dyDescent="0.25">
      <c r="A393" s="83" t="s">
        <v>1084</v>
      </c>
      <c r="B393" s="85" t="s">
        <v>575</v>
      </c>
      <c r="C393" s="83">
        <f>VLOOKUP(GroupVertices[[#This Row],[Vertex]], Vertices[], MATCH("ID", Vertices[#Headers], 0), FALSE)</f>
        <v>504</v>
      </c>
    </row>
    <row r="394" spans="1:3" x14ac:dyDescent="0.25">
      <c r="A394" s="83" t="s">
        <v>1084</v>
      </c>
      <c r="B394" s="85" t="s">
        <v>568</v>
      </c>
      <c r="C394" s="83">
        <f>VLOOKUP(GroupVertices[[#This Row],[Vertex]], Vertices[], MATCH("ID", Vertices[#Headers], 0), FALSE)</f>
        <v>166</v>
      </c>
    </row>
    <row r="395" spans="1:3" x14ac:dyDescent="0.25">
      <c r="A395" s="83" t="s">
        <v>1084</v>
      </c>
      <c r="B395" s="85" t="s">
        <v>679</v>
      </c>
      <c r="C395" s="83">
        <f>VLOOKUP(GroupVertices[[#This Row],[Vertex]], Vertices[], MATCH("ID", Vertices[#Headers], 0), FALSE)</f>
        <v>187</v>
      </c>
    </row>
    <row r="396" spans="1:3" x14ac:dyDescent="0.25">
      <c r="A396" s="83" t="s">
        <v>1084</v>
      </c>
      <c r="B396" s="85" t="s">
        <v>983</v>
      </c>
      <c r="C396" s="83">
        <f>VLOOKUP(GroupVertices[[#This Row],[Vertex]], Vertices[], MATCH("ID", Vertices[#Headers], 0), FALSE)</f>
        <v>526</v>
      </c>
    </row>
    <row r="397" spans="1:3" x14ac:dyDescent="0.25">
      <c r="A397" s="83" t="s">
        <v>1084</v>
      </c>
      <c r="B397" s="85" t="s">
        <v>984</v>
      </c>
      <c r="C397" s="83">
        <f>VLOOKUP(GroupVertices[[#This Row],[Vertex]], Vertices[], MATCH("ID", Vertices[#Headers], 0), FALSE)</f>
        <v>834</v>
      </c>
    </row>
    <row r="398" spans="1:3" x14ac:dyDescent="0.25">
      <c r="A398" s="83" t="s">
        <v>1084</v>
      </c>
      <c r="B398" s="85" t="s">
        <v>680</v>
      </c>
      <c r="C398" s="83">
        <f>VLOOKUP(GroupVertices[[#This Row],[Vertex]], Vertices[], MATCH("ID", Vertices[#Headers], 0), FALSE)</f>
        <v>743</v>
      </c>
    </row>
    <row r="399" spans="1:3" x14ac:dyDescent="0.25">
      <c r="A399" s="83" t="s">
        <v>1084</v>
      </c>
      <c r="B399" s="85" t="s">
        <v>678</v>
      </c>
      <c r="C399" s="83">
        <f>VLOOKUP(GroupVertices[[#This Row],[Vertex]], Vertices[], MATCH("ID", Vertices[#Headers], 0), FALSE)</f>
        <v>186</v>
      </c>
    </row>
    <row r="400" spans="1:3" x14ac:dyDescent="0.25">
      <c r="A400" s="83" t="s">
        <v>1084</v>
      </c>
      <c r="B400" s="85" t="s">
        <v>386</v>
      </c>
      <c r="C400" s="83">
        <f>VLOOKUP(GroupVertices[[#This Row],[Vertex]], Vertices[], MATCH("ID", Vertices[#Headers], 0), FALSE)</f>
        <v>60</v>
      </c>
    </row>
    <row r="401" spans="1:3" x14ac:dyDescent="0.25">
      <c r="A401" s="83" t="s">
        <v>1084</v>
      </c>
      <c r="B401" s="85" t="s">
        <v>685</v>
      </c>
      <c r="C401" s="83">
        <f>VLOOKUP(GroupVertices[[#This Row],[Vertex]], Vertices[], MATCH("ID", Vertices[#Headers], 0), FALSE)</f>
        <v>191</v>
      </c>
    </row>
    <row r="402" spans="1:3" x14ac:dyDescent="0.25">
      <c r="A402" s="83" t="s">
        <v>1084</v>
      </c>
      <c r="B402" s="85" t="s">
        <v>867</v>
      </c>
      <c r="C402" s="83">
        <f>VLOOKUP(GroupVertices[[#This Row],[Vertex]], Vertices[], MATCH("ID", Vertices[#Headers], 0), FALSE)</f>
        <v>511</v>
      </c>
    </row>
    <row r="403" spans="1:3" x14ac:dyDescent="0.25">
      <c r="A403" s="83" t="s">
        <v>1084</v>
      </c>
      <c r="B403" s="85" t="s">
        <v>946</v>
      </c>
      <c r="C403" s="83">
        <f>VLOOKUP(GroupVertices[[#This Row],[Vertex]], Vertices[], MATCH("ID", Vertices[#Headers], 0), FALSE)</f>
        <v>611</v>
      </c>
    </row>
    <row r="404" spans="1:3" x14ac:dyDescent="0.25">
      <c r="A404" s="83" t="s">
        <v>1084</v>
      </c>
      <c r="B404" s="85" t="s">
        <v>387</v>
      </c>
      <c r="C404" s="83">
        <f>VLOOKUP(GroupVertices[[#This Row],[Vertex]], Vertices[], MATCH("ID", Vertices[#Headers], 0), FALSE)</f>
        <v>465</v>
      </c>
    </row>
    <row r="405" spans="1:3" x14ac:dyDescent="0.25">
      <c r="A405" s="83" t="s">
        <v>1084</v>
      </c>
      <c r="B405" s="85" t="s">
        <v>807</v>
      </c>
      <c r="C405" s="83">
        <f>VLOOKUP(GroupVertices[[#This Row],[Vertex]], Vertices[], MATCH("ID", Vertices[#Headers], 0), FALSE)</f>
        <v>617</v>
      </c>
    </row>
    <row r="406" spans="1:3" x14ac:dyDescent="0.25">
      <c r="A406" s="83" t="s">
        <v>1084</v>
      </c>
      <c r="B406" s="85" t="s">
        <v>528</v>
      </c>
      <c r="C406" s="83">
        <f>VLOOKUP(GroupVertices[[#This Row],[Vertex]], Vertices[], MATCH("ID", Vertices[#Headers], 0), FALSE)</f>
        <v>302</v>
      </c>
    </row>
    <row r="407" spans="1:3" x14ac:dyDescent="0.25">
      <c r="A407" s="83" t="s">
        <v>1084</v>
      </c>
      <c r="B407" s="85" t="s">
        <v>214</v>
      </c>
      <c r="C407" s="83">
        <f>VLOOKUP(GroupVertices[[#This Row],[Vertex]], Vertices[], MATCH("ID", Vertices[#Headers], 0), FALSE)</f>
        <v>15</v>
      </c>
    </row>
    <row r="408" spans="1:3" x14ac:dyDescent="0.25">
      <c r="A408" s="83" t="s">
        <v>1084</v>
      </c>
      <c r="B408" s="85" t="s">
        <v>215</v>
      </c>
      <c r="C408" s="83">
        <f>VLOOKUP(GroupVertices[[#This Row],[Vertex]], Vertices[], MATCH("ID", Vertices[#Headers], 0), FALSE)</f>
        <v>67</v>
      </c>
    </row>
    <row r="409" spans="1:3" x14ac:dyDescent="0.25">
      <c r="A409" s="83" t="s">
        <v>1084</v>
      </c>
      <c r="B409" s="85" t="s">
        <v>216</v>
      </c>
      <c r="C409" s="83">
        <f>VLOOKUP(GroupVertices[[#This Row],[Vertex]], Vertices[], MATCH("ID", Vertices[#Headers], 0), FALSE)</f>
        <v>288</v>
      </c>
    </row>
    <row r="410" spans="1:3" x14ac:dyDescent="0.25">
      <c r="A410" s="83" t="s">
        <v>1084</v>
      </c>
      <c r="B410" s="85" t="s">
        <v>524</v>
      </c>
      <c r="C410" s="83">
        <f>VLOOKUP(GroupVertices[[#This Row],[Vertex]], Vertices[], MATCH("ID", Vertices[#Headers], 0), FALSE)</f>
        <v>116</v>
      </c>
    </row>
    <row r="411" spans="1:3" x14ac:dyDescent="0.25">
      <c r="A411" s="83" t="s">
        <v>1084</v>
      </c>
      <c r="B411" s="85" t="s">
        <v>527</v>
      </c>
      <c r="C411" s="83">
        <f>VLOOKUP(GroupVertices[[#This Row],[Vertex]], Vertices[], MATCH("ID", Vertices[#Headers], 0), FALSE)</f>
        <v>221</v>
      </c>
    </row>
    <row r="412" spans="1:3" x14ac:dyDescent="0.25">
      <c r="A412" s="83" t="s">
        <v>1084</v>
      </c>
      <c r="B412" s="85" t="s">
        <v>532</v>
      </c>
      <c r="C412" s="83">
        <f>VLOOKUP(GroupVertices[[#This Row],[Vertex]], Vertices[], MATCH("ID", Vertices[#Headers], 0), FALSE)</f>
        <v>704</v>
      </c>
    </row>
    <row r="413" spans="1:3" x14ac:dyDescent="0.25">
      <c r="A413" s="83" t="s">
        <v>1084</v>
      </c>
      <c r="B413" s="85" t="s">
        <v>530</v>
      </c>
      <c r="C413" s="83">
        <f>VLOOKUP(GroupVertices[[#This Row],[Vertex]], Vertices[], MATCH("ID", Vertices[#Headers], 0), FALSE)</f>
        <v>543</v>
      </c>
    </row>
    <row r="414" spans="1:3" x14ac:dyDescent="0.25">
      <c r="A414" s="83" t="s">
        <v>1084</v>
      </c>
      <c r="B414" s="85" t="s">
        <v>672</v>
      </c>
      <c r="C414" s="83">
        <f>VLOOKUP(GroupVertices[[#This Row],[Vertex]], Vertices[], MATCH("ID", Vertices[#Headers], 0), FALSE)</f>
        <v>179</v>
      </c>
    </row>
    <row r="415" spans="1:3" x14ac:dyDescent="0.25">
      <c r="A415" s="83" t="s">
        <v>1084</v>
      </c>
      <c r="B415" s="85" t="s">
        <v>673</v>
      </c>
      <c r="C415" s="83">
        <f>VLOOKUP(GroupVertices[[#This Row],[Vertex]], Vertices[], MATCH("ID", Vertices[#Headers], 0), FALSE)</f>
        <v>180</v>
      </c>
    </row>
    <row r="416" spans="1:3" x14ac:dyDescent="0.25">
      <c r="A416" s="83" t="s">
        <v>1084</v>
      </c>
      <c r="B416" s="85" t="s">
        <v>315</v>
      </c>
      <c r="C416" s="83">
        <f>VLOOKUP(GroupVertices[[#This Row],[Vertex]], Vertices[], MATCH("ID", Vertices[#Headers], 0), FALSE)</f>
        <v>79</v>
      </c>
    </row>
    <row r="417" spans="1:3" x14ac:dyDescent="0.25">
      <c r="A417" s="83" t="s">
        <v>1084</v>
      </c>
      <c r="B417" s="85" t="s">
        <v>316</v>
      </c>
      <c r="C417" s="83">
        <f>VLOOKUP(GroupVertices[[#This Row],[Vertex]], Vertices[], MATCH("ID", Vertices[#Headers], 0), FALSE)</f>
        <v>82</v>
      </c>
    </row>
    <row r="418" spans="1:3" x14ac:dyDescent="0.25">
      <c r="A418" s="83" t="s">
        <v>1084</v>
      </c>
      <c r="B418" s="85" t="s">
        <v>318</v>
      </c>
      <c r="C418" s="83">
        <f>VLOOKUP(GroupVertices[[#This Row],[Vertex]], Vertices[], MATCH("ID", Vertices[#Headers], 0), FALSE)</f>
        <v>253</v>
      </c>
    </row>
    <row r="419" spans="1:3" x14ac:dyDescent="0.25">
      <c r="A419" s="83" t="s">
        <v>1084</v>
      </c>
      <c r="B419" s="85" t="s">
        <v>781</v>
      </c>
      <c r="C419" s="83">
        <f>VLOOKUP(GroupVertices[[#This Row],[Vertex]], Vertices[], MATCH("ID", Vertices[#Headers], 0), FALSE)</f>
        <v>269</v>
      </c>
    </row>
    <row r="420" spans="1:3" x14ac:dyDescent="0.25">
      <c r="A420" s="83" t="s">
        <v>1084</v>
      </c>
      <c r="B420" s="85" t="s">
        <v>782</v>
      </c>
      <c r="C420" s="83">
        <f>VLOOKUP(GroupVertices[[#This Row],[Vertex]], Vertices[], MATCH("ID", Vertices[#Headers], 0), FALSE)</f>
        <v>404</v>
      </c>
    </row>
    <row r="421" spans="1:3" x14ac:dyDescent="0.25">
      <c r="A421" s="83" t="s">
        <v>1084</v>
      </c>
      <c r="B421" s="85" t="s">
        <v>783</v>
      </c>
      <c r="C421" s="83">
        <f>VLOOKUP(GroupVertices[[#This Row],[Vertex]], Vertices[], MATCH("ID", Vertices[#Headers], 0), FALSE)</f>
        <v>481</v>
      </c>
    </row>
    <row r="422" spans="1:3" x14ac:dyDescent="0.25">
      <c r="A422" s="83" t="s">
        <v>1084</v>
      </c>
      <c r="B422" s="85" t="s">
        <v>784</v>
      </c>
      <c r="C422" s="83">
        <f>VLOOKUP(GroupVertices[[#This Row],[Vertex]], Vertices[], MATCH("ID", Vertices[#Headers], 0), FALSE)</f>
        <v>683</v>
      </c>
    </row>
    <row r="423" spans="1:3" x14ac:dyDescent="0.25">
      <c r="A423" s="83" t="s">
        <v>1084</v>
      </c>
      <c r="B423" s="85" t="s">
        <v>319</v>
      </c>
      <c r="C423" s="83">
        <f>VLOOKUP(GroupVertices[[#This Row],[Vertex]], Vertices[], MATCH("ID", Vertices[#Headers], 0), FALSE)</f>
        <v>270</v>
      </c>
    </row>
    <row r="424" spans="1:3" x14ac:dyDescent="0.25">
      <c r="A424" s="83" t="s">
        <v>1084</v>
      </c>
      <c r="B424" s="85" t="s">
        <v>330</v>
      </c>
      <c r="C424" s="83">
        <f>VLOOKUP(GroupVertices[[#This Row],[Vertex]], Vertices[], MATCH("ID", Vertices[#Headers], 0), FALSE)</f>
        <v>755</v>
      </c>
    </row>
    <row r="425" spans="1:3" x14ac:dyDescent="0.25">
      <c r="A425" s="83" t="s">
        <v>1084</v>
      </c>
      <c r="B425" s="85" t="s">
        <v>321</v>
      </c>
      <c r="C425" s="83">
        <f>VLOOKUP(GroupVertices[[#This Row],[Vertex]], Vertices[], MATCH("ID", Vertices[#Headers], 0), FALSE)</f>
        <v>282</v>
      </c>
    </row>
    <row r="426" spans="1:3" x14ac:dyDescent="0.25">
      <c r="A426" s="83" t="s">
        <v>1084</v>
      </c>
      <c r="B426" s="85" t="s">
        <v>793</v>
      </c>
      <c r="C426" s="83">
        <f>VLOOKUP(GroupVertices[[#This Row],[Vertex]], Vertices[], MATCH("ID", Vertices[#Headers], 0), FALSE)</f>
        <v>293</v>
      </c>
    </row>
    <row r="427" spans="1:3" x14ac:dyDescent="0.25">
      <c r="A427" s="83" t="s">
        <v>1084</v>
      </c>
      <c r="B427" s="85" t="s">
        <v>794</v>
      </c>
      <c r="C427" s="83">
        <f>VLOOKUP(GroupVertices[[#This Row],[Vertex]], Vertices[], MATCH("ID", Vertices[#Headers], 0), FALSE)</f>
        <v>422</v>
      </c>
    </row>
    <row r="428" spans="1:3" x14ac:dyDescent="0.25">
      <c r="A428" s="83" t="s">
        <v>1084</v>
      </c>
      <c r="B428" s="85" t="s">
        <v>361</v>
      </c>
      <c r="C428" s="83">
        <f>VLOOKUP(GroupVertices[[#This Row],[Vertex]], Vertices[], MATCH("ID", Vertices[#Headers], 0), FALSE)</f>
        <v>49</v>
      </c>
    </row>
    <row r="429" spans="1:3" x14ac:dyDescent="0.25">
      <c r="A429" s="83" t="s">
        <v>1084</v>
      </c>
      <c r="B429" s="85" t="s">
        <v>362</v>
      </c>
      <c r="C429" s="83">
        <f>VLOOKUP(GroupVertices[[#This Row],[Vertex]], Vertices[], MATCH("ID", Vertices[#Headers], 0), FALSE)</f>
        <v>606</v>
      </c>
    </row>
    <row r="430" spans="1:3" x14ac:dyDescent="0.25">
      <c r="A430" s="83" t="s">
        <v>1084</v>
      </c>
      <c r="B430" s="85" t="s">
        <v>718</v>
      </c>
      <c r="C430" s="83">
        <f>VLOOKUP(GroupVertices[[#This Row],[Vertex]], Vertices[], MATCH("ID", Vertices[#Headers], 0), FALSE)</f>
        <v>217</v>
      </c>
    </row>
    <row r="431" spans="1:3" x14ac:dyDescent="0.25">
      <c r="A431" s="83" t="s">
        <v>1084</v>
      </c>
      <c r="B431" s="85" t="s">
        <v>719</v>
      </c>
      <c r="C431" s="83">
        <f>VLOOKUP(GroupVertices[[#This Row],[Vertex]], Vertices[], MATCH("ID", Vertices[#Headers], 0), FALSE)</f>
        <v>284</v>
      </c>
    </row>
    <row r="432" spans="1:3" x14ac:dyDescent="0.25">
      <c r="A432" s="83" t="s">
        <v>1084</v>
      </c>
      <c r="B432" s="85" t="s">
        <v>620</v>
      </c>
      <c r="C432" s="83">
        <f>VLOOKUP(GroupVertices[[#This Row],[Vertex]], Vertices[], MATCH("ID", Vertices[#Headers], 0), FALSE)</f>
        <v>670</v>
      </c>
    </row>
    <row r="433" spans="1:3" x14ac:dyDescent="0.25">
      <c r="A433" s="83" t="s">
        <v>1084</v>
      </c>
      <c r="B433" s="85" t="s">
        <v>622</v>
      </c>
      <c r="C433" s="83">
        <f>VLOOKUP(GroupVertices[[#This Row],[Vertex]], Vertices[], MATCH("ID", Vertices[#Headers], 0), FALSE)</f>
        <v>672</v>
      </c>
    </row>
    <row r="434" spans="1:3" x14ac:dyDescent="0.25">
      <c r="A434" s="83" t="s">
        <v>1084</v>
      </c>
      <c r="B434" s="85" t="s">
        <v>621</v>
      </c>
      <c r="C434" s="83">
        <f>VLOOKUP(GroupVertices[[#This Row],[Vertex]], Vertices[], MATCH("ID", Vertices[#Headers], 0), FALSE)</f>
        <v>671</v>
      </c>
    </row>
    <row r="435" spans="1:3" x14ac:dyDescent="0.25">
      <c r="A435" s="83" t="s">
        <v>1084</v>
      </c>
      <c r="B435" s="85" t="s">
        <v>795</v>
      </c>
      <c r="C435" s="83">
        <f>VLOOKUP(GroupVertices[[#This Row],[Vertex]], Vertices[], MATCH("ID", Vertices[#Headers], 0), FALSE)</f>
        <v>673</v>
      </c>
    </row>
    <row r="436" spans="1:3" x14ac:dyDescent="0.25">
      <c r="A436" s="83" t="s">
        <v>1084</v>
      </c>
      <c r="B436" s="85" t="s">
        <v>623</v>
      </c>
      <c r="C436" s="83">
        <f>VLOOKUP(GroupVertices[[#This Row],[Vertex]], Vertices[], MATCH("ID", Vertices[#Headers], 0), FALSE)</f>
        <v>678</v>
      </c>
    </row>
    <row r="437" spans="1:3" x14ac:dyDescent="0.25">
      <c r="A437" s="83" t="s">
        <v>1084</v>
      </c>
      <c r="B437" s="85" t="s">
        <v>624</v>
      </c>
      <c r="C437" s="83">
        <f>VLOOKUP(GroupVertices[[#This Row],[Vertex]], Vertices[], MATCH("ID", Vertices[#Headers], 0), FALSE)</f>
        <v>712</v>
      </c>
    </row>
    <row r="438" spans="1:3" x14ac:dyDescent="0.25">
      <c r="A438" s="83" t="s">
        <v>1084</v>
      </c>
      <c r="B438" s="85" t="s">
        <v>525</v>
      </c>
      <c r="C438" s="83">
        <f>VLOOKUP(GroupVertices[[#This Row],[Vertex]], Vertices[], MATCH("ID", Vertices[#Headers], 0), FALSE)</f>
        <v>145</v>
      </c>
    </row>
    <row r="439" spans="1:3" x14ac:dyDescent="0.25">
      <c r="A439" s="83" t="s">
        <v>1084</v>
      </c>
      <c r="B439" s="85" t="s">
        <v>625</v>
      </c>
      <c r="C439" s="83">
        <f>VLOOKUP(GroupVertices[[#This Row],[Vertex]], Vertices[], MATCH("ID", Vertices[#Headers], 0), FALSE)</f>
        <v>757</v>
      </c>
    </row>
    <row r="440" spans="1:3" x14ac:dyDescent="0.25">
      <c r="A440" s="83" t="s">
        <v>1084</v>
      </c>
      <c r="B440" s="85" t="s">
        <v>218</v>
      </c>
      <c r="C440" s="83">
        <f>VLOOKUP(GroupVertices[[#This Row],[Vertex]], Vertices[], MATCH("ID", Vertices[#Headers], 0), FALSE)</f>
        <v>838</v>
      </c>
    </row>
    <row r="441" spans="1:3" x14ac:dyDescent="0.25">
      <c r="A441" s="83" t="s">
        <v>1084</v>
      </c>
      <c r="B441" s="85" t="s">
        <v>523</v>
      </c>
      <c r="C441" s="83">
        <f>VLOOKUP(GroupVertices[[#This Row],[Vertex]], Vertices[], MATCH("ID", Vertices[#Headers], 0), FALSE)</f>
        <v>113</v>
      </c>
    </row>
    <row r="442" spans="1:3" x14ac:dyDescent="0.25">
      <c r="A442" s="83" t="s">
        <v>1084</v>
      </c>
      <c r="B442" s="85" t="s">
        <v>529</v>
      </c>
      <c r="C442" s="83">
        <f>VLOOKUP(GroupVertices[[#This Row],[Vertex]], Vertices[], MATCH("ID", Vertices[#Headers], 0), FALSE)</f>
        <v>486</v>
      </c>
    </row>
    <row r="443" spans="1:3" x14ac:dyDescent="0.25">
      <c r="A443" s="83" t="s">
        <v>1084</v>
      </c>
      <c r="B443" s="85" t="s">
        <v>715</v>
      </c>
      <c r="C443" s="83">
        <f>VLOOKUP(GroupVertices[[#This Row],[Vertex]], Vertices[], MATCH("ID", Vertices[#Headers], 0), FALSE)</f>
        <v>759</v>
      </c>
    </row>
    <row r="444" spans="1:3" x14ac:dyDescent="0.25">
      <c r="A444" s="83" t="s">
        <v>1084</v>
      </c>
      <c r="B444" s="85" t="s">
        <v>714</v>
      </c>
      <c r="C444" s="83">
        <f>VLOOKUP(GroupVertices[[#This Row],[Vertex]], Vertices[], MATCH("ID", Vertices[#Headers], 0), FALSE)</f>
        <v>355</v>
      </c>
    </row>
    <row r="445" spans="1:3" x14ac:dyDescent="0.25">
      <c r="A445" s="83" t="s">
        <v>1084</v>
      </c>
      <c r="B445" s="85" t="s">
        <v>716</v>
      </c>
      <c r="C445" s="83">
        <f>VLOOKUP(GroupVertices[[#This Row],[Vertex]], Vertices[], MATCH("ID", Vertices[#Headers], 0), FALSE)</f>
        <v>872</v>
      </c>
    </row>
    <row r="446" spans="1:3" x14ac:dyDescent="0.25">
      <c r="A446" s="83" t="s">
        <v>1084</v>
      </c>
      <c r="B446" s="85" t="s">
        <v>526</v>
      </c>
      <c r="C446" s="83">
        <f>VLOOKUP(GroupVertices[[#This Row],[Vertex]], Vertices[], MATCH("ID", Vertices[#Headers], 0), FALSE)</f>
        <v>213</v>
      </c>
    </row>
    <row r="447" spans="1:3" x14ac:dyDescent="0.25">
      <c r="A447" s="83" t="s">
        <v>1084</v>
      </c>
      <c r="B447" s="85" t="s">
        <v>662</v>
      </c>
      <c r="C447" s="83">
        <f>VLOOKUP(GroupVertices[[#This Row],[Vertex]], Vertices[], MATCH("ID", Vertices[#Headers], 0), FALSE)</f>
        <v>216</v>
      </c>
    </row>
    <row r="448" spans="1:3" x14ac:dyDescent="0.25">
      <c r="A448" s="83" t="s">
        <v>1084</v>
      </c>
      <c r="B448" s="85" t="s">
        <v>836</v>
      </c>
      <c r="C448" s="83">
        <f>VLOOKUP(GroupVertices[[#This Row],[Vertex]], Vertices[], MATCH("ID", Vertices[#Headers], 0), FALSE)</f>
        <v>472</v>
      </c>
    </row>
    <row r="449" spans="1:3" x14ac:dyDescent="0.25">
      <c r="A449" s="83" t="s">
        <v>1084</v>
      </c>
      <c r="B449" s="85" t="s">
        <v>663</v>
      </c>
      <c r="C449" s="83">
        <f>VLOOKUP(GroupVertices[[#This Row],[Vertex]], Vertices[], MATCH("ID", Vertices[#Headers], 0), FALSE)</f>
        <v>332</v>
      </c>
    </row>
    <row r="450" spans="1:3" x14ac:dyDescent="0.25">
      <c r="A450" s="83" t="s">
        <v>1084</v>
      </c>
      <c r="B450" s="85" t="s">
        <v>664</v>
      </c>
      <c r="C450" s="83">
        <f>VLOOKUP(GroupVertices[[#This Row],[Vertex]], Vertices[], MATCH("ID", Vertices[#Headers], 0), FALSE)</f>
        <v>444</v>
      </c>
    </row>
    <row r="451" spans="1:3" x14ac:dyDescent="0.25">
      <c r="A451" s="83" t="s">
        <v>1084</v>
      </c>
      <c r="B451" s="85" t="s">
        <v>665</v>
      </c>
      <c r="C451" s="83">
        <f>VLOOKUP(GroupVertices[[#This Row],[Vertex]], Vertices[], MATCH("ID", Vertices[#Headers], 0), FALSE)</f>
        <v>628</v>
      </c>
    </row>
    <row r="452" spans="1:3" x14ac:dyDescent="0.25">
      <c r="A452" s="83" t="s">
        <v>1084</v>
      </c>
      <c r="B452" s="85" t="s">
        <v>661</v>
      </c>
      <c r="C452" s="83">
        <f>VLOOKUP(GroupVertices[[#This Row],[Vertex]], Vertices[], MATCH("ID", Vertices[#Headers], 0), FALSE)</f>
        <v>182</v>
      </c>
    </row>
    <row r="453" spans="1:3" x14ac:dyDescent="0.25">
      <c r="A453" s="83" t="s">
        <v>1084</v>
      </c>
      <c r="B453" s="85" t="s">
        <v>666</v>
      </c>
      <c r="C453" s="83">
        <f>VLOOKUP(GroupVertices[[#This Row],[Vertex]], Vertices[], MATCH("ID", Vertices[#Headers], 0), FALSE)</f>
        <v>661</v>
      </c>
    </row>
    <row r="454" spans="1:3" x14ac:dyDescent="0.25">
      <c r="A454" s="83" t="s">
        <v>1084</v>
      </c>
      <c r="B454" s="85" t="s">
        <v>667</v>
      </c>
      <c r="C454" s="83">
        <f>VLOOKUP(GroupVertices[[#This Row],[Vertex]], Vertices[], MATCH("ID", Vertices[#Headers], 0), FALSE)</f>
        <v>811</v>
      </c>
    </row>
    <row r="455" spans="1:3" x14ac:dyDescent="0.25">
      <c r="A455" s="83" t="s">
        <v>1084</v>
      </c>
      <c r="B455" s="85" t="s">
        <v>569</v>
      </c>
      <c r="C455" s="83">
        <f>VLOOKUP(GroupVertices[[#This Row],[Vertex]], Vertices[], MATCH("ID", Vertices[#Headers], 0), FALSE)</f>
        <v>173</v>
      </c>
    </row>
    <row r="456" spans="1:3" x14ac:dyDescent="0.25">
      <c r="A456" s="83" t="s">
        <v>1084</v>
      </c>
      <c r="B456" s="85" t="s">
        <v>576</v>
      </c>
      <c r="C456" s="83">
        <f>VLOOKUP(GroupVertices[[#This Row],[Vertex]], Vertices[], MATCH("ID", Vertices[#Headers], 0), FALSE)</f>
        <v>533</v>
      </c>
    </row>
    <row r="457" spans="1:3" x14ac:dyDescent="0.25">
      <c r="A457" s="83" t="s">
        <v>1084</v>
      </c>
      <c r="B457" s="85" t="s">
        <v>831</v>
      </c>
      <c r="C457" s="83">
        <f>VLOOKUP(GroupVertices[[#This Row],[Vertex]], Vertices[], MATCH("ID", Vertices[#Headers], 0), FALSE)</f>
        <v>327</v>
      </c>
    </row>
    <row r="458" spans="1:3" x14ac:dyDescent="0.25">
      <c r="A458" s="83" t="s">
        <v>1084</v>
      </c>
      <c r="B458" s="85" t="s">
        <v>846</v>
      </c>
      <c r="C458" s="83">
        <f>VLOOKUP(GroupVertices[[#This Row],[Vertex]], Vertices[], MATCH("ID", Vertices[#Headers], 0), FALSE)</f>
        <v>342</v>
      </c>
    </row>
    <row r="459" spans="1:3" x14ac:dyDescent="0.25">
      <c r="A459" s="83" t="s">
        <v>1084</v>
      </c>
      <c r="B459" s="85" t="s">
        <v>368</v>
      </c>
      <c r="C459" s="83">
        <f>VLOOKUP(GroupVertices[[#This Row],[Vertex]], Vertices[], MATCH("ID", Vertices[#Headers], 0), FALSE)</f>
        <v>54</v>
      </c>
    </row>
    <row r="460" spans="1:3" x14ac:dyDescent="0.25">
      <c r="A460" s="83" t="s">
        <v>1084</v>
      </c>
      <c r="B460" s="85" t="s">
        <v>369</v>
      </c>
      <c r="C460" s="83">
        <f>VLOOKUP(GroupVertices[[#This Row],[Vertex]], Vertices[], MATCH("ID", Vertices[#Headers], 0), FALSE)</f>
        <v>405</v>
      </c>
    </row>
    <row r="461" spans="1:3" x14ac:dyDescent="0.25">
      <c r="A461" s="83" t="s">
        <v>1084</v>
      </c>
      <c r="B461" s="85" t="s">
        <v>757</v>
      </c>
      <c r="C461" s="83">
        <f>VLOOKUP(GroupVertices[[#This Row],[Vertex]], Vertices[], MATCH("ID", Vertices[#Headers], 0), FALSE)</f>
        <v>574</v>
      </c>
    </row>
    <row r="462" spans="1:3" x14ac:dyDescent="0.25">
      <c r="A462" s="83" t="s">
        <v>1084</v>
      </c>
      <c r="B462" s="85" t="s">
        <v>976</v>
      </c>
      <c r="C462" s="83">
        <f>VLOOKUP(GroupVertices[[#This Row],[Vertex]], Vertices[], MATCH("ID", Vertices[#Headers], 0), FALSE)</f>
        <v>681</v>
      </c>
    </row>
    <row r="463" spans="1:3" x14ac:dyDescent="0.25">
      <c r="A463" s="83" t="s">
        <v>1084</v>
      </c>
      <c r="B463" s="85" t="s">
        <v>977</v>
      </c>
      <c r="C463" s="83">
        <f>VLOOKUP(GroupVertices[[#This Row],[Vertex]], Vertices[], MATCH("ID", Vertices[#Headers], 0), FALSE)</f>
        <v>901</v>
      </c>
    </row>
    <row r="464" spans="1:3" x14ac:dyDescent="0.25">
      <c r="A464" s="83" t="s">
        <v>1084</v>
      </c>
      <c r="B464" s="85" t="s">
        <v>370</v>
      </c>
      <c r="C464" s="83">
        <f>VLOOKUP(GroupVertices[[#This Row],[Vertex]], Vertices[], MATCH("ID", Vertices[#Headers], 0), FALSE)</f>
        <v>515</v>
      </c>
    </row>
    <row r="465" spans="1:3" x14ac:dyDescent="0.25">
      <c r="A465" s="83" t="s">
        <v>1084</v>
      </c>
      <c r="B465" s="85" t="s">
        <v>577</v>
      </c>
      <c r="C465" s="83">
        <f>VLOOKUP(GroupVertices[[#This Row],[Vertex]], Vertices[], MATCH("ID", Vertices[#Headers], 0), FALSE)</f>
        <v>554</v>
      </c>
    </row>
    <row r="466" spans="1:3" x14ac:dyDescent="0.25">
      <c r="A466" s="83" t="s">
        <v>1084</v>
      </c>
      <c r="B466" s="85" t="s">
        <v>1002</v>
      </c>
      <c r="C466" s="83">
        <f>VLOOKUP(GroupVertices[[#This Row],[Vertex]], Vertices[], MATCH("ID", Vertices[#Headers], 0), FALSE)</f>
        <v>572</v>
      </c>
    </row>
    <row r="467" spans="1:3" x14ac:dyDescent="0.25">
      <c r="A467" s="83" t="s">
        <v>1084</v>
      </c>
      <c r="B467" s="85" t="s">
        <v>581</v>
      </c>
      <c r="C467" s="83">
        <f>VLOOKUP(GroupVertices[[#This Row],[Vertex]], Vertices[], MATCH("ID", Vertices[#Headers], 0), FALSE)</f>
        <v>870</v>
      </c>
    </row>
    <row r="468" spans="1:3" x14ac:dyDescent="0.25">
      <c r="A468" s="83" t="s">
        <v>1084</v>
      </c>
      <c r="B468" s="85" t="s">
        <v>567</v>
      </c>
      <c r="C468" s="83">
        <f>VLOOKUP(GroupVertices[[#This Row],[Vertex]], Vertices[], MATCH("ID", Vertices[#Headers], 0), FALSE)</f>
        <v>129</v>
      </c>
    </row>
    <row r="469" spans="1:3" x14ac:dyDescent="0.25">
      <c r="A469" s="83" t="s">
        <v>1084</v>
      </c>
      <c r="B469" s="85" t="s">
        <v>573</v>
      </c>
      <c r="C469" s="83">
        <f>VLOOKUP(GroupVertices[[#This Row],[Vertex]], Vertices[], MATCH("ID", Vertices[#Headers], 0), FALSE)</f>
        <v>305</v>
      </c>
    </row>
    <row r="470" spans="1:3" x14ac:dyDescent="0.25">
      <c r="A470" s="83" t="s">
        <v>1084</v>
      </c>
      <c r="B470" s="85" t="s">
        <v>574</v>
      </c>
      <c r="C470" s="83">
        <f>VLOOKUP(GroupVertices[[#This Row],[Vertex]], Vertices[], MATCH("ID", Vertices[#Headers], 0), FALSE)</f>
        <v>392</v>
      </c>
    </row>
    <row r="471" spans="1:3" x14ac:dyDescent="0.25">
      <c r="A471" s="83" t="s">
        <v>1084</v>
      </c>
      <c r="B471" s="85" t="s">
        <v>840</v>
      </c>
      <c r="C471" s="83">
        <f>VLOOKUP(GroupVertices[[#This Row],[Vertex]], Vertices[], MATCH("ID", Vertices[#Headers], 0), FALSE)</f>
        <v>348</v>
      </c>
    </row>
    <row r="472" spans="1:3" x14ac:dyDescent="0.25">
      <c r="A472" s="83" t="s">
        <v>1084</v>
      </c>
      <c r="B472" s="85" t="s">
        <v>839</v>
      </c>
      <c r="C472" s="83">
        <f>VLOOKUP(GroupVertices[[#This Row],[Vertex]], Vertices[], MATCH("ID", Vertices[#Headers], 0), FALSE)</f>
        <v>336</v>
      </c>
    </row>
    <row r="473" spans="1:3" x14ac:dyDescent="0.25">
      <c r="A473" s="83" t="s">
        <v>1084</v>
      </c>
      <c r="B473" s="85" t="s">
        <v>1010</v>
      </c>
      <c r="C473" s="83">
        <f>VLOOKUP(GroupVertices[[#This Row],[Vertex]], Vertices[], MATCH("ID", Vertices[#Headers], 0), FALSE)</f>
        <v>592</v>
      </c>
    </row>
    <row r="474" spans="1:3" x14ac:dyDescent="0.25">
      <c r="A474" s="83" t="s">
        <v>1084</v>
      </c>
      <c r="B474" s="85" t="s">
        <v>687</v>
      </c>
      <c r="C474" s="83">
        <f>VLOOKUP(GroupVertices[[#This Row],[Vertex]], Vertices[], MATCH("ID", Vertices[#Headers], 0), FALSE)</f>
        <v>195</v>
      </c>
    </row>
    <row r="475" spans="1:3" x14ac:dyDescent="0.25">
      <c r="A475" s="83" t="s">
        <v>1084</v>
      </c>
      <c r="B475" s="85" t="s">
        <v>688</v>
      </c>
      <c r="C475" s="83">
        <f>VLOOKUP(GroupVertices[[#This Row],[Vertex]], Vertices[], MATCH("ID", Vertices[#Headers], 0), FALSE)</f>
        <v>279</v>
      </c>
    </row>
    <row r="476" spans="1:3" x14ac:dyDescent="0.25">
      <c r="A476" s="83" t="s">
        <v>1084</v>
      </c>
      <c r="B476" s="85" t="s">
        <v>847</v>
      </c>
      <c r="C476" s="83">
        <f>VLOOKUP(GroupVertices[[#This Row],[Vertex]], Vertices[], MATCH("ID", Vertices[#Headers], 0), FALSE)</f>
        <v>361</v>
      </c>
    </row>
    <row r="477" spans="1:3" x14ac:dyDescent="0.25">
      <c r="A477" s="83" t="s">
        <v>1084</v>
      </c>
      <c r="B477" s="85" t="s">
        <v>457</v>
      </c>
      <c r="C477" s="83">
        <f>VLOOKUP(GroupVertices[[#This Row],[Vertex]], Vertices[], MATCH("ID", Vertices[#Headers], 0), FALSE)</f>
        <v>322</v>
      </c>
    </row>
    <row r="478" spans="1:3" x14ac:dyDescent="0.25">
      <c r="A478" s="83" t="s">
        <v>1084</v>
      </c>
      <c r="B478" s="85" t="s">
        <v>988</v>
      </c>
      <c r="C478" s="83">
        <f>VLOOKUP(GroupVertices[[#This Row],[Vertex]], Vertices[], MATCH("ID", Vertices[#Headers], 0), FALSE)</f>
        <v>532</v>
      </c>
    </row>
    <row r="479" spans="1:3" x14ac:dyDescent="0.25">
      <c r="A479" s="83" t="s">
        <v>1084</v>
      </c>
      <c r="B479" s="85" t="s">
        <v>617</v>
      </c>
      <c r="C479" s="83">
        <f>VLOOKUP(GroupVertices[[#This Row],[Vertex]], Vertices[], MATCH("ID", Vertices[#Headers], 0), FALSE)</f>
        <v>144</v>
      </c>
    </row>
    <row r="480" spans="1:3" x14ac:dyDescent="0.25">
      <c r="A480" s="83" t="s">
        <v>1084</v>
      </c>
      <c r="B480" s="85" t="s">
        <v>618</v>
      </c>
      <c r="C480" s="83">
        <f>VLOOKUP(GroupVertices[[#This Row],[Vertex]], Vertices[], MATCH("ID", Vertices[#Headers], 0), FALSE)</f>
        <v>156</v>
      </c>
    </row>
    <row r="481" spans="1:3" x14ac:dyDescent="0.25">
      <c r="A481" s="83" t="s">
        <v>1084</v>
      </c>
      <c r="B481" s="85" t="s">
        <v>644</v>
      </c>
      <c r="C481" s="83">
        <f>VLOOKUP(GroupVertices[[#This Row],[Vertex]], Vertices[], MATCH("ID", Vertices[#Headers], 0), FALSE)</f>
        <v>680</v>
      </c>
    </row>
    <row r="482" spans="1:3" x14ac:dyDescent="0.25">
      <c r="A482" s="83" t="s">
        <v>1084</v>
      </c>
      <c r="B482" s="85" t="s">
        <v>643</v>
      </c>
      <c r="C482" s="83">
        <f>VLOOKUP(GroupVertices[[#This Row],[Vertex]], Vertices[], MATCH("ID", Vertices[#Headers], 0), FALSE)</f>
        <v>201</v>
      </c>
    </row>
    <row r="483" spans="1:3" x14ac:dyDescent="0.25">
      <c r="A483" s="83" t="s">
        <v>1084</v>
      </c>
      <c r="B483" s="85" t="s">
        <v>697</v>
      </c>
      <c r="C483" s="83">
        <f>VLOOKUP(GroupVertices[[#This Row],[Vertex]], Vertices[], MATCH("ID", Vertices[#Headers], 0), FALSE)</f>
        <v>314</v>
      </c>
    </row>
    <row r="484" spans="1:3" x14ac:dyDescent="0.25">
      <c r="A484" s="83" t="s">
        <v>1084</v>
      </c>
      <c r="B484" s="85" t="s">
        <v>619</v>
      </c>
      <c r="C484" s="83">
        <f>VLOOKUP(GroupVertices[[#This Row],[Vertex]], Vertices[], MATCH("ID", Vertices[#Headers], 0), FALSE)</f>
        <v>682</v>
      </c>
    </row>
    <row r="485" spans="1:3" x14ac:dyDescent="0.25">
      <c r="A485" s="83" t="s">
        <v>1084</v>
      </c>
      <c r="B485" s="85" t="s">
        <v>460</v>
      </c>
      <c r="C485" s="83">
        <f>VLOOKUP(GroupVertices[[#This Row],[Vertex]], Vertices[], MATCH("ID", Vertices[#Headers], 0), FALSE)</f>
        <v>692</v>
      </c>
    </row>
    <row r="486" spans="1:3" x14ac:dyDescent="0.25">
      <c r="A486" s="83" t="s">
        <v>1084</v>
      </c>
      <c r="B486" s="85" t="s">
        <v>459</v>
      </c>
      <c r="C486" s="83">
        <f>VLOOKUP(GroupVertices[[#This Row],[Vertex]], Vertices[], MATCH("ID", Vertices[#Headers], 0), FALSE)</f>
        <v>347</v>
      </c>
    </row>
    <row r="487" spans="1:3" x14ac:dyDescent="0.25">
      <c r="A487" s="83" t="s">
        <v>1084</v>
      </c>
      <c r="B487" s="85" t="s">
        <v>689</v>
      </c>
      <c r="C487" s="83">
        <f>VLOOKUP(GroupVertices[[#This Row],[Vertex]], Vertices[], MATCH("ID", Vertices[#Headers], 0), FALSE)</f>
        <v>520</v>
      </c>
    </row>
    <row r="488" spans="1:3" x14ac:dyDescent="0.25">
      <c r="A488" s="83" t="s">
        <v>1084</v>
      </c>
      <c r="B488" s="85" t="s">
        <v>1011</v>
      </c>
      <c r="C488" s="83">
        <f>VLOOKUP(GroupVertices[[#This Row],[Vertex]], Vertices[], MATCH("ID", Vertices[#Headers], 0), FALSE)</f>
        <v>632</v>
      </c>
    </row>
    <row r="489" spans="1:3" x14ac:dyDescent="0.25">
      <c r="A489" s="83" t="s">
        <v>1084</v>
      </c>
      <c r="B489" s="85" t="s">
        <v>690</v>
      </c>
      <c r="C489" s="83">
        <f>VLOOKUP(GroupVertices[[#This Row],[Vertex]], Vertices[], MATCH("ID", Vertices[#Headers], 0), FALSE)</f>
        <v>593</v>
      </c>
    </row>
    <row r="490" spans="1:3" x14ac:dyDescent="0.25">
      <c r="A490" s="83" t="s">
        <v>1084</v>
      </c>
      <c r="B490" s="85" t="s">
        <v>692</v>
      </c>
      <c r="C490" s="83">
        <f>VLOOKUP(GroupVertices[[#This Row],[Vertex]], Vertices[], MATCH("ID", Vertices[#Headers], 0), FALSE)</f>
        <v>763</v>
      </c>
    </row>
    <row r="491" spans="1:3" x14ac:dyDescent="0.25">
      <c r="A491" s="83" t="s">
        <v>1084</v>
      </c>
      <c r="B491" s="85" t="s">
        <v>691</v>
      </c>
      <c r="C491" s="83">
        <f>VLOOKUP(GroupVertices[[#This Row],[Vertex]], Vertices[], MATCH("ID", Vertices[#Headers], 0), FALSE)</f>
        <v>598</v>
      </c>
    </row>
    <row r="492" spans="1:3" x14ac:dyDescent="0.25">
      <c r="A492" s="83" t="s">
        <v>1084</v>
      </c>
      <c r="B492" s="85" t="s">
        <v>578</v>
      </c>
      <c r="C492" s="83">
        <f>VLOOKUP(GroupVertices[[#This Row],[Vertex]], Vertices[], MATCH("ID", Vertices[#Headers], 0), FALSE)</f>
        <v>570</v>
      </c>
    </row>
    <row r="493" spans="1:3" x14ac:dyDescent="0.25">
      <c r="A493" s="83" t="s">
        <v>1084</v>
      </c>
      <c r="B493" s="85" t="s">
        <v>579</v>
      </c>
      <c r="C493" s="83">
        <f>VLOOKUP(GroupVertices[[#This Row],[Vertex]], Vertices[], MATCH("ID", Vertices[#Headers], 0), FALSE)</f>
        <v>641</v>
      </c>
    </row>
    <row r="494" spans="1:3" x14ac:dyDescent="0.25">
      <c r="A494" s="83" t="s">
        <v>1084</v>
      </c>
      <c r="B494" s="85" t="s">
        <v>1070</v>
      </c>
      <c r="C494" s="83">
        <f>VLOOKUP(GroupVertices[[#This Row],[Vertex]], Vertices[], MATCH("ID", Vertices[#Headers], 0), FALSE)</f>
        <v>818</v>
      </c>
    </row>
    <row r="495" spans="1:3" x14ac:dyDescent="0.25">
      <c r="A495" s="83" t="s">
        <v>1084</v>
      </c>
      <c r="B495" s="85" t="s">
        <v>188</v>
      </c>
      <c r="C495" s="83">
        <f>VLOOKUP(GroupVertices[[#This Row],[Vertex]], Vertices[], MATCH("ID", Vertices[#Headers], 0), FALSE)</f>
        <v>879</v>
      </c>
    </row>
    <row r="496" spans="1:3" x14ac:dyDescent="0.25">
      <c r="A496" s="83" t="s">
        <v>1084</v>
      </c>
      <c r="B496" s="85" t="s">
        <v>580</v>
      </c>
      <c r="C496" s="83">
        <f>VLOOKUP(GroupVertices[[#This Row],[Vertex]], Vertices[], MATCH("ID", Vertices[#Headers], 0), FALSE)</f>
        <v>769</v>
      </c>
    </row>
    <row r="497" spans="1:3" x14ac:dyDescent="0.25">
      <c r="A497" s="83" t="s">
        <v>1084</v>
      </c>
      <c r="B497" s="85" t="s">
        <v>503</v>
      </c>
      <c r="C497" s="83">
        <f>VLOOKUP(GroupVertices[[#This Row],[Vertex]], Vertices[], MATCH("ID", Vertices[#Headers], 0), FALSE)</f>
        <v>375</v>
      </c>
    </row>
    <row r="498" spans="1:3" x14ac:dyDescent="0.25">
      <c r="A498" s="83" t="s">
        <v>1084</v>
      </c>
      <c r="B498" s="85" t="s">
        <v>502</v>
      </c>
      <c r="C498" s="83">
        <f>VLOOKUP(GroupVertices[[#This Row],[Vertex]], Vertices[], MATCH("ID", Vertices[#Headers], 0), FALSE)</f>
        <v>175</v>
      </c>
    </row>
    <row r="499" spans="1:3" x14ac:dyDescent="0.25">
      <c r="A499" s="83" t="s">
        <v>1084</v>
      </c>
      <c r="B499" s="85" t="s">
        <v>504</v>
      </c>
      <c r="C499" s="83">
        <f>VLOOKUP(GroupVertices[[#This Row],[Vertex]], Vertices[], MATCH("ID", Vertices[#Headers], 0), FALSE)</f>
        <v>604</v>
      </c>
    </row>
    <row r="500" spans="1:3" x14ac:dyDescent="0.25">
      <c r="A500" s="83" t="s">
        <v>1084</v>
      </c>
      <c r="B500" s="85" t="s">
        <v>505</v>
      </c>
      <c r="C500" s="83">
        <f>VLOOKUP(GroupVertices[[#This Row],[Vertex]], Vertices[], MATCH("ID", Vertices[#Headers], 0), FALSE)</f>
        <v>717</v>
      </c>
    </row>
    <row r="501" spans="1:3" x14ac:dyDescent="0.25">
      <c r="A501" s="83" t="s">
        <v>1084</v>
      </c>
      <c r="B501" s="85" t="s">
        <v>506</v>
      </c>
      <c r="C501" s="83">
        <f>VLOOKUP(GroupVertices[[#This Row],[Vertex]], Vertices[], MATCH("ID", Vertices[#Headers], 0), FALSE)</f>
        <v>819</v>
      </c>
    </row>
    <row r="502" spans="1:3" x14ac:dyDescent="0.25">
      <c r="A502" s="83" t="s">
        <v>1084</v>
      </c>
      <c r="B502" s="85" t="s">
        <v>286</v>
      </c>
      <c r="C502" s="83">
        <f>VLOOKUP(GroupVertices[[#This Row],[Vertex]], Vertices[], MATCH("ID", Vertices[#Headers], 0), FALSE)</f>
        <v>102</v>
      </c>
    </row>
    <row r="503" spans="1:3" x14ac:dyDescent="0.25">
      <c r="A503" s="83" t="s">
        <v>1084</v>
      </c>
      <c r="B503" s="85" t="s">
        <v>552</v>
      </c>
      <c r="C503" s="83">
        <f>VLOOKUP(GroupVertices[[#This Row],[Vertex]], Vertices[], MATCH("ID", Vertices[#Headers], 0), FALSE)</f>
        <v>124</v>
      </c>
    </row>
    <row r="504" spans="1:3" x14ac:dyDescent="0.25">
      <c r="A504" s="83" t="s">
        <v>1084</v>
      </c>
      <c r="B504" s="85" t="s">
        <v>553</v>
      </c>
      <c r="C504" s="83">
        <f>VLOOKUP(GroupVertices[[#This Row],[Vertex]], Vertices[], MATCH("ID", Vertices[#Headers], 0), FALSE)</f>
        <v>657</v>
      </c>
    </row>
    <row r="505" spans="1:3" x14ac:dyDescent="0.25">
      <c r="A505" s="83" t="s">
        <v>1084</v>
      </c>
      <c r="B505" s="85" t="s">
        <v>287</v>
      </c>
      <c r="C505" s="83">
        <f>VLOOKUP(GroupVertices[[#This Row],[Vertex]], Vertices[], MATCH("ID", Vertices[#Headers], 0), FALSE)</f>
        <v>125</v>
      </c>
    </row>
    <row r="506" spans="1:3" x14ac:dyDescent="0.25">
      <c r="A506" s="83" t="s">
        <v>1084</v>
      </c>
      <c r="B506" s="85" t="s">
        <v>289</v>
      </c>
      <c r="C506" s="83">
        <f>VLOOKUP(GroupVertices[[#This Row],[Vertex]], Vertices[], MATCH("ID", Vertices[#Headers], 0), FALSE)</f>
        <v>523</v>
      </c>
    </row>
    <row r="507" spans="1:3" x14ac:dyDescent="0.25">
      <c r="A507" s="83" t="s">
        <v>1084</v>
      </c>
      <c r="B507" s="85" t="s">
        <v>288</v>
      </c>
      <c r="C507" s="83">
        <f>VLOOKUP(GroupVertices[[#This Row],[Vertex]], Vertices[], MATCH("ID", Vertices[#Headers], 0), FALSE)</f>
        <v>200</v>
      </c>
    </row>
    <row r="508" spans="1:3" x14ac:dyDescent="0.25">
      <c r="A508" s="83" t="s">
        <v>1084</v>
      </c>
      <c r="B508" s="85" t="s">
        <v>290</v>
      </c>
      <c r="C508" s="83">
        <f>VLOOKUP(GroupVertices[[#This Row],[Vertex]], Vertices[], MATCH("ID", Vertices[#Headers], 0), FALSE)</f>
        <v>553</v>
      </c>
    </row>
    <row r="509" spans="1:3" x14ac:dyDescent="0.25">
      <c r="A509" s="83" t="s">
        <v>1084</v>
      </c>
      <c r="B509" s="85" t="s">
        <v>203</v>
      </c>
      <c r="C509" s="83">
        <f>VLOOKUP(GroupVertices[[#This Row],[Vertex]], Vertices[], MATCH("ID", Vertices[#Headers], 0), FALSE)</f>
        <v>30</v>
      </c>
    </row>
    <row r="510" spans="1:3" x14ac:dyDescent="0.25">
      <c r="A510" s="83" t="s">
        <v>1084</v>
      </c>
      <c r="B510" s="85" t="s">
        <v>583</v>
      </c>
      <c r="C510" s="83">
        <f>VLOOKUP(GroupVertices[[#This Row],[Vertex]], Vertices[], MATCH("ID", Vertices[#Headers], 0), FALSE)</f>
        <v>131</v>
      </c>
    </row>
    <row r="511" spans="1:3" x14ac:dyDescent="0.25">
      <c r="A511" s="83" t="s">
        <v>1084</v>
      </c>
      <c r="B511" s="85" t="s">
        <v>845</v>
      </c>
      <c r="C511" s="83">
        <f>VLOOKUP(GroupVertices[[#This Row],[Vertex]], Vertices[], MATCH("ID", Vertices[#Headers], 0), FALSE)</f>
        <v>340</v>
      </c>
    </row>
    <row r="512" spans="1:3" x14ac:dyDescent="0.25">
      <c r="A512" s="83" t="s">
        <v>1084</v>
      </c>
      <c r="B512" s="85" t="s">
        <v>918</v>
      </c>
      <c r="C512" s="83">
        <f>VLOOKUP(GroupVertices[[#This Row],[Vertex]], Vertices[], MATCH("ID", Vertices[#Headers], 0), FALSE)</f>
        <v>433</v>
      </c>
    </row>
    <row r="513" spans="1:3" x14ac:dyDescent="0.25">
      <c r="A513" s="83" t="s">
        <v>1084</v>
      </c>
      <c r="B513" s="85" t="s">
        <v>1016</v>
      </c>
      <c r="C513" s="83">
        <f>VLOOKUP(GroupVertices[[#This Row],[Vertex]], Vertices[], MATCH("ID", Vertices[#Headers], 0), FALSE)</f>
        <v>709</v>
      </c>
    </row>
    <row r="514" spans="1:3" x14ac:dyDescent="0.25">
      <c r="A514" s="83" t="s">
        <v>1084</v>
      </c>
      <c r="B514" s="85" t="s">
        <v>292</v>
      </c>
      <c r="C514" s="83">
        <f>VLOOKUP(GroupVertices[[#This Row],[Vertex]], Vertices[], MATCH("ID", Vertices[#Headers], 0), FALSE)</f>
        <v>616</v>
      </c>
    </row>
    <row r="515" spans="1:3" x14ac:dyDescent="0.25">
      <c r="A515" s="83" t="s">
        <v>1084</v>
      </c>
      <c r="B515" s="85" t="s">
        <v>1029</v>
      </c>
      <c r="C515" s="83">
        <f>VLOOKUP(GroupVertices[[#This Row],[Vertex]], Vertices[], MATCH("ID", Vertices[#Headers], 0), FALSE)</f>
        <v>640</v>
      </c>
    </row>
    <row r="516" spans="1:3" x14ac:dyDescent="0.25">
      <c r="A516" s="83" t="s">
        <v>1084</v>
      </c>
      <c r="B516" s="85" t="s">
        <v>1039</v>
      </c>
      <c r="C516" s="83">
        <f>VLOOKUP(GroupVertices[[#This Row],[Vertex]], Vertices[], MATCH("ID", Vertices[#Headers], 0), FALSE)</f>
        <v>665</v>
      </c>
    </row>
    <row r="517" spans="1:3" x14ac:dyDescent="0.25">
      <c r="A517" s="83" t="s">
        <v>1084</v>
      </c>
      <c r="B517" s="85" t="s">
        <v>421</v>
      </c>
      <c r="C517" s="83">
        <f>VLOOKUP(GroupVertices[[#This Row],[Vertex]], Vertices[], MATCH("ID", Vertices[#Headers], 0), FALSE)</f>
        <v>71</v>
      </c>
    </row>
    <row r="518" spans="1:3" x14ac:dyDescent="0.25">
      <c r="A518" s="83" t="s">
        <v>1084</v>
      </c>
      <c r="B518" s="85" t="s">
        <v>423</v>
      </c>
      <c r="C518" s="83">
        <f>VLOOKUP(GroupVertices[[#This Row],[Vertex]], Vertices[], MATCH("ID", Vertices[#Headers], 0), FALSE)</f>
        <v>719</v>
      </c>
    </row>
    <row r="519" spans="1:3" x14ac:dyDescent="0.25">
      <c r="A519" s="83" t="s">
        <v>1084</v>
      </c>
      <c r="B519" s="85" t="s">
        <v>565</v>
      </c>
      <c r="C519" s="83">
        <f>VLOOKUP(GroupVertices[[#This Row],[Vertex]], Vertices[], MATCH("ID", Vertices[#Headers], 0), FALSE)</f>
        <v>128</v>
      </c>
    </row>
    <row r="520" spans="1:3" x14ac:dyDescent="0.25">
      <c r="A520" s="83" t="s">
        <v>1084</v>
      </c>
      <c r="B520" s="85" t="s">
        <v>566</v>
      </c>
      <c r="C520" s="83">
        <f>VLOOKUP(GroupVertices[[#This Row],[Vertex]], Vertices[], MATCH("ID", Vertices[#Headers], 0), FALSE)</f>
        <v>158</v>
      </c>
    </row>
    <row r="521" spans="1:3" x14ac:dyDescent="0.25">
      <c r="A521" s="83" t="s">
        <v>1084</v>
      </c>
      <c r="B521" s="85" t="s">
        <v>648</v>
      </c>
      <c r="C521" s="83">
        <f>VLOOKUP(GroupVertices[[#This Row],[Vertex]], Vertices[], MATCH("ID", Vertices[#Headers], 0), FALSE)</f>
        <v>723</v>
      </c>
    </row>
    <row r="522" spans="1:3" x14ac:dyDescent="0.25">
      <c r="A522" s="83" t="s">
        <v>1084</v>
      </c>
      <c r="B522" s="85" t="s">
        <v>422</v>
      </c>
      <c r="C522" s="83">
        <f>VLOOKUP(GroupVertices[[#This Row],[Vertex]], Vertices[], MATCH("ID", Vertices[#Headers], 0), FALSE)</f>
        <v>243</v>
      </c>
    </row>
    <row r="523" spans="1:3" x14ac:dyDescent="0.25">
      <c r="A523" s="83" t="s">
        <v>1084</v>
      </c>
      <c r="B523" s="85" t="s">
        <v>730</v>
      </c>
      <c r="C523" s="83">
        <f>VLOOKUP(GroupVertices[[#This Row],[Vertex]], Vertices[], MATCH("ID", Vertices[#Headers], 0), FALSE)</f>
        <v>232</v>
      </c>
    </row>
    <row r="524" spans="1:3" x14ac:dyDescent="0.25">
      <c r="A524" s="83" t="s">
        <v>1084</v>
      </c>
      <c r="B524" s="85" t="s">
        <v>732</v>
      </c>
      <c r="C524" s="83">
        <f>VLOOKUP(GroupVertices[[#This Row],[Vertex]], Vertices[], MATCH("ID", Vertices[#Headers], 0), FALSE)</f>
        <v>878</v>
      </c>
    </row>
    <row r="525" spans="1:3" x14ac:dyDescent="0.25">
      <c r="A525" s="83" t="s">
        <v>1084</v>
      </c>
      <c r="B525" s="85" t="s">
        <v>731</v>
      </c>
      <c r="C525" s="83">
        <f>VLOOKUP(GroupVertices[[#This Row],[Vertex]], Vertices[], MATCH("ID", Vertices[#Headers], 0), FALSE)</f>
        <v>750</v>
      </c>
    </row>
    <row r="526" spans="1:3" x14ac:dyDescent="0.25">
      <c r="A526" s="83" t="s">
        <v>1084</v>
      </c>
      <c r="B526" s="85" t="s">
        <v>1052</v>
      </c>
      <c r="C526" s="83">
        <f>VLOOKUP(GroupVertices[[#This Row],[Vertex]], Vertices[], MATCH("ID", Vertices[#Headers], 0), FALSE)</f>
        <v>840</v>
      </c>
    </row>
    <row r="527" spans="1:3" x14ac:dyDescent="0.25">
      <c r="A527" s="83" t="s">
        <v>1084</v>
      </c>
      <c r="B527" s="85" t="s">
        <v>294</v>
      </c>
      <c r="C527" s="83">
        <f>VLOOKUP(GroupVertices[[#This Row],[Vertex]], Vertices[], MATCH("ID", Vertices[#Headers], 0), FALSE)</f>
        <v>814</v>
      </c>
    </row>
    <row r="528" spans="1:3" x14ac:dyDescent="0.25">
      <c r="A528" s="83" t="s">
        <v>1084</v>
      </c>
      <c r="B528" s="85" t="s">
        <v>924</v>
      </c>
      <c r="C528" s="83">
        <f>VLOOKUP(GroupVertices[[#This Row],[Vertex]], Vertices[], MATCH("ID", Vertices[#Headers], 0), FALSE)</f>
        <v>439</v>
      </c>
    </row>
    <row r="529" spans="1:3" x14ac:dyDescent="0.25">
      <c r="A529" s="83" t="s">
        <v>1084</v>
      </c>
      <c r="B529" s="85" t="s">
        <v>947</v>
      </c>
      <c r="C529" s="83">
        <f>VLOOKUP(GroupVertices[[#This Row],[Vertex]], Vertices[], MATCH("ID", Vertices[#Headers], 0), FALSE)</f>
        <v>577</v>
      </c>
    </row>
    <row r="530" spans="1:3" x14ac:dyDescent="0.25">
      <c r="A530" s="83" t="s">
        <v>1084</v>
      </c>
      <c r="B530" s="85" t="s">
        <v>948</v>
      </c>
      <c r="C530" s="83">
        <f>VLOOKUP(GroupVertices[[#This Row],[Vertex]], Vertices[], MATCH("ID", Vertices[#Headers], 0), FALSE)</f>
        <v>658</v>
      </c>
    </row>
    <row r="531" spans="1:3" x14ac:dyDescent="0.25">
      <c r="A531" s="83" t="s">
        <v>1084</v>
      </c>
      <c r="B531" s="85" t="s">
        <v>414</v>
      </c>
      <c r="C531" s="83">
        <f>VLOOKUP(GroupVertices[[#This Row],[Vertex]], Vertices[], MATCH("ID", Vertices[#Headers], 0), FALSE)</f>
        <v>466</v>
      </c>
    </row>
    <row r="532" spans="1:3" x14ac:dyDescent="0.25">
      <c r="A532" s="83" t="s">
        <v>1084</v>
      </c>
      <c r="B532" s="85" t="s">
        <v>949</v>
      </c>
      <c r="C532" s="83">
        <f>VLOOKUP(GroupVertices[[#This Row],[Vertex]], Vertices[], MATCH("ID", Vertices[#Headers], 0), FALSE)</f>
        <v>882</v>
      </c>
    </row>
    <row r="533" spans="1:3" x14ac:dyDescent="0.25">
      <c r="A533" s="83" t="s">
        <v>1084</v>
      </c>
      <c r="B533" s="85" t="s">
        <v>217</v>
      </c>
      <c r="C533" s="83">
        <f>VLOOKUP(GroupVertices[[#This Row],[Vertex]], Vertices[], MATCH("ID", Vertices[#Headers], 0), FALSE)</f>
        <v>469</v>
      </c>
    </row>
    <row r="534" spans="1:3" x14ac:dyDescent="0.25">
      <c r="A534" s="83" t="s">
        <v>1084</v>
      </c>
      <c r="B534" s="85" t="s">
        <v>645</v>
      </c>
      <c r="C534" s="83">
        <f>VLOOKUP(GroupVertices[[#This Row],[Vertex]], Vertices[], MATCH("ID", Vertices[#Headers], 0), FALSE)</f>
        <v>157</v>
      </c>
    </row>
    <row r="535" spans="1:3" x14ac:dyDescent="0.25">
      <c r="A535" s="83" t="s">
        <v>1084</v>
      </c>
      <c r="B535" s="85" t="s">
        <v>871</v>
      </c>
      <c r="C535" s="83">
        <f>VLOOKUP(GroupVertices[[#This Row],[Vertex]], Vertices[], MATCH("ID", Vertices[#Headers], 0), FALSE)</f>
        <v>738</v>
      </c>
    </row>
    <row r="536" spans="1:3" x14ac:dyDescent="0.25">
      <c r="A536" s="83" t="s">
        <v>1084</v>
      </c>
      <c r="B536" s="85" t="s">
        <v>870</v>
      </c>
      <c r="C536" s="83">
        <f>VLOOKUP(GroupVertices[[#This Row],[Vertex]], Vertices[], MATCH("ID", Vertices[#Headers], 0), FALSE)</f>
        <v>378</v>
      </c>
    </row>
    <row r="537" spans="1:3" x14ac:dyDescent="0.25">
      <c r="A537" s="83" t="s">
        <v>1084</v>
      </c>
      <c r="B537" s="85" t="s">
        <v>872</v>
      </c>
      <c r="C537" s="83">
        <f>VLOOKUP(GroupVertices[[#This Row],[Vertex]], Vertices[], MATCH("ID", Vertices[#Headers], 0), FALSE)</f>
        <v>445</v>
      </c>
    </row>
    <row r="538" spans="1:3" x14ac:dyDescent="0.25">
      <c r="A538" s="83" t="s">
        <v>1084</v>
      </c>
      <c r="B538" s="85" t="s">
        <v>873</v>
      </c>
      <c r="C538" s="83">
        <f>VLOOKUP(GroupVertices[[#This Row],[Vertex]], Vertices[], MATCH("ID", Vertices[#Headers], 0), FALSE)</f>
        <v>535</v>
      </c>
    </row>
    <row r="539" spans="1:3" x14ac:dyDescent="0.25">
      <c r="A539" s="83" t="s">
        <v>1084</v>
      </c>
      <c r="B539" s="85" t="s">
        <v>647</v>
      </c>
      <c r="C539" s="83">
        <f>VLOOKUP(GroupVertices[[#This Row],[Vertex]], Vertices[], MATCH("ID", Vertices[#Headers], 0), FALSE)</f>
        <v>380</v>
      </c>
    </row>
    <row r="540" spans="1:3" x14ac:dyDescent="0.25">
      <c r="A540" s="83" t="s">
        <v>1084</v>
      </c>
      <c r="B540" s="85" t="s">
        <v>196</v>
      </c>
      <c r="C540" s="83">
        <f>VLOOKUP(GroupVertices[[#This Row],[Vertex]], Vertices[], MATCH("ID", Vertices[#Headers], 0), FALSE)</f>
        <v>10</v>
      </c>
    </row>
    <row r="541" spans="1:3" x14ac:dyDescent="0.25">
      <c r="A541" s="83" t="s">
        <v>1084</v>
      </c>
      <c r="B541" s="85" t="s">
        <v>198</v>
      </c>
      <c r="C541" s="83">
        <f>VLOOKUP(GroupVertices[[#This Row],[Vertex]], Vertices[], MATCH("ID", Vertices[#Headers], 0), FALSE)</f>
        <v>538</v>
      </c>
    </row>
    <row r="542" spans="1:3" x14ac:dyDescent="0.25">
      <c r="A542" s="83" t="s">
        <v>1084</v>
      </c>
      <c r="B542" s="85" t="s">
        <v>197</v>
      </c>
      <c r="C542" s="83">
        <f>VLOOKUP(GroupVertices[[#This Row],[Vertex]], Vertices[], MATCH("ID", Vertices[#Headers], 0), FALSE)</f>
        <v>377</v>
      </c>
    </row>
    <row r="543" spans="1:3" x14ac:dyDescent="0.25">
      <c r="A543" s="83" t="s">
        <v>1084</v>
      </c>
      <c r="B543" s="85" t="s">
        <v>746</v>
      </c>
      <c r="C543" s="83">
        <f>VLOOKUP(GroupVertices[[#This Row],[Vertex]], Vertices[], MATCH("ID", Vertices[#Headers], 0), FALSE)</f>
        <v>675</v>
      </c>
    </row>
    <row r="544" spans="1:3" x14ac:dyDescent="0.25">
      <c r="A544" s="83" t="s">
        <v>1084</v>
      </c>
      <c r="B544" s="85" t="s">
        <v>745</v>
      </c>
      <c r="C544" s="83">
        <f>VLOOKUP(GroupVertices[[#This Row],[Vertex]], Vertices[], MATCH("ID", Vertices[#Headers], 0), FALSE)</f>
        <v>315</v>
      </c>
    </row>
    <row r="545" spans="1:3" x14ac:dyDescent="0.25">
      <c r="A545" s="83" t="s">
        <v>1084</v>
      </c>
      <c r="B545" s="85" t="s">
        <v>380</v>
      </c>
      <c r="C545" s="83">
        <f>VLOOKUP(GroupVertices[[#This Row],[Vertex]], Vertices[], MATCH("ID", Vertices[#Headers], 0), FALSE)</f>
        <v>271</v>
      </c>
    </row>
    <row r="546" spans="1:3" x14ac:dyDescent="0.25">
      <c r="A546" s="83" t="s">
        <v>1084</v>
      </c>
      <c r="B546" s="85" t="s">
        <v>857</v>
      </c>
      <c r="C546" s="83">
        <f>VLOOKUP(GroupVertices[[#This Row],[Vertex]], Vertices[], MATCH("ID", Vertices[#Headers], 0), FALSE)</f>
        <v>794</v>
      </c>
    </row>
    <row r="547" spans="1:3" x14ac:dyDescent="0.25">
      <c r="A547" s="83" t="s">
        <v>1084</v>
      </c>
      <c r="B547" s="85" t="s">
        <v>382</v>
      </c>
      <c r="C547" s="83">
        <f>VLOOKUP(GroupVertices[[#This Row],[Vertex]], Vertices[], MATCH("ID", Vertices[#Headers], 0), FALSE)</f>
        <v>357</v>
      </c>
    </row>
    <row r="548" spans="1:3" x14ac:dyDescent="0.25">
      <c r="A548" s="83" t="s">
        <v>1084</v>
      </c>
      <c r="B548" s="85" t="s">
        <v>383</v>
      </c>
      <c r="C548" s="83">
        <f>VLOOKUP(GroupVertices[[#This Row],[Vertex]], Vertices[], MATCH("ID", Vertices[#Headers], 0), FALSE)</f>
        <v>685</v>
      </c>
    </row>
    <row r="549" spans="1:3" x14ac:dyDescent="0.25">
      <c r="A549" s="83" t="s">
        <v>1084</v>
      </c>
      <c r="B549" s="85" t="s">
        <v>415</v>
      </c>
      <c r="C549" s="83">
        <f>VLOOKUP(GroupVertices[[#This Row],[Vertex]], Vertices[], MATCH("ID", Vertices[#Headers], 0), FALSE)</f>
        <v>468</v>
      </c>
    </row>
    <row r="550" spans="1:3" x14ac:dyDescent="0.25">
      <c r="A550" s="83" t="s">
        <v>1084</v>
      </c>
      <c r="B550" s="85" t="s">
        <v>179</v>
      </c>
      <c r="C550" s="83">
        <f>VLOOKUP(GroupVertices[[#This Row],[Vertex]], Vertices[], MATCH("ID", Vertices[#Headers], 0), FALSE)</f>
        <v>837</v>
      </c>
    </row>
    <row r="551" spans="1:3" x14ac:dyDescent="0.25">
      <c r="A551" s="83" t="s">
        <v>1084</v>
      </c>
      <c r="B551" s="85" t="s">
        <v>295</v>
      </c>
      <c r="C551" s="83">
        <f>VLOOKUP(GroupVertices[[#This Row],[Vertex]], Vertices[], MATCH("ID", Vertices[#Headers], 0), FALSE)</f>
        <v>888</v>
      </c>
    </row>
    <row r="552" spans="1:3" x14ac:dyDescent="0.25">
      <c r="A552" s="83" t="s">
        <v>1084</v>
      </c>
      <c r="B552" s="85" t="s">
        <v>744</v>
      </c>
      <c r="C552" s="83">
        <f>VLOOKUP(GroupVertices[[#This Row],[Vertex]], Vertices[], MATCH("ID", Vertices[#Headers], 0), FALSE)</f>
        <v>324</v>
      </c>
    </row>
    <row r="553" spans="1:3" x14ac:dyDescent="0.25">
      <c r="A553" s="83" t="s">
        <v>1084</v>
      </c>
      <c r="B553" s="85" t="s">
        <v>372</v>
      </c>
      <c r="C553" s="83">
        <f>VLOOKUP(GroupVertices[[#This Row],[Vertex]], Vertices[], MATCH("ID", Vertices[#Headers], 0), FALSE)</f>
        <v>419</v>
      </c>
    </row>
    <row r="554" spans="1:3" x14ac:dyDescent="0.25">
      <c r="A554" s="83" t="s">
        <v>1084</v>
      </c>
      <c r="B554" s="85" t="s">
        <v>907</v>
      </c>
      <c r="C554" s="83">
        <f>VLOOKUP(GroupVertices[[#This Row],[Vertex]], Vertices[], MATCH("ID", Vertices[#Headers], 0), FALSE)</f>
        <v>415</v>
      </c>
    </row>
    <row r="555" spans="1:3" x14ac:dyDescent="0.25">
      <c r="A555" s="83" t="s">
        <v>1084</v>
      </c>
      <c r="B555" s="85" t="s">
        <v>908</v>
      </c>
      <c r="C555" s="83">
        <f>VLOOKUP(GroupVertices[[#This Row],[Vertex]], Vertices[], MATCH("ID", Vertices[#Headers], 0), FALSE)</f>
        <v>431</v>
      </c>
    </row>
    <row r="556" spans="1:3" x14ac:dyDescent="0.25">
      <c r="A556" s="83" t="s">
        <v>1084</v>
      </c>
      <c r="B556" s="85" t="s">
        <v>922</v>
      </c>
      <c r="C556" s="83">
        <f>VLOOKUP(GroupVertices[[#This Row],[Vertex]], Vertices[], MATCH("ID", Vertices[#Headers], 0), FALSE)</f>
        <v>462</v>
      </c>
    </row>
    <row r="557" spans="1:3" x14ac:dyDescent="0.25">
      <c r="A557" s="83" t="s">
        <v>1084</v>
      </c>
      <c r="B557" s="85" t="s">
        <v>480</v>
      </c>
      <c r="C557" s="83">
        <f>VLOOKUP(GroupVertices[[#This Row],[Vertex]], Vertices[], MATCH("ID", Vertices[#Headers], 0), FALSE)</f>
        <v>95</v>
      </c>
    </row>
    <row r="558" spans="1:3" x14ac:dyDescent="0.25">
      <c r="A558" s="83" t="s">
        <v>1084</v>
      </c>
      <c r="B558" s="85" t="s">
        <v>471</v>
      </c>
      <c r="C558" s="83">
        <f>VLOOKUP(GroupVertices[[#This Row],[Vertex]], Vertices[], MATCH("ID", Vertices[#Headers], 0), FALSE)</f>
        <v>89</v>
      </c>
    </row>
    <row r="559" spans="1:3" x14ac:dyDescent="0.25">
      <c r="A559" s="83" t="s">
        <v>1084</v>
      </c>
      <c r="B559" s="85" t="s">
        <v>470</v>
      </c>
      <c r="C559" s="83">
        <f>VLOOKUP(GroupVertices[[#This Row],[Vertex]], Vertices[], MATCH("ID", Vertices[#Headers], 0), FALSE)</f>
        <v>112</v>
      </c>
    </row>
    <row r="560" spans="1:3" x14ac:dyDescent="0.25">
      <c r="A560" s="83" t="s">
        <v>1084</v>
      </c>
      <c r="B560" s="85" t="s">
        <v>676</v>
      </c>
      <c r="C560" s="83">
        <f>VLOOKUP(GroupVertices[[#This Row],[Vertex]], Vertices[], MATCH("ID", Vertices[#Headers], 0), FALSE)</f>
        <v>184</v>
      </c>
    </row>
    <row r="561" spans="1:3" x14ac:dyDescent="0.25">
      <c r="A561" s="83" t="s">
        <v>1084</v>
      </c>
      <c r="B561" s="85" t="s">
        <v>916</v>
      </c>
      <c r="C561" s="83">
        <f>VLOOKUP(GroupVertices[[#This Row],[Vertex]], Vertices[], MATCH("ID", Vertices[#Headers], 0), FALSE)</f>
        <v>428</v>
      </c>
    </row>
    <row r="562" spans="1:3" x14ac:dyDescent="0.25">
      <c r="A562" s="83" t="s">
        <v>1084</v>
      </c>
      <c r="B562" s="85" t="s">
        <v>917</v>
      </c>
      <c r="C562" s="83">
        <f>VLOOKUP(GroupVertices[[#This Row],[Vertex]], Vertices[], MATCH("ID", Vertices[#Headers], 0), FALSE)</f>
        <v>568</v>
      </c>
    </row>
    <row r="563" spans="1:3" x14ac:dyDescent="0.25">
      <c r="A563" s="83" t="s">
        <v>1084</v>
      </c>
      <c r="B563" s="85" t="s">
        <v>399</v>
      </c>
      <c r="C563" s="83">
        <f>VLOOKUP(GroupVertices[[#This Row],[Vertex]], Vertices[], MATCH("ID", Vertices[#Headers], 0), FALSE)</f>
        <v>429</v>
      </c>
    </row>
    <row r="564" spans="1:3" x14ac:dyDescent="0.25">
      <c r="A564" s="83" t="s">
        <v>1084</v>
      </c>
      <c r="B564" s="85" t="s">
        <v>398</v>
      </c>
      <c r="C564" s="83">
        <f>VLOOKUP(GroupVertices[[#This Row],[Vertex]], Vertices[], MATCH("ID", Vertices[#Headers], 0), FALSE)</f>
        <v>417</v>
      </c>
    </row>
    <row r="565" spans="1:3" x14ac:dyDescent="0.25">
      <c r="A565" s="83" t="s">
        <v>1084</v>
      </c>
      <c r="B565" s="85" t="s">
        <v>394</v>
      </c>
      <c r="C565" s="83">
        <f>VLOOKUP(GroupVertices[[#This Row],[Vertex]], Vertices[], MATCH("ID", Vertices[#Headers], 0), FALSE)</f>
        <v>86</v>
      </c>
    </row>
    <row r="566" spans="1:3" x14ac:dyDescent="0.25">
      <c r="A566" s="83" t="s">
        <v>1084</v>
      </c>
      <c r="B566" s="85" t="s">
        <v>468</v>
      </c>
      <c r="C566" s="83">
        <f>VLOOKUP(GroupVertices[[#This Row],[Vertex]], Vertices[], MATCH("ID", Vertices[#Headers], 0), FALSE)</f>
        <v>600</v>
      </c>
    </row>
    <row r="567" spans="1:3" x14ac:dyDescent="0.25">
      <c r="A567" s="83" t="s">
        <v>1084</v>
      </c>
      <c r="B567" s="85" t="s">
        <v>469</v>
      </c>
      <c r="C567" s="83">
        <f>VLOOKUP(GroupVertices[[#This Row],[Vertex]], Vertices[], MATCH("ID", Vertices[#Headers], 0), FALSE)</f>
        <v>897</v>
      </c>
    </row>
    <row r="568" spans="1:3" x14ac:dyDescent="0.25">
      <c r="A568" s="83" t="s">
        <v>1084</v>
      </c>
      <c r="B568" s="85" t="s">
        <v>462</v>
      </c>
      <c r="C568" s="83">
        <f>VLOOKUP(GroupVertices[[#This Row],[Vertex]], Vertices[], MATCH("ID", Vertices[#Headers], 0), FALSE)</f>
        <v>84</v>
      </c>
    </row>
    <row r="569" spans="1:3" x14ac:dyDescent="0.25">
      <c r="A569" s="83" t="s">
        <v>1084</v>
      </c>
      <c r="B569" s="85" t="s">
        <v>467</v>
      </c>
      <c r="C569" s="83">
        <f>VLOOKUP(GroupVertices[[#This Row],[Vertex]], Vertices[], MATCH("ID", Vertices[#Headers], 0), FALSE)</f>
        <v>88</v>
      </c>
    </row>
    <row r="570" spans="1:3" x14ac:dyDescent="0.25">
      <c r="A570" s="83" t="s">
        <v>1084</v>
      </c>
      <c r="B570" s="85" t="s">
        <v>463</v>
      </c>
      <c r="C570" s="83">
        <f>VLOOKUP(GroupVertices[[#This Row],[Vertex]], Vertices[], MATCH("ID", Vertices[#Headers], 0), FALSE)</f>
        <v>85</v>
      </c>
    </row>
    <row r="571" spans="1:3" x14ac:dyDescent="0.25">
      <c r="A571" s="83" t="s">
        <v>1084</v>
      </c>
      <c r="B571" s="85" t="s">
        <v>464</v>
      </c>
      <c r="C571" s="83">
        <f>VLOOKUP(GroupVertices[[#This Row],[Vertex]], Vertices[], MATCH("ID", Vertices[#Headers], 0), FALSE)</f>
        <v>385</v>
      </c>
    </row>
    <row r="572" spans="1:3" x14ac:dyDescent="0.25">
      <c r="A572" s="83" t="s">
        <v>1084</v>
      </c>
      <c r="B572" s="85" t="s">
        <v>466</v>
      </c>
      <c r="C572" s="83">
        <f>VLOOKUP(GroupVertices[[#This Row],[Vertex]], Vertices[], MATCH("ID", Vertices[#Headers], 0), FALSE)</f>
        <v>902</v>
      </c>
    </row>
    <row r="573" spans="1:3" x14ac:dyDescent="0.25">
      <c r="A573" s="83" t="s">
        <v>1084</v>
      </c>
      <c r="B573" s="85" t="s">
        <v>465</v>
      </c>
      <c r="C573" s="83">
        <f>VLOOKUP(GroupVertices[[#This Row],[Vertex]], Vertices[], MATCH("ID", Vertices[#Headers], 0), FALSE)</f>
        <v>437</v>
      </c>
    </row>
    <row r="574" spans="1:3" x14ac:dyDescent="0.25">
      <c r="A574" s="83" t="s">
        <v>1084</v>
      </c>
      <c r="B574" s="85" t="s">
        <v>881</v>
      </c>
      <c r="C574" s="83">
        <f>VLOOKUP(GroupVertices[[#This Row],[Vertex]], Vertices[], MATCH("ID", Vertices[#Headers], 0), FALSE)</f>
        <v>395</v>
      </c>
    </row>
    <row r="575" spans="1:3" x14ac:dyDescent="0.25">
      <c r="A575" s="83" t="s">
        <v>1084</v>
      </c>
      <c r="B575" s="85" t="s">
        <v>911</v>
      </c>
      <c r="C575" s="83">
        <f>VLOOKUP(GroupVertices[[#This Row],[Vertex]], Vertices[], MATCH("ID", Vertices[#Headers], 0), FALSE)</f>
        <v>420</v>
      </c>
    </row>
    <row r="576" spans="1:3" x14ac:dyDescent="0.25">
      <c r="A576" s="83" t="s">
        <v>1084</v>
      </c>
      <c r="B576" s="85" t="s">
        <v>912</v>
      </c>
      <c r="C576" s="83">
        <f>VLOOKUP(GroupVertices[[#This Row],[Vertex]], Vertices[], MATCH("ID", Vertices[#Headers], 0), FALSE)</f>
        <v>485</v>
      </c>
    </row>
    <row r="577" spans="1:3" x14ac:dyDescent="0.25">
      <c r="A577" s="83" t="s">
        <v>1084</v>
      </c>
      <c r="B577" s="85" t="s">
        <v>1007</v>
      </c>
      <c r="C577" s="83">
        <f>VLOOKUP(GroupVertices[[#This Row],[Vertex]], Vertices[], MATCH("ID", Vertices[#Headers], 0), FALSE)</f>
        <v>583</v>
      </c>
    </row>
    <row r="578" spans="1:3" x14ac:dyDescent="0.25">
      <c r="A578" s="83" t="s">
        <v>1084</v>
      </c>
      <c r="B578" s="85" t="s">
        <v>1012</v>
      </c>
      <c r="C578" s="83">
        <f>VLOOKUP(GroupVertices[[#This Row],[Vertex]], Vertices[], MATCH("ID", Vertices[#Headers], 0), FALSE)</f>
        <v>694</v>
      </c>
    </row>
    <row r="579" spans="1:3" x14ac:dyDescent="0.25">
      <c r="A579" s="83" t="s">
        <v>1084</v>
      </c>
      <c r="B579" s="85" t="s">
        <v>921</v>
      </c>
      <c r="C579" s="83">
        <f>VLOOKUP(GroupVertices[[#This Row],[Vertex]], Vertices[], MATCH("ID", Vertices[#Headers], 0), FALSE)</f>
        <v>435</v>
      </c>
    </row>
    <row r="580" spans="1:3" x14ac:dyDescent="0.25">
      <c r="A580" s="83" t="s">
        <v>1084</v>
      </c>
      <c r="B580" s="85" t="s">
        <v>640</v>
      </c>
      <c r="C580" s="83">
        <f>VLOOKUP(GroupVertices[[#This Row],[Vertex]], Vertices[], MATCH("ID", Vertices[#Headers], 0), FALSE)</f>
        <v>742</v>
      </c>
    </row>
    <row r="581" spans="1:3" x14ac:dyDescent="0.25">
      <c r="A581" s="83" t="s">
        <v>1084</v>
      </c>
      <c r="B581" s="85" t="s">
        <v>639</v>
      </c>
      <c r="C581" s="83">
        <f>VLOOKUP(GroupVertices[[#This Row],[Vertex]], Vertices[], MATCH("ID", Vertices[#Headers], 0), FALSE)</f>
        <v>643</v>
      </c>
    </row>
    <row r="582" spans="1:3" x14ac:dyDescent="0.25">
      <c r="A582" s="83" t="s">
        <v>1084</v>
      </c>
      <c r="B582" s="85" t="s">
        <v>489</v>
      </c>
      <c r="C582" s="83">
        <f>VLOOKUP(GroupVertices[[#This Row],[Vertex]], Vertices[], MATCH("ID", Vertices[#Headers], 0), FALSE)</f>
        <v>560</v>
      </c>
    </row>
    <row r="583" spans="1:3" x14ac:dyDescent="0.25">
      <c r="A583" s="83" t="s">
        <v>1084</v>
      </c>
      <c r="B583" s="85" t="s">
        <v>312</v>
      </c>
      <c r="C583" s="83">
        <f>VLOOKUP(GroupVertices[[#This Row],[Vertex]], Vertices[], MATCH("ID", Vertices[#Headers], 0), FALSE)</f>
        <v>563</v>
      </c>
    </row>
    <row r="584" spans="1:3" x14ac:dyDescent="0.25">
      <c r="A584" s="83" t="s">
        <v>1084</v>
      </c>
      <c r="B584" s="85" t="s">
        <v>999</v>
      </c>
      <c r="C584" s="83">
        <f>VLOOKUP(GroupVertices[[#This Row],[Vertex]], Vertices[], MATCH("ID", Vertices[#Headers], 0), FALSE)</f>
        <v>900</v>
      </c>
    </row>
    <row r="585" spans="1:3" x14ac:dyDescent="0.25">
      <c r="A585" s="83" t="s">
        <v>1084</v>
      </c>
      <c r="B585" s="85" t="s">
        <v>243</v>
      </c>
      <c r="C585" s="83">
        <f>VLOOKUP(GroupVertices[[#This Row],[Vertex]], Vertices[], MATCH("ID", Vertices[#Headers], 0), FALSE)</f>
        <v>561</v>
      </c>
    </row>
    <row r="586" spans="1:3" x14ac:dyDescent="0.25">
      <c r="A586" s="83" t="s">
        <v>1084</v>
      </c>
      <c r="B586" s="85" t="s">
        <v>824</v>
      </c>
      <c r="C586" s="83">
        <f>VLOOKUP(GroupVertices[[#This Row],[Vertex]], Vertices[], MATCH("ID", Vertices[#Headers], 0), FALSE)</f>
        <v>319</v>
      </c>
    </row>
    <row r="587" spans="1:3" x14ac:dyDescent="0.25">
      <c r="A587" s="83" t="s">
        <v>1084</v>
      </c>
      <c r="B587" s="85" t="s">
        <v>825</v>
      </c>
      <c r="C587" s="83">
        <f>VLOOKUP(GroupVertices[[#This Row],[Vertex]], Vertices[], MATCH("ID", Vertices[#Headers], 0), FALSE)</f>
        <v>761</v>
      </c>
    </row>
    <row r="588" spans="1:3" x14ac:dyDescent="0.25">
      <c r="A588" s="83" t="s">
        <v>1084</v>
      </c>
      <c r="B588" s="85" t="s">
        <v>1020</v>
      </c>
      <c r="C588" s="83">
        <f>VLOOKUP(GroupVertices[[#This Row],[Vertex]], Vertices[], MATCH("ID", Vertices[#Headers], 0), FALSE)</f>
        <v>740</v>
      </c>
    </row>
    <row r="589" spans="1:3" x14ac:dyDescent="0.25">
      <c r="A589" s="83" t="s">
        <v>1084</v>
      </c>
      <c r="B589" s="85" t="s">
        <v>406</v>
      </c>
      <c r="C589" s="83">
        <f>VLOOKUP(GroupVertices[[#This Row],[Vertex]], Vertices[], MATCH("ID", Vertices[#Headers], 0), FALSE)</f>
        <v>779</v>
      </c>
    </row>
    <row r="590" spans="1:3" x14ac:dyDescent="0.25">
      <c r="A590" s="83" t="s">
        <v>1084</v>
      </c>
      <c r="B590" s="85" t="s">
        <v>1006</v>
      </c>
      <c r="C590" s="83">
        <f>VLOOKUP(GroupVertices[[#This Row],[Vertex]], Vertices[], MATCH("ID", Vertices[#Headers], 0), FALSE)</f>
        <v>825</v>
      </c>
    </row>
    <row r="591" spans="1:3" x14ac:dyDescent="0.25">
      <c r="A591" s="83" t="s">
        <v>1084</v>
      </c>
      <c r="B591" s="85" t="s">
        <v>762</v>
      </c>
      <c r="C591" s="83">
        <f>VLOOKUP(GroupVertices[[#This Row],[Vertex]], Vertices[], MATCH("ID", Vertices[#Headers], 0), FALSE)</f>
        <v>581</v>
      </c>
    </row>
    <row r="592" spans="1:3" x14ac:dyDescent="0.25">
      <c r="A592" s="83" t="s">
        <v>1084</v>
      </c>
      <c r="B592" s="85" t="s">
        <v>493</v>
      </c>
      <c r="C592" s="83">
        <f>VLOOKUP(GroupVertices[[#This Row],[Vertex]], Vertices[], MATCH("ID", Vertices[#Headers], 0), FALSE)</f>
        <v>436</v>
      </c>
    </row>
    <row r="593" spans="1:3" x14ac:dyDescent="0.25">
      <c r="A593" s="83" t="s">
        <v>1084</v>
      </c>
      <c r="B593" s="85" t="s">
        <v>869</v>
      </c>
      <c r="C593" s="83">
        <f>VLOOKUP(GroupVertices[[#This Row],[Vertex]], Vertices[], MATCH("ID", Vertices[#Headers], 0), FALSE)</f>
        <v>874</v>
      </c>
    </row>
    <row r="594" spans="1:3" x14ac:dyDescent="0.25">
      <c r="A594" s="83" t="s">
        <v>1084</v>
      </c>
      <c r="B594" s="85" t="s">
        <v>242</v>
      </c>
      <c r="C594" s="83">
        <f>VLOOKUP(GroupVertices[[#This Row],[Vertex]], Vertices[], MATCH("ID", Vertices[#Headers], 0), FALSE)</f>
        <v>413</v>
      </c>
    </row>
    <row r="595" spans="1:3" x14ac:dyDescent="0.25">
      <c r="A595" s="83" t="s">
        <v>1084</v>
      </c>
      <c r="B595" s="85" t="s">
        <v>739</v>
      </c>
      <c r="C595" s="83">
        <f>VLOOKUP(GroupVertices[[#This Row],[Vertex]], Vertices[], MATCH("ID", Vertices[#Headers], 0), FALSE)</f>
        <v>237</v>
      </c>
    </row>
    <row r="596" spans="1:3" x14ac:dyDescent="0.25">
      <c r="A596" s="83" t="s">
        <v>1084</v>
      </c>
      <c r="B596" s="85" t="s">
        <v>740</v>
      </c>
      <c r="C596" s="83">
        <f>VLOOKUP(GroupVertices[[#This Row],[Vertex]], Vertices[], MATCH("ID", Vertices[#Headers], 0), FALSE)</f>
        <v>480</v>
      </c>
    </row>
    <row r="597" spans="1:3" x14ac:dyDescent="0.25">
      <c r="A597" s="83" t="s">
        <v>1084</v>
      </c>
      <c r="B597" s="85" t="s">
        <v>542</v>
      </c>
      <c r="C597" s="83">
        <f>VLOOKUP(GroupVertices[[#This Row],[Vertex]], Vertices[], MATCH("ID", Vertices[#Headers], 0), FALSE)</f>
        <v>118</v>
      </c>
    </row>
    <row r="598" spans="1:3" x14ac:dyDescent="0.25">
      <c r="A598" s="83" t="s">
        <v>1084</v>
      </c>
      <c r="B598" s="85" t="s">
        <v>543</v>
      </c>
      <c r="C598" s="83">
        <f>VLOOKUP(GroupVertices[[#This Row],[Vertex]], Vertices[], MATCH("ID", Vertices[#Headers], 0), FALSE)</f>
        <v>358</v>
      </c>
    </row>
    <row r="599" spans="1:3" x14ac:dyDescent="0.25">
      <c r="A599" s="83" t="s">
        <v>1084</v>
      </c>
      <c r="B599" s="85" t="s">
        <v>866</v>
      </c>
      <c r="C599" s="83">
        <f>VLOOKUP(GroupVertices[[#This Row],[Vertex]], Vertices[], MATCH("ID", Vertices[#Headers], 0), FALSE)</f>
        <v>703</v>
      </c>
    </row>
    <row r="600" spans="1:3" x14ac:dyDescent="0.25">
      <c r="A600" s="83" t="s">
        <v>1084</v>
      </c>
      <c r="B600" s="85" t="s">
        <v>544</v>
      </c>
      <c r="C600" s="83">
        <f>VLOOKUP(GroupVertices[[#This Row],[Vertex]], Vertices[], MATCH("ID", Vertices[#Headers], 0), FALSE)</f>
        <v>369</v>
      </c>
    </row>
    <row r="601" spans="1:3" x14ac:dyDescent="0.25">
      <c r="A601" s="83" t="s">
        <v>1084</v>
      </c>
      <c r="B601" s="85" t="s">
        <v>545</v>
      </c>
      <c r="C601" s="83">
        <f>VLOOKUP(GroupVertices[[#This Row],[Vertex]], Vertices[], MATCH("ID", Vertices[#Headers], 0), FALSE)</f>
        <v>851</v>
      </c>
    </row>
    <row r="602" spans="1:3" x14ac:dyDescent="0.25">
      <c r="A602" s="83" t="s">
        <v>1084</v>
      </c>
      <c r="B602" s="85" t="s">
        <v>407</v>
      </c>
      <c r="C602" s="83">
        <f>VLOOKUP(GroupVertices[[#This Row],[Vertex]], Vertices[], MATCH("ID", Vertices[#Headers], 0), FALSE)</f>
        <v>807</v>
      </c>
    </row>
    <row r="603" spans="1:3" x14ac:dyDescent="0.25">
      <c r="A603" s="83" t="s">
        <v>1084</v>
      </c>
      <c r="B603" s="85" t="s">
        <v>1024</v>
      </c>
      <c r="C603" s="83">
        <f>VLOOKUP(GroupVertices[[#This Row],[Vertex]], Vertices[], MATCH("ID", Vertices[#Headers], 0), FALSE)</f>
        <v>862</v>
      </c>
    </row>
    <row r="604" spans="1:3" x14ac:dyDescent="0.25">
      <c r="A604" s="83" t="s">
        <v>1084</v>
      </c>
      <c r="B604" s="85" t="s">
        <v>536</v>
      </c>
      <c r="C604" s="83">
        <f>VLOOKUP(GroupVertices[[#This Row],[Vertex]], Vertices[], MATCH("ID", Vertices[#Headers], 0), FALSE)</f>
        <v>627</v>
      </c>
    </row>
    <row r="605" spans="1:3" x14ac:dyDescent="0.25">
      <c r="A605" s="83" t="s">
        <v>1084</v>
      </c>
      <c r="B605" s="85" t="s">
        <v>511</v>
      </c>
      <c r="C605" s="83">
        <f>VLOOKUP(GroupVertices[[#This Row],[Vertex]], Vertices[], MATCH("ID", Vertices[#Headers], 0), FALSE)</f>
        <v>447</v>
      </c>
    </row>
    <row r="606" spans="1:3" x14ac:dyDescent="0.25">
      <c r="A606" s="83" t="s">
        <v>1084</v>
      </c>
      <c r="B606" s="85" t="s">
        <v>1028</v>
      </c>
      <c r="C606" s="83">
        <f>VLOOKUP(GroupVertices[[#This Row],[Vertex]], Vertices[], MATCH("ID", Vertices[#Headers], 0), FALSE)</f>
        <v>638</v>
      </c>
    </row>
    <row r="607" spans="1:3" x14ac:dyDescent="0.25">
      <c r="A607" s="83" t="s">
        <v>1084</v>
      </c>
      <c r="B607" s="85" t="s">
        <v>931</v>
      </c>
      <c r="C607" s="83">
        <f>VLOOKUP(GroupVertices[[#This Row],[Vertex]], Vertices[], MATCH("ID", Vertices[#Headers], 0), FALSE)</f>
        <v>771</v>
      </c>
    </row>
    <row r="608" spans="1:3" x14ac:dyDescent="0.25">
      <c r="A608" s="83" t="s">
        <v>1084</v>
      </c>
      <c r="B608" s="85" t="s">
        <v>632</v>
      </c>
      <c r="C608" s="83">
        <f>VLOOKUP(GroupVertices[[#This Row],[Vertex]], Vertices[], MATCH("ID", Vertices[#Headers], 0), FALSE)</f>
        <v>623</v>
      </c>
    </row>
    <row r="609" spans="1:3" x14ac:dyDescent="0.25">
      <c r="A609" s="83" t="s">
        <v>1084</v>
      </c>
      <c r="B609" s="85" t="s">
        <v>531</v>
      </c>
      <c r="C609" s="83">
        <f>VLOOKUP(GroupVertices[[#This Row],[Vertex]], Vertices[], MATCH("ID", Vertices[#Headers], 0), FALSE)</f>
        <v>587</v>
      </c>
    </row>
    <row r="610" spans="1:3" x14ac:dyDescent="0.25">
      <c r="A610" s="83" t="s">
        <v>1084</v>
      </c>
      <c r="B610" s="85" t="s">
        <v>533</v>
      </c>
      <c r="C610" s="83">
        <f>VLOOKUP(GroupVertices[[#This Row],[Vertex]], Vertices[], MATCH("ID", Vertices[#Headers], 0), FALSE)</f>
        <v>727</v>
      </c>
    </row>
    <row r="611" spans="1:3" x14ac:dyDescent="0.25">
      <c r="A611" s="83" t="s">
        <v>1084</v>
      </c>
      <c r="B611" s="85" t="s">
        <v>189</v>
      </c>
      <c r="C611" s="83">
        <f>VLOOKUP(GroupVertices[[#This Row],[Vertex]], Vertices[], MATCH("ID", Vertices[#Headers], 0), FALSE)</f>
        <v>8</v>
      </c>
    </row>
    <row r="612" spans="1:3" x14ac:dyDescent="0.25">
      <c r="A612" s="83" t="s">
        <v>1084</v>
      </c>
      <c r="B612" s="85" t="s">
        <v>191</v>
      </c>
      <c r="C612" s="83">
        <f>VLOOKUP(GroupVertices[[#This Row],[Vertex]], Vertices[], MATCH("ID", Vertices[#Headers], 0), FALSE)</f>
        <v>853</v>
      </c>
    </row>
    <row r="613" spans="1:3" x14ac:dyDescent="0.25">
      <c r="A613" s="83" t="s">
        <v>1084</v>
      </c>
      <c r="B613" s="85" t="s">
        <v>190</v>
      </c>
      <c r="C613" s="83">
        <f>VLOOKUP(GroupVertices[[#This Row],[Vertex]], Vertices[], MATCH("ID", Vertices[#Headers], 0), FALSE)</f>
        <v>453</v>
      </c>
    </row>
    <row r="614" spans="1:3" x14ac:dyDescent="0.25">
      <c r="A614" s="83" t="s">
        <v>1084</v>
      </c>
      <c r="B614" s="85" t="s">
        <v>228</v>
      </c>
      <c r="C614" s="83">
        <f>VLOOKUP(GroupVertices[[#This Row],[Vertex]], Vertices[], MATCH("ID", Vertices[#Headers], 0), FALSE)</f>
        <v>446</v>
      </c>
    </row>
    <row r="615" spans="1:3" x14ac:dyDescent="0.25">
      <c r="A615" s="83" t="s">
        <v>1084</v>
      </c>
      <c r="B615" s="85" t="s">
        <v>388</v>
      </c>
      <c r="C615" s="83">
        <f>VLOOKUP(GroupVertices[[#This Row],[Vertex]], Vertices[], MATCH("ID", Vertices[#Headers], 0), FALSE)</f>
        <v>567</v>
      </c>
    </row>
    <row r="616" spans="1:3" x14ac:dyDescent="0.25">
      <c r="A616" s="83" t="s">
        <v>1084</v>
      </c>
      <c r="B616" s="85" t="s">
        <v>389</v>
      </c>
      <c r="C616" s="83">
        <f>VLOOKUP(GroupVertices[[#This Row],[Vertex]], Vertices[], MATCH("ID", Vertices[#Headers], 0), FALSE)</f>
        <v>684</v>
      </c>
    </row>
    <row r="617" spans="1:3" x14ac:dyDescent="0.25">
      <c r="A617" s="83" t="s">
        <v>1084</v>
      </c>
      <c r="B617" s="85" t="s">
        <v>775</v>
      </c>
      <c r="C617" s="83">
        <f>VLOOKUP(GroupVertices[[#This Row],[Vertex]], Vertices[], MATCH("ID", Vertices[#Headers], 0), FALSE)</f>
        <v>266</v>
      </c>
    </row>
    <row r="618" spans="1:3" x14ac:dyDescent="0.25">
      <c r="A618" s="83" t="s">
        <v>1084</v>
      </c>
      <c r="B618" s="85" t="s">
        <v>560</v>
      </c>
      <c r="C618" s="83">
        <f>VLOOKUP(GroupVertices[[#This Row],[Vertex]], Vertices[], MATCH("ID", Vertices[#Headers], 0), FALSE)</f>
        <v>805</v>
      </c>
    </row>
    <row r="619" spans="1:3" x14ac:dyDescent="0.25">
      <c r="A619" s="83" t="s">
        <v>1084</v>
      </c>
      <c r="B619" s="85" t="s">
        <v>225</v>
      </c>
      <c r="C619" s="83">
        <f>VLOOKUP(GroupVertices[[#This Row],[Vertex]], Vertices[], MATCH("ID", Vertices[#Headers], 0), FALSE)</f>
        <v>126</v>
      </c>
    </row>
    <row r="620" spans="1:3" x14ac:dyDescent="0.25">
      <c r="A620" s="83" t="s">
        <v>1084</v>
      </c>
      <c r="B620" s="85" t="s">
        <v>550</v>
      </c>
      <c r="C620" s="83">
        <f>VLOOKUP(GroupVertices[[#This Row],[Vertex]], Vertices[], MATCH("ID", Vertices[#Headers], 0), FALSE)</f>
        <v>824</v>
      </c>
    </row>
    <row r="621" spans="1:3" x14ac:dyDescent="0.25">
      <c r="A621" s="83" t="s">
        <v>1084</v>
      </c>
      <c r="B621" s="85" t="s">
        <v>265</v>
      </c>
      <c r="C621" s="83">
        <f>VLOOKUP(GroupVertices[[#This Row],[Vertex]], Vertices[], MATCH("ID", Vertices[#Headers], 0), FALSE)</f>
        <v>25</v>
      </c>
    </row>
    <row r="622" spans="1:3" x14ac:dyDescent="0.25">
      <c r="A622" s="83" t="s">
        <v>1084</v>
      </c>
      <c r="B622" s="85" t="s">
        <v>266</v>
      </c>
      <c r="C622" s="83">
        <f>VLOOKUP(GroupVertices[[#This Row],[Vertex]], Vertices[], MATCH("ID", Vertices[#Headers], 0), FALSE)</f>
        <v>470</v>
      </c>
    </row>
    <row r="623" spans="1:3" x14ac:dyDescent="0.25">
      <c r="A623" s="83" t="s">
        <v>1084</v>
      </c>
      <c r="B623" s="85" t="s">
        <v>267</v>
      </c>
      <c r="C623" s="83">
        <f>VLOOKUP(GroupVertices[[#This Row],[Vertex]], Vertices[], MATCH("ID", Vertices[#Headers], 0), FALSE)</f>
        <v>487</v>
      </c>
    </row>
    <row r="624" spans="1:3" x14ac:dyDescent="0.25">
      <c r="A624" s="83" t="s">
        <v>1084</v>
      </c>
      <c r="B624" s="85" t="s">
        <v>268</v>
      </c>
      <c r="C624" s="83">
        <f>VLOOKUP(GroupVertices[[#This Row],[Vertex]], Vertices[], MATCH("ID", Vertices[#Headers], 0), FALSE)</f>
        <v>490</v>
      </c>
    </row>
    <row r="625" spans="1:3" x14ac:dyDescent="0.25">
      <c r="A625" s="83" t="s">
        <v>1084</v>
      </c>
      <c r="B625" s="85" t="s">
        <v>269</v>
      </c>
      <c r="C625" s="83">
        <f>VLOOKUP(GroupVertices[[#This Row],[Vertex]], Vertices[], MATCH("ID", Vertices[#Headers], 0), FALSE)</f>
        <v>493</v>
      </c>
    </row>
    <row r="626" spans="1:3" x14ac:dyDescent="0.25">
      <c r="A626" s="83" t="s">
        <v>1084</v>
      </c>
      <c r="B626" s="85" t="s">
        <v>270</v>
      </c>
      <c r="C626" s="83">
        <f>VLOOKUP(GroupVertices[[#This Row],[Vertex]], Vertices[], MATCH("ID", Vertices[#Headers], 0), FALSE)</f>
        <v>547</v>
      </c>
    </row>
    <row r="627" spans="1:3" x14ac:dyDescent="0.25">
      <c r="A627" s="83" t="s">
        <v>1084</v>
      </c>
      <c r="B627" s="85" t="s">
        <v>864</v>
      </c>
      <c r="C627" s="83">
        <f>VLOOKUP(GroupVertices[[#This Row],[Vertex]], Vertices[], MATCH("ID", Vertices[#Headers], 0), FALSE)</f>
        <v>367</v>
      </c>
    </row>
    <row r="628" spans="1:3" x14ac:dyDescent="0.25">
      <c r="A628" s="83" t="s">
        <v>1084</v>
      </c>
      <c r="B628" s="85" t="s">
        <v>865</v>
      </c>
      <c r="C628" s="83">
        <f>VLOOKUP(GroupVertices[[#This Row],[Vertex]], Vertices[], MATCH("ID", Vertices[#Headers], 0), FALSE)</f>
        <v>737</v>
      </c>
    </row>
    <row r="629" spans="1:3" x14ac:dyDescent="0.25">
      <c r="A629" s="83" t="s">
        <v>1084</v>
      </c>
      <c r="B629" s="85" t="s">
        <v>271</v>
      </c>
      <c r="C629" s="83">
        <f>VLOOKUP(GroupVertices[[#This Row],[Vertex]], Vertices[], MATCH("ID", Vertices[#Headers], 0), FALSE)</f>
        <v>660</v>
      </c>
    </row>
    <row r="630" spans="1:3" x14ac:dyDescent="0.25">
      <c r="A630" s="83" t="s">
        <v>1084</v>
      </c>
      <c r="B630" s="85" t="s">
        <v>208</v>
      </c>
      <c r="C630" s="83">
        <f>VLOOKUP(GroupVertices[[#This Row],[Vertex]], Vertices[], MATCH("ID", Vertices[#Headers], 0), FALSE)</f>
        <v>14</v>
      </c>
    </row>
    <row r="631" spans="1:3" x14ac:dyDescent="0.25">
      <c r="A631" s="83" t="s">
        <v>1084</v>
      </c>
      <c r="B631" s="85" t="s">
        <v>209</v>
      </c>
      <c r="C631" s="83">
        <f>VLOOKUP(GroupVertices[[#This Row],[Vertex]], Vertices[], MATCH("ID", Vertices[#Headers], 0), FALSE)</f>
        <v>50</v>
      </c>
    </row>
    <row r="632" spans="1:3" x14ac:dyDescent="0.25">
      <c r="A632" s="83" t="s">
        <v>1084</v>
      </c>
      <c r="B632" s="85" t="s">
        <v>210</v>
      </c>
      <c r="C632" s="83">
        <f>VLOOKUP(GroupVertices[[#This Row],[Vertex]], Vertices[], MATCH("ID", Vertices[#Headers], 0), FALSE)</f>
        <v>659</v>
      </c>
    </row>
    <row r="633" spans="1:3" x14ac:dyDescent="0.25">
      <c r="A633" s="83" t="s">
        <v>1084</v>
      </c>
      <c r="B633" s="85" t="s">
        <v>212</v>
      </c>
      <c r="C633" s="83">
        <f>VLOOKUP(GroupVertices[[#This Row],[Vertex]], Vertices[], MATCH("ID", Vertices[#Headers], 0), FALSE)</f>
        <v>859</v>
      </c>
    </row>
    <row r="634" spans="1:3" x14ac:dyDescent="0.25">
      <c r="A634" s="83" t="s">
        <v>1084</v>
      </c>
      <c r="B634" s="85" t="s">
        <v>213</v>
      </c>
      <c r="C634" s="83">
        <f>VLOOKUP(GroupVertices[[#This Row],[Vertex]], Vertices[], MATCH("ID", Vertices[#Headers], 0), FALSE)</f>
        <v>885</v>
      </c>
    </row>
    <row r="635" spans="1:3" x14ac:dyDescent="0.25">
      <c r="A635" s="83" t="s">
        <v>1084</v>
      </c>
      <c r="B635" s="85" t="s">
        <v>211</v>
      </c>
      <c r="C635" s="83">
        <f>VLOOKUP(GroupVertices[[#This Row],[Vertex]], Vertices[], MATCH("ID", Vertices[#Headers], 0), FALSE)</f>
        <v>720</v>
      </c>
    </row>
    <row r="636" spans="1:3" x14ac:dyDescent="0.25">
      <c r="A636" s="83" t="s">
        <v>1084</v>
      </c>
      <c r="B636" s="85" t="s">
        <v>499</v>
      </c>
      <c r="C636" s="83">
        <f>VLOOKUP(GroupVertices[[#This Row],[Vertex]], Vertices[], MATCH("ID", Vertices[#Headers], 0), FALSE)</f>
        <v>618</v>
      </c>
    </row>
    <row r="637" spans="1:3" x14ac:dyDescent="0.25">
      <c r="A637" s="83" t="s">
        <v>1084</v>
      </c>
      <c r="B637" s="85" t="s">
        <v>898</v>
      </c>
      <c r="C637" s="83">
        <f>VLOOKUP(GroupVertices[[#This Row],[Vertex]], Vertices[], MATCH("ID", Vertices[#Headers], 0), FALSE)</f>
        <v>625</v>
      </c>
    </row>
    <row r="638" spans="1:3" x14ac:dyDescent="0.25">
      <c r="A638" s="83" t="s">
        <v>1084</v>
      </c>
      <c r="B638" s="85" t="s">
        <v>897</v>
      </c>
      <c r="C638" s="83">
        <f>VLOOKUP(GroupVertices[[#This Row],[Vertex]], Vertices[], MATCH("ID", Vertices[#Headers], 0), FALSE)</f>
        <v>585</v>
      </c>
    </row>
    <row r="639" spans="1:3" x14ac:dyDescent="0.25">
      <c r="A639" s="83" t="s">
        <v>1084</v>
      </c>
      <c r="B639" s="85" t="s">
        <v>1067</v>
      </c>
      <c r="C639" s="83">
        <f>VLOOKUP(GroupVertices[[#This Row],[Vertex]], Vertices[], MATCH("ID", Vertices[#Headers], 0), FALSE)</f>
        <v>804</v>
      </c>
    </row>
    <row r="640" spans="1:3" x14ac:dyDescent="0.25">
      <c r="A640" s="83" t="s">
        <v>1084</v>
      </c>
      <c r="B640" s="85" t="s">
        <v>461</v>
      </c>
      <c r="C640" s="83">
        <f>VLOOKUP(GroupVertices[[#This Row],[Vertex]], Vertices[], MATCH("ID", Vertices[#Headers], 0), FALSE)</f>
        <v>845</v>
      </c>
    </row>
    <row r="641" spans="1:3" x14ac:dyDescent="0.25">
      <c r="A641" s="83" t="s">
        <v>1084</v>
      </c>
      <c r="B641" s="85" t="s">
        <v>182</v>
      </c>
      <c r="C641" s="83">
        <f>VLOOKUP(GroupVertices[[#This Row],[Vertex]], Vertices[], MATCH("ID", Vertices[#Headers], 0), FALSE)</f>
        <v>83</v>
      </c>
    </row>
    <row r="642" spans="1:3" x14ac:dyDescent="0.25">
      <c r="A642" s="83" t="s">
        <v>1084</v>
      </c>
      <c r="B642" s="85" t="s">
        <v>456</v>
      </c>
      <c r="C642" s="83">
        <f>VLOOKUP(GroupVertices[[#This Row],[Vertex]], Vertices[], MATCH("ID", Vertices[#Headers], 0), FALSE)</f>
        <v>300</v>
      </c>
    </row>
    <row r="643" spans="1:3" x14ac:dyDescent="0.25">
      <c r="A643" s="83" t="s">
        <v>1084</v>
      </c>
      <c r="B643" s="85" t="s">
        <v>805</v>
      </c>
      <c r="C643" s="83">
        <f>VLOOKUP(GroupVertices[[#This Row],[Vertex]], Vertices[], MATCH("ID", Vertices[#Headers], 0), FALSE)</f>
        <v>781</v>
      </c>
    </row>
    <row r="644" spans="1:3" x14ac:dyDescent="0.25">
      <c r="A644" s="83" t="s">
        <v>1084</v>
      </c>
      <c r="B644" s="85" t="s">
        <v>806</v>
      </c>
      <c r="C644" s="83">
        <f>VLOOKUP(GroupVertices[[#This Row],[Vertex]], Vertices[], MATCH("ID", Vertices[#Headers], 0), FALSE)</f>
        <v>795</v>
      </c>
    </row>
    <row r="645" spans="1:3" x14ac:dyDescent="0.25">
      <c r="A645" s="83" t="s">
        <v>1084</v>
      </c>
      <c r="B645" s="85" t="s">
        <v>248</v>
      </c>
      <c r="C645" s="83">
        <f>VLOOKUP(GroupVertices[[#This Row],[Vertex]], Vertices[], MATCH("ID", Vertices[#Headers], 0), FALSE)</f>
        <v>836</v>
      </c>
    </row>
    <row r="646" spans="1:3" x14ac:dyDescent="0.25">
      <c r="A646" s="83" t="s">
        <v>1084</v>
      </c>
      <c r="B646" s="85" t="s">
        <v>385</v>
      </c>
      <c r="C646" s="83">
        <f>VLOOKUP(GroupVertices[[#This Row],[Vertex]], Vertices[], MATCH("ID", Vertices[#Headers], 0), FALSE)</f>
        <v>491</v>
      </c>
    </row>
    <row r="647" spans="1:3" x14ac:dyDescent="0.25">
      <c r="A647" s="83" t="s">
        <v>1084</v>
      </c>
      <c r="B647" s="85" t="s">
        <v>507</v>
      </c>
      <c r="C647" s="83">
        <f>VLOOKUP(GroupVertices[[#This Row],[Vertex]], Vertices[], MATCH("ID", Vertices[#Headers], 0), FALSE)</f>
        <v>846</v>
      </c>
    </row>
    <row r="648" spans="1:3" x14ac:dyDescent="0.25">
      <c r="A648" s="83" t="s">
        <v>1084</v>
      </c>
      <c r="B648" s="85" t="s">
        <v>454</v>
      </c>
      <c r="C648" s="83">
        <f>VLOOKUP(GroupVertices[[#This Row],[Vertex]], Vertices[], MATCH("ID", Vertices[#Headers], 0), FALSE)</f>
        <v>782</v>
      </c>
    </row>
    <row r="649" spans="1:3" x14ac:dyDescent="0.25">
      <c r="A649" s="83" t="s">
        <v>1084</v>
      </c>
      <c r="B649" s="85" t="s">
        <v>311</v>
      </c>
      <c r="C649" s="83">
        <f>VLOOKUP(GroupVertices[[#This Row],[Vertex]], Vertices[], MATCH("ID", Vertices[#Headers], 0), FALSE)</f>
        <v>474</v>
      </c>
    </row>
    <row r="650" spans="1:3" x14ac:dyDescent="0.25">
      <c r="A650" s="83" t="s">
        <v>1084</v>
      </c>
      <c r="B650" s="85" t="s">
        <v>954</v>
      </c>
      <c r="C650" s="83">
        <f>VLOOKUP(GroupVertices[[#This Row],[Vertex]], Vertices[], MATCH("ID", Vertices[#Headers], 0), FALSE)</f>
        <v>877</v>
      </c>
    </row>
    <row r="651" spans="1:3" x14ac:dyDescent="0.25">
      <c r="A651" s="83" t="s">
        <v>1084</v>
      </c>
      <c r="B651" s="85" t="s">
        <v>591</v>
      </c>
      <c r="C651" s="83">
        <f>VLOOKUP(GroupVertices[[#This Row],[Vertex]], Vertices[], MATCH("ID", Vertices[#Headers], 0), FALSE)</f>
        <v>886</v>
      </c>
    </row>
    <row r="652" spans="1:3" x14ac:dyDescent="0.25">
      <c r="A652" s="83" t="s">
        <v>1084</v>
      </c>
      <c r="B652" s="85" t="s">
        <v>772</v>
      </c>
      <c r="C652" s="83">
        <f>VLOOKUP(GroupVertices[[#This Row],[Vertex]], Vertices[], MATCH("ID", Vertices[#Headers], 0), FALSE)</f>
        <v>820</v>
      </c>
    </row>
    <row r="653" spans="1:3" x14ac:dyDescent="0.25">
      <c r="A653" s="83" t="s">
        <v>1084</v>
      </c>
      <c r="B653" s="85" t="s">
        <v>510</v>
      </c>
      <c r="C653" s="83">
        <f>VLOOKUP(GroupVertices[[#This Row],[Vertex]], Vertices[], MATCH("ID", Vertices[#Headers], 0), FALSE)</f>
        <v>263</v>
      </c>
    </row>
    <row r="654" spans="1:3" x14ac:dyDescent="0.25">
      <c r="A654" s="83" t="s">
        <v>1084</v>
      </c>
      <c r="B654" s="85" t="s">
        <v>773</v>
      </c>
      <c r="C654" s="83">
        <f>VLOOKUP(GroupVertices[[#This Row],[Vertex]], Vertices[], MATCH("ID", Vertices[#Headers], 0), FALSE)</f>
        <v>875</v>
      </c>
    </row>
    <row r="655" spans="1:3" x14ac:dyDescent="0.25">
      <c r="A655" s="83" t="s">
        <v>1084</v>
      </c>
      <c r="B655" s="85" t="s">
        <v>473</v>
      </c>
      <c r="C655" s="83">
        <f>VLOOKUP(GroupVertices[[#This Row],[Vertex]], Vertices[], MATCH("ID", Vertices[#Headers], 0), FALSE)</f>
        <v>843</v>
      </c>
    </row>
    <row r="656" spans="1:3" x14ac:dyDescent="0.25">
      <c r="A656" s="83" t="s">
        <v>1084</v>
      </c>
      <c r="B656" s="85" t="s">
        <v>972</v>
      </c>
      <c r="C656" s="83">
        <f>VLOOKUP(GroupVertices[[#This Row],[Vertex]], Vertices[], MATCH("ID", Vertices[#Headers], 0), FALSE)</f>
        <v>509</v>
      </c>
    </row>
    <row r="657" spans="1:3" x14ac:dyDescent="0.25">
      <c r="A657" s="83" t="s">
        <v>1084</v>
      </c>
      <c r="B657" s="85" t="s">
        <v>973</v>
      </c>
      <c r="C657" s="83">
        <f>VLOOKUP(GroupVertices[[#This Row],[Vertex]], Vertices[], MATCH("ID", Vertices[#Headers], 0), FALSE)</f>
        <v>899</v>
      </c>
    </row>
    <row r="658" spans="1:3" x14ac:dyDescent="0.25">
      <c r="A658" s="83" t="s">
        <v>1084</v>
      </c>
      <c r="B658" s="85" t="s">
        <v>408</v>
      </c>
      <c r="C658" s="83">
        <f>VLOOKUP(GroupVertices[[#This Row],[Vertex]], Vertices[], MATCH("ID", Vertices[#Headers], 0), FALSE)</f>
        <v>815</v>
      </c>
    </row>
    <row r="659" spans="1:3" x14ac:dyDescent="0.25">
      <c r="A659" s="83" t="s">
        <v>1084</v>
      </c>
      <c r="B659" s="85" t="s">
        <v>755</v>
      </c>
      <c r="C659" s="83">
        <f>VLOOKUP(GroupVertices[[#This Row],[Vertex]], Vertices[], MATCH("ID", Vertices[#Headers], 0), FALSE)</f>
        <v>255</v>
      </c>
    </row>
    <row r="660" spans="1:3" x14ac:dyDescent="0.25">
      <c r="A660" s="83" t="s">
        <v>1084</v>
      </c>
      <c r="B660" s="85" t="s">
        <v>760</v>
      </c>
      <c r="C660" s="83">
        <f>VLOOKUP(GroupVertices[[#This Row],[Vertex]], Vertices[], MATCH("ID", Vertices[#Headers], 0), FALSE)</f>
        <v>809</v>
      </c>
    </row>
    <row r="661" spans="1:3" x14ac:dyDescent="0.25">
      <c r="A661" s="83" t="s">
        <v>1084</v>
      </c>
      <c r="B661" s="85" t="s">
        <v>1027</v>
      </c>
      <c r="C661" s="83">
        <f>VLOOKUP(GroupVertices[[#This Row],[Vertex]], Vertices[], MATCH("ID", Vertices[#Headers], 0), FALSE)</f>
        <v>887</v>
      </c>
    </row>
    <row r="662" spans="1:3" x14ac:dyDescent="0.25">
      <c r="A662" s="83" t="s">
        <v>1084</v>
      </c>
      <c r="B662" s="85" t="s">
        <v>448</v>
      </c>
      <c r="C662" s="83">
        <f>VLOOKUP(GroupVertices[[#This Row],[Vertex]], Vertices[], MATCH("ID", Vertices[#Headers], 0), FALSE)</f>
        <v>631</v>
      </c>
    </row>
    <row r="663" spans="1:3" x14ac:dyDescent="0.25">
      <c r="A663" s="83" t="s">
        <v>1084</v>
      </c>
      <c r="B663" s="85" t="s">
        <v>1022</v>
      </c>
      <c r="C663" s="83">
        <f>VLOOKUP(GroupVertices[[#This Row],[Vertex]], Vertices[], MATCH("ID", Vertices[#Headers], 0), FALSE)</f>
        <v>895</v>
      </c>
    </row>
    <row r="664" spans="1:3" x14ac:dyDescent="0.25">
      <c r="A664" s="83" t="s">
        <v>1084</v>
      </c>
      <c r="B664" s="85" t="s">
        <v>343</v>
      </c>
      <c r="C664" s="83">
        <f>VLOOKUP(GroupVertices[[#This Row],[Vertex]], Vertices[], MATCH("ID", Vertices[#Headers], 0), FALSE)</f>
        <v>622</v>
      </c>
    </row>
    <row r="665" spans="1:3" x14ac:dyDescent="0.25">
      <c r="A665" s="83" t="s">
        <v>1084</v>
      </c>
      <c r="B665" s="85" t="s">
        <v>896</v>
      </c>
      <c r="C665" s="83">
        <f>VLOOKUP(GroupVertices[[#This Row],[Vertex]], Vertices[], MATCH("ID", Vertices[#Headers], 0), FALSE)</f>
        <v>786</v>
      </c>
    </row>
    <row r="666" spans="1:3" x14ac:dyDescent="0.25">
      <c r="A666" s="83" t="s">
        <v>1084</v>
      </c>
      <c r="B666" s="85" t="s">
        <v>882</v>
      </c>
      <c r="C666" s="83">
        <f>VLOOKUP(GroupVertices[[#This Row],[Vertex]], Vertices[], MATCH("ID", Vertices[#Headers], 0), FALSE)</f>
        <v>648</v>
      </c>
    </row>
    <row r="667" spans="1:3" x14ac:dyDescent="0.25">
      <c r="A667" s="83" t="s">
        <v>1084</v>
      </c>
      <c r="B667" s="85" t="s">
        <v>283</v>
      </c>
      <c r="C667" s="83">
        <f>VLOOKUP(GroupVertices[[#This Row],[Vertex]], Vertices[], MATCH("ID", Vertices[#Headers], 0), FALSE)</f>
        <v>725</v>
      </c>
    </row>
    <row r="668" spans="1:3" x14ac:dyDescent="0.25">
      <c r="A668" s="83" t="s">
        <v>1084</v>
      </c>
      <c r="B668" s="85" t="s">
        <v>432</v>
      </c>
      <c r="C668" s="83">
        <f>VLOOKUP(GroupVertices[[#This Row],[Vertex]], Vertices[], MATCH("ID", Vertices[#Headers], 0), FALSE)</f>
        <v>861</v>
      </c>
    </row>
    <row r="669" spans="1:3" x14ac:dyDescent="0.25">
      <c r="A669" s="83" t="s">
        <v>1084</v>
      </c>
      <c r="B669" s="85" t="s">
        <v>554</v>
      </c>
      <c r="C669" s="83">
        <f>VLOOKUP(GroupVertices[[#This Row],[Vertex]], Vertices[], MATCH("ID", Vertices[#Headers], 0), FALSE)</f>
        <v>163</v>
      </c>
    </row>
    <row r="670" spans="1:3" x14ac:dyDescent="0.25">
      <c r="A670" s="83" t="s">
        <v>1084</v>
      </c>
      <c r="B670" s="85" t="s">
        <v>698</v>
      </c>
      <c r="C670" s="83">
        <f>VLOOKUP(GroupVertices[[#This Row],[Vertex]], Vertices[], MATCH("ID", Vertices[#Headers], 0), FALSE)</f>
        <v>203</v>
      </c>
    </row>
    <row r="671" spans="1:3" x14ac:dyDescent="0.25">
      <c r="A671" s="83" t="s">
        <v>1084</v>
      </c>
      <c r="B671" s="85" t="s">
        <v>349</v>
      </c>
      <c r="C671" s="83">
        <f>VLOOKUP(GroupVertices[[#This Row],[Vertex]], Vertices[], MATCH("ID", Vertices[#Headers], 0), FALSE)</f>
        <v>747</v>
      </c>
    </row>
    <row r="672" spans="1:3" x14ac:dyDescent="0.25">
      <c r="A672" s="83" t="s">
        <v>1084</v>
      </c>
      <c r="B672" s="85" t="s">
        <v>373</v>
      </c>
      <c r="C672" s="83">
        <f>VLOOKUP(GroupVertices[[#This Row],[Vertex]], Vertices[], MATCH("ID", Vertices[#Headers], 0), FALSE)</f>
        <v>904</v>
      </c>
    </row>
    <row r="673" spans="1:3" x14ac:dyDescent="0.25">
      <c r="A673" s="83" t="s">
        <v>1084</v>
      </c>
      <c r="B673" s="85" t="s">
        <v>305</v>
      </c>
      <c r="C673" s="83">
        <f>VLOOKUP(GroupVertices[[#This Row],[Vertex]], Vertices[], MATCH("ID", Vertices[#Headers], 0), FALSE)</f>
        <v>866</v>
      </c>
    </row>
    <row r="674" spans="1:3" x14ac:dyDescent="0.25">
      <c r="A674" s="83" t="s">
        <v>1084</v>
      </c>
      <c r="B674" s="85" t="s">
        <v>753</v>
      </c>
      <c r="C674" s="83">
        <f>VLOOKUP(GroupVertices[[#This Row],[Vertex]], Vertices[], MATCH("ID", Vertices[#Headers], 0), FALSE)</f>
        <v>890</v>
      </c>
    </row>
    <row r="675" spans="1:3" x14ac:dyDescent="0.25">
      <c r="A675" s="83" t="s">
        <v>1084</v>
      </c>
      <c r="B675" s="85" t="s">
        <v>336</v>
      </c>
      <c r="C675" s="83">
        <f>VLOOKUP(GroupVertices[[#This Row],[Vertex]], Vertices[], MATCH("ID", Vertices[#Headers], 0), FALSE)</f>
        <v>441</v>
      </c>
    </row>
    <row r="676" spans="1:3" x14ac:dyDescent="0.25">
      <c r="A676" s="83" t="s">
        <v>1084</v>
      </c>
      <c r="B676" s="85" t="s">
        <v>979</v>
      </c>
      <c r="C676" s="83">
        <f>VLOOKUP(GroupVertices[[#This Row],[Vertex]], Vertices[], MATCH("ID", Vertices[#Headers], 0), FALSE)</f>
        <v>518</v>
      </c>
    </row>
    <row r="677" spans="1:3" x14ac:dyDescent="0.25">
      <c r="A677" s="83" t="s">
        <v>1084</v>
      </c>
      <c r="B677" s="85" t="s">
        <v>828</v>
      </c>
      <c r="C677" s="83">
        <f>VLOOKUP(GroupVertices[[#This Row],[Vertex]], Vertices[], MATCH("ID", Vertices[#Headers], 0), FALSE)</f>
        <v>829</v>
      </c>
    </row>
    <row r="678" spans="1:3" x14ac:dyDescent="0.25">
      <c r="A678" s="83" t="s">
        <v>1084</v>
      </c>
      <c r="B678" s="85" t="s">
        <v>1068</v>
      </c>
      <c r="C678" s="83">
        <f>VLOOKUP(GroupVertices[[#This Row],[Vertex]], Vertices[], MATCH("ID", Vertices[#Headers], 0), FALSE)</f>
        <v>835</v>
      </c>
    </row>
    <row r="679" spans="1:3" x14ac:dyDescent="0.25">
      <c r="A679" s="83" t="s">
        <v>1084</v>
      </c>
      <c r="B679" s="85" t="s">
        <v>1069</v>
      </c>
      <c r="C679" s="83">
        <f>VLOOKUP(GroupVertices[[#This Row],[Vertex]], Vertices[], MATCH("ID", Vertices[#Headers], 0), FALSE)</f>
        <v>883</v>
      </c>
    </row>
    <row r="680" spans="1:3" x14ac:dyDescent="0.25">
      <c r="A680" s="83" t="s">
        <v>1084</v>
      </c>
      <c r="B680" s="85" t="s">
        <v>360</v>
      </c>
      <c r="C680" s="83">
        <f>VLOOKUP(GroupVertices[[#This Row],[Vertex]], Vertices[], MATCH("ID", Vertices[#Headers], 0), FALSE)</f>
        <v>816</v>
      </c>
    </row>
    <row r="681" spans="1:3" x14ac:dyDescent="0.25">
      <c r="A681" s="83" t="s">
        <v>1084</v>
      </c>
      <c r="B681" s="85" t="s">
        <v>359</v>
      </c>
      <c r="C681" s="83">
        <f>VLOOKUP(GroupVertices[[#This Row],[Vertex]], Vertices[], MATCH("ID", Vertices[#Headers], 0), FALSE)</f>
        <v>584</v>
      </c>
    </row>
    <row r="682" spans="1:3" x14ac:dyDescent="0.25">
      <c r="A682" s="83" t="s">
        <v>1084</v>
      </c>
      <c r="B682" s="85" t="s">
        <v>852</v>
      </c>
      <c r="C682" s="83">
        <f>VLOOKUP(GroupVertices[[#This Row],[Vertex]], Vertices[], MATCH("ID", Vertices[#Headers], 0), FALSE)</f>
        <v>749</v>
      </c>
    </row>
    <row r="683" spans="1:3" x14ac:dyDescent="0.25">
      <c r="A683" s="83" t="s">
        <v>1084</v>
      </c>
      <c r="B683" s="85" t="s">
        <v>293</v>
      </c>
      <c r="C683" s="83">
        <f>VLOOKUP(GroupVertices[[#This Row],[Vertex]], Vertices[], MATCH("ID", Vertices[#Headers], 0), FALSE)</f>
        <v>778</v>
      </c>
    </row>
    <row r="684" spans="1:3" x14ac:dyDescent="0.25">
      <c r="A684" s="83" t="s">
        <v>1084</v>
      </c>
      <c r="B684" s="85" t="s">
        <v>393</v>
      </c>
      <c r="C684" s="83">
        <f>VLOOKUP(GroupVertices[[#This Row],[Vertex]], Vertices[], MATCH("ID", Vertices[#Headers], 0), FALSE)</f>
        <v>699</v>
      </c>
    </row>
    <row r="685" spans="1:3" x14ac:dyDescent="0.25">
      <c r="A685" s="83" t="s">
        <v>1084</v>
      </c>
      <c r="B685" s="85" t="s">
        <v>555</v>
      </c>
      <c r="C685" s="83">
        <f>VLOOKUP(GroupVertices[[#This Row],[Vertex]], Vertices[], MATCH("ID", Vertices[#Headers], 0), FALSE)</f>
        <v>793</v>
      </c>
    </row>
    <row r="686" spans="1:3" x14ac:dyDescent="0.25">
      <c r="A686" s="83" t="s">
        <v>1084</v>
      </c>
      <c r="B686" s="85" t="s">
        <v>245</v>
      </c>
      <c r="C686" s="83">
        <f>VLOOKUP(GroupVertices[[#This Row],[Vertex]], Vertices[], MATCH("ID", Vertices[#Headers], 0), FALSE)</f>
        <v>745</v>
      </c>
    </row>
    <row r="687" spans="1:3" x14ac:dyDescent="0.25">
      <c r="A687" s="83" t="s">
        <v>1084</v>
      </c>
      <c r="B687" s="85" t="s">
        <v>842</v>
      </c>
      <c r="C687" s="83">
        <f>VLOOKUP(GroupVertices[[#This Row],[Vertex]], Vertices[], MATCH("ID", Vertices[#Headers], 0), FALSE)</f>
        <v>831</v>
      </c>
    </row>
    <row r="688" spans="1:3" x14ac:dyDescent="0.25">
      <c r="A688" s="83" t="s">
        <v>1084</v>
      </c>
      <c r="B688" s="85" t="s">
        <v>303</v>
      </c>
      <c r="C688" s="83">
        <f>VLOOKUP(GroupVertices[[#This Row],[Vertex]], Vertices[], MATCH("ID", Vertices[#Headers], 0), FALSE)</f>
        <v>849</v>
      </c>
    </row>
    <row r="689" spans="1:3" x14ac:dyDescent="0.25">
      <c r="A689" s="83" t="s">
        <v>1084</v>
      </c>
      <c r="B689" s="85" t="s">
        <v>244</v>
      </c>
      <c r="C689" s="83">
        <f>VLOOKUP(GroupVertices[[#This Row],[Vertex]], Vertices[], MATCH("ID", Vertices[#Headers], 0), FALSE)</f>
        <v>706</v>
      </c>
    </row>
    <row r="690" spans="1:3" x14ac:dyDescent="0.25">
      <c r="A690" s="83" t="s">
        <v>1084</v>
      </c>
      <c r="B690" s="85" t="s">
        <v>1051</v>
      </c>
      <c r="C690" s="83">
        <f>VLOOKUP(GroupVertices[[#This Row],[Vertex]], Vertices[], MATCH("ID", Vertices[#Headers], 0), FALSE)</f>
        <v>880</v>
      </c>
    </row>
    <row r="691" spans="1:3" x14ac:dyDescent="0.25">
      <c r="A691" s="83" t="s">
        <v>1084</v>
      </c>
      <c r="B691" s="85" t="s">
        <v>378</v>
      </c>
      <c r="C691" s="83">
        <f>VLOOKUP(GroupVertices[[#This Row],[Vertex]], Vertices[], MATCH("ID", Vertices[#Headers], 0), FALSE)</f>
        <v>724</v>
      </c>
    </row>
    <row r="692" spans="1:3" x14ac:dyDescent="0.25">
      <c r="A692" s="83" t="s">
        <v>1084</v>
      </c>
      <c r="B692" s="85" t="s">
        <v>185</v>
      </c>
      <c r="C692" s="83">
        <f>VLOOKUP(GroupVertices[[#This Row],[Vertex]], Vertices[], MATCH("ID", Vertices[#Headers], 0), FALSE)</f>
        <v>57</v>
      </c>
    </row>
    <row r="693" spans="1:3" x14ac:dyDescent="0.25">
      <c r="A693" s="83" t="s">
        <v>1084</v>
      </c>
      <c r="B693" s="85" t="s">
        <v>275</v>
      </c>
      <c r="C693" s="83">
        <f>VLOOKUP(GroupVertices[[#This Row],[Vertex]], Vertices[], MATCH("ID", Vertices[#Headers], 0), FALSE)</f>
        <v>81</v>
      </c>
    </row>
    <row r="694" spans="1:3" x14ac:dyDescent="0.25">
      <c r="A694" s="83" t="s">
        <v>1084</v>
      </c>
      <c r="B694" s="85" t="s">
        <v>276</v>
      </c>
      <c r="C694" s="83">
        <f>VLOOKUP(GroupVertices[[#This Row],[Vertex]], Vertices[], MATCH("ID", Vertices[#Headers], 0), FALSE)</f>
        <v>164</v>
      </c>
    </row>
    <row r="695" spans="1:3" x14ac:dyDescent="0.25">
      <c r="A695" s="83" t="s">
        <v>1084</v>
      </c>
      <c r="B695" s="85" t="s">
        <v>277</v>
      </c>
      <c r="C695" s="83">
        <f>VLOOKUP(GroupVertices[[#This Row],[Vertex]], Vertices[], MATCH("ID", Vertices[#Headers], 0), FALSE)</f>
        <v>167</v>
      </c>
    </row>
    <row r="696" spans="1:3" x14ac:dyDescent="0.25">
      <c r="A696" s="83" t="s">
        <v>1084</v>
      </c>
      <c r="B696" s="85" t="s">
        <v>1015</v>
      </c>
      <c r="C696" s="83">
        <f>VLOOKUP(GroupVertices[[#This Row],[Vertex]], Vertices[], MATCH("ID", Vertices[#Headers], 0), FALSE)</f>
        <v>610</v>
      </c>
    </row>
    <row r="697" spans="1:3" x14ac:dyDescent="0.25">
      <c r="A697" s="83" t="s">
        <v>1084</v>
      </c>
      <c r="B697" s="85" t="s">
        <v>279</v>
      </c>
      <c r="C697" s="83">
        <f>VLOOKUP(GroupVertices[[#This Row],[Vertex]], Vertices[], MATCH("ID", Vertices[#Headers], 0), FALSE)</f>
        <v>812</v>
      </c>
    </row>
    <row r="698" spans="1:3" x14ac:dyDescent="0.25">
      <c r="A698" s="83" t="s">
        <v>1084</v>
      </c>
      <c r="B698" s="85" t="s">
        <v>280</v>
      </c>
      <c r="C698" s="83">
        <f>VLOOKUP(GroupVertices[[#This Row],[Vertex]], Vertices[], MATCH("ID", Vertices[#Headers], 0), FALSE)</f>
        <v>821</v>
      </c>
    </row>
    <row r="699" spans="1:3" x14ac:dyDescent="0.25">
      <c r="A699" s="83" t="s">
        <v>1084</v>
      </c>
      <c r="B699" s="85" t="s">
        <v>259</v>
      </c>
      <c r="C699" s="83">
        <f>VLOOKUP(GroupVertices[[#This Row],[Vertex]], Vertices[], MATCH("ID", Vertices[#Headers], 0), FALSE)</f>
        <v>432</v>
      </c>
    </row>
    <row r="700" spans="1:3" x14ac:dyDescent="0.25">
      <c r="A700" s="83" t="s">
        <v>1084</v>
      </c>
      <c r="B700" s="85" t="s">
        <v>260</v>
      </c>
      <c r="C700" s="83">
        <f>VLOOKUP(GroupVertices[[#This Row],[Vertex]], Vertices[], MATCH("ID", Vertices[#Headers], 0), FALSE)</f>
        <v>534</v>
      </c>
    </row>
    <row r="701" spans="1:3" x14ac:dyDescent="0.25">
      <c r="A701" s="83" t="s">
        <v>1084</v>
      </c>
      <c r="B701" s="85" t="s">
        <v>261</v>
      </c>
      <c r="C701" s="83">
        <f>VLOOKUP(GroupVertices[[#This Row],[Vertex]], Vertices[], MATCH("ID", Vertices[#Headers], 0), FALSE)</f>
        <v>636</v>
      </c>
    </row>
    <row r="702" spans="1:3" x14ac:dyDescent="0.25">
      <c r="A702" s="83" t="s">
        <v>1084</v>
      </c>
      <c r="B702" s="85" t="s">
        <v>262</v>
      </c>
      <c r="C702" s="83">
        <f>VLOOKUP(GroupVertices[[#This Row],[Vertex]], Vertices[], MATCH("ID", Vertices[#Headers], 0), FALSE)</f>
        <v>777</v>
      </c>
    </row>
    <row r="703" spans="1:3" x14ac:dyDescent="0.25">
      <c r="A703" s="83" t="s">
        <v>1084</v>
      </c>
      <c r="B703" s="85" t="s">
        <v>180</v>
      </c>
      <c r="C703" s="83">
        <f>VLOOKUP(GroupVertices[[#This Row],[Vertex]], Vertices[], MATCH("ID", Vertices[#Headers], 0), FALSE)</f>
        <v>881</v>
      </c>
    </row>
    <row r="704" spans="1:3" x14ac:dyDescent="0.25">
      <c r="A704" s="83" t="s">
        <v>1084</v>
      </c>
      <c r="B704" s="85" t="s">
        <v>250</v>
      </c>
      <c r="C704" s="83">
        <f>VLOOKUP(GroupVertices[[#This Row],[Vertex]], Vertices[], MATCH("ID", Vertices[#Headers], 0), FALSE)</f>
        <v>37</v>
      </c>
    </row>
    <row r="705" spans="1:3" x14ac:dyDescent="0.25">
      <c r="A705" s="83" t="s">
        <v>1084</v>
      </c>
      <c r="B705" s="85" t="s">
        <v>337</v>
      </c>
      <c r="C705" s="83">
        <f>VLOOKUP(GroupVertices[[#This Row],[Vertex]], Vertices[], MATCH("ID", Vertices[#Headers], 0), FALSE)</f>
        <v>39</v>
      </c>
    </row>
    <row r="706" spans="1:3" x14ac:dyDescent="0.25">
      <c r="A706" s="83" t="s">
        <v>1084</v>
      </c>
      <c r="B706" s="85" t="s">
        <v>338</v>
      </c>
      <c r="C706" s="83">
        <f>VLOOKUP(GroupVertices[[#This Row],[Vertex]], Vertices[], MATCH("ID", Vertices[#Headers], 0), FALSE)</f>
        <v>161</v>
      </c>
    </row>
    <row r="707" spans="1:3" x14ac:dyDescent="0.25">
      <c r="A707" s="83" t="s">
        <v>1084</v>
      </c>
      <c r="B707" s="85" t="s">
        <v>328</v>
      </c>
      <c r="C707" s="83">
        <f>VLOOKUP(GroupVertices[[#This Row],[Vertex]], Vertices[], MATCH("ID", Vertices[#Headers], 0), FALSE)</f>
        <v>666</v>
      </c>
    </row>
    <row r="708" spans="1:3" x14ac:dyDescent="0.25">
      <c r="A708" s="83" t="s">
        <v>1084</v>
      </c>
      <c r="B708" s="85" t="s">
        <v>329</v>
      </c>
      <c r="C708" s="83">
        <f>VLOOKUP(GroupVertices[[#This Row],[Vertex]], Vertices[], MATCH("ID", Vertices[#Headers], 0), FALSE)</f>
        <v>721</v>
      </c>
    </row>
    <row r="709" spans="1:3" x14ac:dyDescent="0.25">
      <c r="A709" s="83" t="s">
        <v>1084</v>
      </c>
      <c r="B709" s="85" t="s">
        <v>1053</v>
      </c>
      <c r="C709" s="83">
        <f>VLOOKUP(GroupVertices[[#This Row],[Vertex]], Vertices[], MATCH("ID", Vertices[#Headers], 0), FALSE)</f>
        <v>713</v>
      </c>
    </row>
    <row r="710" spans="1:3" x14ac:dyDescent="0.25">
      <c r="A710" s="83" t="s">
        <v>1084</v>
      </c>
      <c r="B710" s="85" t="s">
        <v>1054</v>
      </c>
      <c r="C710" s="83">
        <f>VLOOKUP(GroupVertices[[#This Row],[Vertex]], Vertices[], MATCH("ID", Vertices[#Headers], 0), FALSE)</f>
        <v>765</v>
      </c>
    </row>
    <row r="711" spans="1:3" x14ac:dyDescent="0.25">
      <c r="A711" s="83" t="s">
        <v>1084</v>
      </c>
      <c r="B711" s="85" t="s">
        <v>671</v>
      </c>
      <c r="C711" s="83">
        <f>VLOOKUP(GroupVertices[[#This Row],[Vertex]], Vertices[], MATCH("ID", Vertices[#Headers], 0), FALSE)</f>
        <v>826</v>
      </c>
    </row>
    <row r="712" spans="1:3" x14ac:dyDescent="0.25">
      <c r="A712" s="83" t="s">
        <v>1084</v>
      </c>
      <c r="B712" s="85" t="s">
        <v>331</v>
      </c>
      <c r="C712" s="83">
        <f>VLOOKUP(GroupVertices[[#This Row],[Vertex]], Vertices[], MATCH("ID", Vertices[#Headers], 0), FALSE)</f>
        <v>806</v>
      </c>
    </row>
    <row r="713" spans="1:3" x14ac:dyDescent="0.25">
      <c r="A713" s="83" t="s">
        <v>1084</v>
      </c>
      <c r="B713" s="85" t="s">
        <v>420</v>
      </c>
      <c r="C713" s="83">
        <f>VLOOKUP(GroupVertices[[#This Row],[Vertex]], Vertices[], MATCH("ID", Vertices[#Headers], 0), FALSE)</f>
        <v>768</v>
      </c>
    </row>
    <row r="714" spans="1:3" x14ac:dyDescent="0.25">
      <c r="A714" s="83" t="s">
        <v>1084</v>
      </c>
      <c r="B714" s="85" t="s">
        <v>413</v>
      </c>
      <c r="C714" s="83">
        <f>VLOOKUP(GroupVertices[[#This Row],[Vertex]], Vertices[], MATCH("ID", Vertices[#Headers], 0), FALSE)</f>
        <v>858</v>
      </c>
    </row>
    <row r="715" spans="1:3" x14ac:dyDescent="0.25">
      <c r="A715" s="83" t="s">
        <v>1084</v>
      </c>
      <c r="B715" s="85" t="s">
        <v>858</v>
      </c>
      <c r="C715" s="83">
        <f>VLOOKUP(GroupVertices[[#This Row],[Vertex]], Vertices[], MATCH("ID", Vertices[#Headers], 0), FALSE)</f>
        <v>360</v>
      </c>
    </row>
    <row r="716" spans="1:3" x14ac:dyDescent="0.25">
      <c r="A716" s="83" t="s">
        <v>1084</v>
      </c>
      <c r="B716" s="85" t="s">
        <v>859</v>
      </c>
      <c r="C716" s="83">
        <f>VLOOKUP(GroupVertices[[#This Row],[Vertex]], Vertices[], MATCH("ID", Vertices[#Headers], 0), FALSE)</f>
        <v>868</v>
      </c>
    </row>
    <row r="717" spans="1:3" x14ac:dyDescent="0.25">
      <c r="A717" s="83" t="s">
        <v>1084</v>
      </c>
      <c r="B717" s="85" t="s">
        <v>291</v>
      </c>
      <c r="C717" s="83">
        <f>VLOOKUP(GroupVertices[[#This Row],[Vertex]], Vertices[], MATCH("ID", Vertices[#Headers], 0), FALSE)</f>
        <v>605</v>
      </c>
    </row>
    <row r="718" spans="1:3" x14ac:dyDescent="0.25">
      <c r="A718" s="83" t="s">
        <v>1084</v>
      </c>
      <c r="B718" s="85" t="s">
        <v>850</v>
      </c>
      <c r="C718" s="83">
        <f>VLOOKUP(GroupVertices[[#This Row],[Vertex]], Vertices[], MATCH("ID", Vertices[#Headers], 0), FALSE)</f>
        <v>896</v>
      </c>
    </row>
    <row r="719" spans="1:3" x14ac:dyDescent="0.25">
      <c r="A719" s="83" t="s">
        <v>1084</v>
      </c>
      <c r="B719" s="85" t="s">
        <v>375</v>
      </c>
      <c r="C719" s="83">
        <f>VLOOKUP(GroupVertices[[#This Row],[Vertex]], Vertices[], MATCH("ID", Vertices[#Headers], 0), FALSE)</f>
        <v>349</v>
      </c>
    </row>
    <row r="720" spans="1:3" x14ac:dyDescent="0.25">
      <c r="A720" s="83" t="s">
        <v>1084</v>
      </c>
      <c r="B720" s="85" t="s">
        <v>914</v>
      </c>
      <c r="C720" s="83">
        <f>VLOOKUP(GroupVertices[[#This Row],[Vertex]], Vertices[], MATCH("ID", Vertices[#Headers], 0), FALSE)</f>
        <v>423</v>
      </c>
    </row>
    <row r="721" spans="1:3" x14ac:dyDescent="0.25">
      <c r="A721" s="83" t="s">
        <v>1084</v>
      </c>
      <c r="B721" s="85" t="s">
        <v>604</v>
      </c>
      <c r="C721" s="83">
        <f>VLOOKUP(GroupVertices[[#This Row],[Vertex]], Vertices[], MATCH("ID", Vertices[#Headers], 0), FALSE)</f>
        <v>141</v>
      </c>
    </row>
    <row r="722" spans="1:3" x14ac:dyDescent="0.25">
      <c r="A722" s="83" t="s">
        <v>1084</v>
      </c>
      <c r="B722" s="85" t="s">
        <v>800</v>
      </c>
      <c r="C722" s="83">
        <f>VLOOKUP(GroupVertices[[#This Row],[Vertex]], Vertices[], MATCH("ID", Vertices[#Headers], 0), FALSE)</f>
        <v>313</v>
      </c>
    </row>
    <row r="723" spans="1:3" x14ac:dyDescent="0.25">
      <c r="A723" s="83" t="s">
        <v>1084</v>
      </c>
      <c r="B723" s="85" t="s">
        <v>365</v>
      </c>
      <c r="C723" s="83">
        <f>VLOOKUP(GroupVertices[[#This Row],[Vertex]], Vertices[], MATCH("ID", Vertices[#Headers], 0), FALSE)</f>
        <v>53</v>
      </c>
    </row>
    <row r="724" spans="1:3" x14ac:dyDescent="0.25">
      <c r="A724" s="83" t="s">
        <v>1084</v>
      </c>
      <c r="B724" s="85" t="s">
        <v>367</v>
      </c>
      <c r="C724" s="83">
        <f>VLOOKUP(GroupVertices[[#This Row],[Vertex]], Vertices[], MATCH("ID", Vertices[#Headers], 0), FALSE)</f>
        <v>372</v>
      </c>
    </row>
    <row r="725" spans="1:3" x14ac:dyDescent="0.25">
      <c r="A725" s="83" t="s">
        <v>1084</v>
      </c>
      <c r="B725" s="85" t="s">
        <v>801</v>
      </c>
      <c r="C725" s="83">
        <f>VLOOKUP(GroupVertices[[#This Row],[Vertex]], Vertices[], MATCH("ID", Vertices[#Headers], 0), FALSE)</f>
        <v>495</v>
      </c>
    </row>
    <row r="726" spans="1:3" x14ac:dyDescent="0.25">
      <c r="A726" s="83" t="s">
        <v>1084</v>
      </c>
      <c r="B726" s="85" t="s">
        <v>366</v>
      </c>
      <c r="C726" s="83">
        <f>VLOOKUP(GroupVertices[[#This Row],[Vertex]], Vertices[], MATCH("ID", Vertices[#Headers], 0), FALSE)</f>
        <v>294</v>
      </c>
    </row>
    <row r="727" spans="1:3" x14ac:dyDescent="0.25">
      <c r="A727" s="83" t="s">
        <v>1084</v>
      </c>
      <c r="B727" s="85" t="s">
        <v>880</v>
      </c>
      <c r="C727" s="83">
        <f>VLOOKUP(GroupVertices[[#This Row],[Vertex]], Vertices[], MATCH("ID", Vertices[#Headers], 0), FALSE)</f>
        <v>391</v>
      </c>
    </row>
    <row r="728" spans="1:3" x14ac:dyDescent="0.25">
      <c r="A728" s="83" t="s">
        <v>1084</v>
      </c>
      <c r="B728" s="85" t="s">
        <v>605</v>
      </c>
      <c r="C728" s="83">
        <f>VLOOKUP(GroupVertices[[#This Row],[Vertex]], Vertices[], MATCH("ID", Vertices[#Headers], 0), FALSE)</f>
        <v>839</v>
      </c>
    </row>
    <row r="729" spans="1:3" x14ac:dyDescent="0.25">
      <c r="A729" s="83" t="s">
        <v>1084</v>
      </c>
      <c r="B729" s="85" t="s">
        <v>409</v>
      </c>
      <c r="C729" s="83">
        <f>VLOOKUP(GroupVertices[[#This Row],[Vertex]], Vertices[], MATCH("ID", Vertices[#Headers], 0), FALSE)</f>
        <v>891</v>
      </c>
    </row>
    <row r="730" spans="1:3" x14ac:dyDescent="0.25">
      <c r="A730" s="83" t="s">
        <v>1084</v>
      </c>
      <c r="B730" s="85" t="s">
        <v>274</v>
      </c>
      <c r="C730" s="83">
        <f>VLOOKUP(GroupVertices[[#This Row],[Vertex]], Vertices[], MATCH("ID", Vertices[#Headers], 0), FALSE)</f>
        <v>64</v>
      </c>
    </row>
    <row r="731" spans="1:3" x14ac:dyDescent="0.25">
      <c r="A731" s="83" t="s">
        <v>1084</v>
      </c>
      <c r="B731" s="85" t="s">
        <v>174</v>
      </c>
      <c r="C731" s="83">
        <f>VLOOKUP(GroupVertices[[#This Row],[Vertex]], Vertices[], MATCH("ID", Vertices[#Headers], 0), FALSE)</f>
        <v>3</v>
      </c>
    </row>
    <row r="732" spans="1:3" x14ac:dyDescent="0.25">
      <c r="A732" s="83" t="s">
        <v>1085</v>
      </c>
      <c r="B732" s="85" t="s">
        <v>939</v>
      </c>
      <c r="C732" s="83">
        <f>VLOOKUP(GroupVertices[[#This Row],[Vertex]], Vertices[], MATCH("ID", Vertices[#Headers], 0), FALSE)</f>
        <v>454</v>
      </c>
    </row>
    <row r="733" spans="1:3" x14ac:dyDescent="0.25">
      <c r="A733" s="83" t="s">
        <v>1085</v>
      </c>
      <c r="B733" s="85" t="s">
        <v>1003</v>
      </c>
      <c r="C733" s="83">
        <f>VLOOKUP(GroupVertices[[#This Row],[Vertex]], Vertices[], MATCH("ID", Vertices[#Headers], 0), FALSE)</f>
        <v>576</v>
      </c>
    </row>
    <row r="734" spans="1:3" x14ac:dyDescent="0.25">
      <c r="A734" s="83" t="s">
        <v>1085</v>
      </c>
      <c r="B734" s="85" t="s">
        <v>1066</v>
      </c>
      <c r="C734" s="83">
        <f>VLOOKUP(GroupVertices[[#This Row],[Vertex]], Vertices[], MATCH("ID", Vertices[#Headers], 0), FALSE)</f>
        <v>796</v>
      </c>
    </row>
    <row r="735" spans="1:3" x14ac:dyDescent="0.25">
      <c r="A735" s="83" t="s">
        <v>1085</v>
      </c>
      <c r="B735" s="85" t="s">
        <v>926</v>
      </c>
      <c r="C735" s="83">
        <f>VLOOKUP(GroupVertices[[#This Row],[Vertex]], Vertices[], MATCH("ID", Vertices[#Headers], 0), FALSE)</f>
        <v>854</v>
      </c>
    </row>
    <row r="736" spans="1:3" x14ac:dyDescent="0.25">
      <c r="A736" s="83" t="s">
        <v>1085</v>
      </c>
      <c r="B736" s="85" t="s">
        <v>696</v>
      </c>
      <c r="C736" s="83">
        <f>VLOOKUP(GroupVertices[[#This Row],[Vertex]], Vertices[], MATCH("ID", Vertices[#Headers], 0), FALSE)</f>
        <v>440</v>
      </c>
    </row>
    <row r="737" spans="1:3" x14ac:dyDescent="0.25">
      <c r="A737" s="83" t="s">
        <v>1085</v>
      </c>
      <c r="B737" s="85" t="s">
        <v>695</v>
      </c>
      <c r="C737" s="83">
        <f>VLOOKUP(GroupVertices[[#This Row],[Vertex]], Vertices[], MATCH("ID", Vertices[#Headers], 0), FALSE)</f>
        <v>199</v>
      </c>
    </row>
    <row r="738" spans="1:3" x14ac:dyDescent="0.25">
      <c r="A738" s="83" t="s">
        <v>1086</v>
      </c>
      <c r="B738" s="85" t="s">
        <v>655</v>
      </c>
      <c r="C738" s="83">
        <f>VLOOKUP(GroupVertices[[#This Row],[Vertex]], Vertices[], MATCH("ID", Vertices[#Headers], 0), FALSE)</f>
        <v>169</v>
      </c>
    </row>
    <row r="739" spans="1:3" x14ac:dyDescent="0.25">
      <c r="A739" s="83" t="s">
        <v>1086</v>
      </c>
      <c r="B739" s="85" t="s">
        <v>656</v>
      </c>
      <c r="C739" s="83">
        <f>VLOOKUP(GroupVertices[[#This Row],[Vertex]], Vertices[], MATCH("ID", Vertices[#Headers], 0), FALSE)</f>
        <v>521</v>
      </c>
    </row>
    <row r="740" spans="1:3" x14ac:dyDescent="0.25">
      <c r="A740" s="83" t="s">
        <v>1086</v>
      </c>
      <c r="B740" s="85" t="s">
        <v>657</v>
      </c>
      <c r="C740" s="83">
        <f>VLOOKUP(GroupVertices[[#This Row],[Vertex]], Vertices[], MATCH("ID", Vertices[#Headers], 0), FALSE)</f>
        <v>653</v>
      </c>
    </row>
    <row r="741" spans="1:3" x14ac:dyDescent="0.25">
      <c r="A741" s="83" t="s">
        <v>1086</v>
      </c>
      <c r="B741" s="85" t="s">
        <v>541</v>
      </c>
      <c r="C741" s="83">
        <f>VLOOKUP(GroupVertices[[#This Row],[Vertex]], Vertices[], MATCH("ID", Vertices[#Headers], 0), FALSE)</f>
        <v>545</v>
      </c>
    </row>
    <row r="742" spans="1:3" x14ac:dyDescent="0.25">
      <c r="A742" s="83" t="s">
        <v>1086</v>
      </c>
      <c r="B742" s="85" t="s">
        <v>540</v>
      </c>
      <c r="C742" s="83">
        <f>VLOOKUP(GroupVertices[[#This Row],[Vertex]], Vertices[], MATCH("ID", Vertices[#Headers], 0), FALSE)</f>
        <v>117</v>
      </c>
    </row>
    <row r="743" spans="1:3" x14ac:dyDescent="0.25">
      <c r="A743" s="83" t="s">
        <v>1087</v>
      </c>
      <c r="B743" s="85" t="s">
        <v>435</v>
      </c>
      <c r="C743" s="83">
        <f>VLOOKUP(GroupVertices[[#This Row],[Vertex]], Vertices[], MATCH("ID", Vertices[#Headers], 0), FALSE)</f>
        <v>202</v>
      </c>
    </row>
    <row r="744" spans="1:3" x14ac:dyDescent="0.25">
      <c r="A744" s="83" t="s">
        <v>1087</v>
      </c>
      <c r="B744" s="85" t="s">
        <v>436</v>
      </c>
      <c r="C744" s="83">
        <f>VLOOKUP(GroupVertices[[#This Row],[Vertex]], Vertices[], MATCH("ID", Vertices[#Headers], 0), FALSE)</f>
        <v>540</v>
      </c>
    </row>
    <row r="745" spans="1:3" x14ac:dyDescent="0.25">
      <c r="A745" s="83" t="s">
        <v>1087</v>
      </c>
      <c r="B745" s="85" t="s">
        <v>437</v>
      </c>
      <c r="C745" s="83">
        <f>VLOOKUP(GroupVertices[[#This Row],[Vertex]], Vertices[], MATCH("ID", Vertices[#Headers], 0), FALSE)</f>
        <v>599</v>
      </c>
    </row>
    <row r="746" spans="1:3" x14ac:dyDescent="0.25">
      <c r="A746" s="83" t="s">
        <v>1087</v>
      </c>
      <c r="B746" s="85" t="s">
        <v>438</v>
      </c>
      <c r="C746" s="83">
        <f>VLOOKUP(GroupVertices[[#This Row],[Vertex]], Vertices[], MATCH("ID", Vertices[#Headers], 0), FALSE)</f>
        <v>752</v>
      </c>
    </row>
    <row r="747" spans="1:3" x14ac:dyDescent="0.25">
      <c r="A747" s="83" t="s">
        <v>1087</v>
      </c>
      <c r="B747" s="85" t="s">
        <v>434</v>
      </c>
      <c r="C747" s="83">
        <f>VLOOKUP(GroupVertices[[#This Row],[Vertex]], Vertices[], MATCH("ID", Vertices[#Headers], 0), FALSE)</f>
        <v>75</v>
      </c>
    </row>
    <row r="748" spans="1:3" x14ac:dyDescent="0.25">
      <c r="A748" s="83" t="s">
        <v>1088</v>
      </c>
      <c r="B748" s="85" t="s">
        <v>855</v>
      </c>
      <c r="C748" s="83">
        <f>VLOOKUP(GroupVertices[[#This Row],[Vertex]], Vertices[], MATCH("ID", Vertices[#Headers], 0), FALSE)</f>
        <v>356</v>
      </c>
    </row>
    <row r="749" spans="1:3" x14ac:dyDescent="0.25">
      <c r="A749" s="83" t="s">
        <v>1088</v>
      </c>
      <c r="B749" s="85" t="s">
        <v>856</v>
      </c>
      <c r="C749" s="83">
        <f>VLOOKUP(GroupVertices[[#This Row],[Vertex]], Vertices[], MATCH("ID", Vertices[#Headers], 0), FALSE)</f>
        <v>650</v>
      </c>
    </row>
    <row r="750" spans="1:3" x14ac:dyDescent="0.25">
      <c r="A750" s="83" t="s">
        <v>1088</v>
      </c>
      <c r="B750" s="85" t="s">
        <v>721</v>
      </c>
      <c r="C750" s="83">
        <f>VLOOKUP(GroupVertices[[#This Row],[Vertex]], Vertices[], MATCH("ID", Vertices[#Headers], 0), FALSE)</f>
        <v>716</v>
      </c>
    </row>
    <row r="751" spans="1:3" x14ac:dyDescent="0.25">
      <c r="A751" s="83" t="s">
        <v>1088</v>
      </c>
      <c r="B751" s="85" t="s">
        <v>720</v>
      </c>
      <c r="C751" s="83">
        <f>VLOOKUP(GroupVertices[[#This Row],[Vertex]], Vertices[], MATCH("ID", Vertices[#Headers], 0), FALSE)</f>
        <v>219</v>
      </c>
    </row>
    <row r="752" spans="1:3" x14ac:dyDescent="0.25">
      <c r="A752" s="83" t="s">
        <v>1089</v>
      </c>
      <c r="B752" s="85" t="s">
        <v>734</v>
      </c>
      <c r="C752" s="83">
        <f>VLOOKUP(GroupVertices[[#This Row],[Vertex]], Vertices[], MATCH("ID", Vertices[#Headers], 0), FALSE)</f>
        <v>234</v>
      </c>
    </row>
    <row r="753" spans="1:3" x14ac:dyDescent="0.25">
      <c r="A753" s="83" t="s">
        <v>1089</v>
      </c>
      <c r="B753" s="85" t="s">
        <v>735</v>
      </c>
      <c r="C753" s="83">
        <f>VLOOKUP(GroupVertices[[#This Row],[Vertex]], Vertices[], MATCH("ID", Vertices[#Headers], 0), FALSE)</f>
        <v>578</v>
      </c>
    </row>
    <row r="754" spans="1:3" x14ac:dyDescent="0.25">
      <c r="A754" s="83" t="s">
        <v>1089</v>
      </c>
      <c r="B754" s="85" t="s">
        <v>736</v>
      </c>
      <c r="C754" s="83">
        <f>VLOOKUP(GroupVertices[[#This Row],[Vertex]], Vertices[], MATCH("ID", Vertices[#Headers], 0), FALSE)</f>
        <v>609</v>
      </c>
    </row>
    <row r="755" spans="1:3" x14ac:dyDescent="0.25">
      <c r="A755" s="83" t="s">
        <v>1089</v>
      </c>
      <c r="B755" s="85" t="s">
        <v>733</v>
      </c>
      <c r="C755" s="83">
        <f>VLOOKUP(GroupVertices[[#This Row],[Vertex]], Vertices[], MATCH("ID", Vertices[#Headers], 0), FALSE)</f>
        <v>233</v>
      </c>
    </row>
    <row r="756" spans="1:3" x14ac:dyDescent="0.25">
      <c r="A756" s="83" t="s">
        <v>1090</v>
      </c>
      <c r="B756" s="85" t="s">
        <v>220</v>
      </c>
      <c r="C756" s="83">
        <f>VLOOKUP(GroupVertices[[#This Row],[Vertex]], Vertices[], MATCH("ID", Vertices[#Headers], 0), FALSE)</f>
        <v>292</v>
      </c>
    </row>
    <row r="757" spans="1:3" x14ac:dyDescent="0.25">
      <c r="A757" s="83" t="s">
        <v>1090</v>
      </c>
      <c r="B757" s="85" t="s">
        <v>221</v>
      </c>
      <c r="C757" s="83">
        <f>VLOOKUP(GroupVertices[[#This Row],[Vertex]], Vertices[], MATCH("ID", Vertices[#Headers], 0), FALSE)</f>
        <v>557</v>
      </c>
    </row>
    <row r="758" spans="1:3" x14ac:dyDescent="0.25">
      <c r="A758" s="83" t="s">
        <v>1090</v>
      </c>
      <c r="B758" s="85" t="s">
        <v>222</v>
      </c>
      <c r="C758" s="83">
        <f>VLOOKUP(GroupVertices[[#This Row],[Vertex]], Vertices[], MATCH("ID", Vertices[#Headers], 0), FALSE)</f>
        <v>602</v>
      </c>
    </row>
    <row r="759" spans="1:3" x14ac:dyDescent="0.25">
      <c r="A759" s="83" t="s">
        <v>1090</v>
      </c>
      <c r="B759" s="85" t="s">
        <v>219</v>
      </c>
      <c r="C759" s="83">
        <f>VLOOKUP(GroupVertices[[#This Row],[Vertex]], Vertices[], MATCH("ID", Vertices[#Headers], 0), FALSE)</f>
        <v>16</v>
      </c>
    </row>
    <row r="760" spans="1:3" x14ac:dyDescent="0.25">
      <c r="A760" s="83" t="s">
        <v>1091</v>
      </c>
      <c r="B760" s="85" t="s">
        <v>230</v>
      </c>
      <c r="C760" s="83">
        <f>VLOOKUP(GroupVertices[[#This Row],[Vertex]], Vertices[], MATCH("ID", Vertices[#Headers], 0), FALSE)</f>
        <v>341</v>
      </c>
    </row>
    <row r="761" spans="1:3" x14ac:dyDescent="0.25">
      <c r="A761" s="83" t="s">
        <v>1091</v>
      </c>
      <c r="B761" s="85" t="s">
        <v>231</v>
      </c>
      <c r="C761" s="83">
        <f>VLOOKUP(GroupVertices[[#This Row],[Vertex]], Vertices[], MATCH("ID", Vertices[#Headers], 0), FALSE)</f>
        <v>645</v>
      </c>
    </row>
    <row r="762" spans="1:3" x14ac:dyDescent="0.25">
      <c r="A762" s="83" t="s">
        <v>1091</v>
      </c>
      <c r="B762" s="85" t="s">
        <v>232</v>
      </c>
      <c r="C762" s="83">
        <f>VLOOKUP(GroupVertices[[#This Row],[Vertex]], Vertices[], MATCH("ID", Vertices[#Headers], 0), FALSE)</f>
        <v>876</v>
      </c>
    </row>
    <row r="763" spans="1:3" x14ac:dyDescent="0.25">
      <c r="A763" s="83" t="s">
        <v>1091</v>
      </c>
      <c r="B763" s="85" t="s">
        <v>229</v>
      </c>
      <c r="C763" s="83">
        <f>VLOOKUP(GroupVertices[[#This Row],[Vertex]], Vertices[], MATCH("ID", Vertices[#Headers], 0), FALSE)</f>
        <v>18</v>
      </c>
    </row>
    <row r="764" spans="1:3" x14ac:dyDescent="0.25">
      <c r="A764" s="83" t="s">
        <v>1092</v>
      </c>
      <c r="B764" s="85" t="s">
        <v>994</v>
      </c>
      <c r="C764" s="83">
        <f>VLOOKUP(GroupVertices[[#This Row],[Vertex]], Vertices[], MATCH("ID", Vertices[#Headers], 0), FALSE)</f>
        <v>608</v>
      </c>
    </row>
    <row r="765" spans="1:3" x14ac:dyDescent="0.25">
      <c r="A765" s="83" t="s">
        <v>1092</v>
      </c>
      <c r="B765" s="85" t="s">
        <v>995</v>
      </c>
      <c r="C765" s="83">
        <f>VLOOKUP(GroupVertices[[#This Row],[Vertex]], Vertices[], MATCH("ID", Vertices[#Headers], 0), FALSE)</f>
        <v>748</v>
      </c>
    </row>
    <row r="766" spans="1:3" x14ac:dyDescent="0.25">
      <c r="A766" s="83" t="s">
        <v>1092</v>
      </c>
      <c r="B766" s="85" t="s">
        <v>996</v>
      </c>
      <c r="C766" s="83">
        <f>VLOOKUP(GroupVertices[[#This Row],[Vertex]], Vertices[], MATCH("ID", Vertices[#Headers], 0), FALSE)</f>
        <v>827</v>
      </c>
    </row>
    <row r="767" spans="1:3" x14ac:dyDescent="0.25">
      <c r="A767" s="83" t="s">
        <v>1092</v>
      </c>
      <c r="B767" s="85" t="s">
        <v>993</v>
      </c>
      <c r="C767" s="83">
        <f>VLOOKUP(GroupVertices[[#This Row],[Vertex]], Vertices[], MATCH("ID", Vertices[#Headers], 0), FALSE)</f>
        <v>549</v>
      </c>
    </row>
    <row r="768" spans="1:3" x14ac:dyDescent="0.25">
      <c r="A768" s="83" t="s">
        <v>1093</v>
      </c>
      <c r="B768" s="85" t="s">
        <v>683</v>
      </c>
      <c r="C768" s="83">
        <f>VLOOKUP(GroupVertices[[#This Row],[Vertex]], Vertices[], MATCH("ID", Vertices[#Headers], 0), FALSE)</f>
        <v>275</v>
      </c>
    </row>
    <row r="769" spans="1:3" x14ac:dyDescent="0.25">
      <c r="A769" s="83" t="s">
        <v>1093</v>
      </c>
      <c r="B769" s="85" t="s">
        <v>986</v>
      </c>
      <c r="C769" s="83">
        <f>VLOOKUP(GroupVertices[[#This Row],[Vertex]], Vertices[], MATCH("ID", Vertices[#Headers], 0), FALSE)</f>
        <v>785</v>
      </c>
    </row>
    <row r="770" spans="1:3" x14ac:dyDescent="0.25">
      <c r="A770" s="83" t="s">
        <v>1093</v>
      </c>
      <c r="B770" s="85" t="s">
        <v>684</v>
      </c>
      <c r="C770" s="83">
        <f>VLOOKUP(GroupVertices[[#This Row],[Vertex]], Vertices[], MATCH("ID", Vertices[#Headers], 0), FALSE)</f>
        <v>528</v>
      </c>
    </row>
    <row r="771" spans="1:3" x14ac:dyDescent="0.25">
      <c r="A771" s="83" t="s">
        <v>1093</v>
      </c>
      <c r="B771" s="85" t="s">
        <v>682</v>
      </c>
      <c r="C771" s="83">
        <f>VLOOKUP(GroupVertices[[#This Row],[Vertex]], Vertices[], MATCH("ID", Vertices[#Headers], 0), FALSE)</f>
        <v>189</v>
      </c>
    </row>
    <row r="772" spans="1:3" x14ac:dyDescent="0.25">
      <c r="A772" s="83" t="s">
        <v>1094</v>
      </c>
      <c r="B772" s="85" t="s">
        <v>809</v>
      </c>
      <c r="C772" s="83">
        <f>VLOOKUP(GroupVertices[[#This Row],[Vertex]], Vertices[], MATCH("ID", Vertices[#Headers], 0), FALSE)</f>
        <v>383</v>
      </c>
    </row>
    <row r="773" spans="1:3" x14ac:dyDescent="0.25">
      <c r="A773" s="83" t="s">
        <v>1094</v>
      </c>
      <c r="B773" s="85" t="s">
        <v>810</v>
      </c>
      <c r="C773" s="83">
        <f>VLOOKUP(GroupVertices[[#This Row],[Vertex]], Vertices[], MATCH("ID", Vertices[#Headers], 0), FALSE)</f>
        <v>384</v>
      </c>
    </row>
    <row r="774" spans="1:3" x14ac:dyDescent="0.25">
      <c r="A774" s="83" t="s">
        <v>1094</v>
      </c>
      <c r="B774" s="85" t="s">
        <v>808</v>
      </c>
      <c r="C774" s="83">
        <f>VLOOKUP(GroupVertices[[#This Row],[Vertex]], Vertices[], MATCH("ID", Vertices[#Headers], 0), FALSE)</f>
        <v>303</v>
      </c>
    </row>
    <row r="775" spans="1:3" x14ac:dyDescent="0.25">
      <c r="A775" s="83" t="s">
        <v>1095</v>
      </c>
      <c r="B775" s="85" t="s">
        <v>952</v>
      </c>
      <c r="C775" s="83">
        <f>VLOOKUP(GroupVertices[[#This Row],[Vertex]], Vertices[], MATCH("ID", Vertices[#Headers], 0), FALSE)</f>
        <v>471</v>
      </c>
    </row>
    <row r="776" spans="1:3" x14ac:dyDescent="0.25">
      <c r="A776" s="83" t="s">
        <v>1095</v>
      </c>
      <c r="B776" s="85" t="s">
        <v>920</v>
      </c>
      <c r="C776" s="83">
        <f>VLOOKUP(GroupVertices[[#This Row],[Vertex]], Vertices[], MATCH("ID", Vertices[#Headers], 0), FALSE)</f>
        <v>595</v>
      </c>
    </row>
    <row r="777" spans="1:3" x14ac:dyDescent="0.25">
      <c r="A777" s="83" t="s">
        <v>1095</v>
      </c>
      <c r="B777" s="85" t="s">
        <v>919</v>
      </c>
      <c r="C777" s="83">
        <f>VLOOKUP(GroupVertices[[#This Row],[Vertex]], Vertices[], MATCH("ID", Vertices[#Headers], 0), FALSE)</f>
        <v>434</v>
      </c>
    </row>
    <row r="778" spans="1:3" x14ac:dyDescent="0.25">
      <c r="A778" s="83" t="s">
        <v>1096</v>
      </c>
      <c r="B778" s="85" t="s">
        <v>821</v>
      </c>
      <c r="C778" s="83">
        <f>VLOOKUP(GroupVertices[[#This Row],[Vertex]], Vertices[], MATCH("ID", Vertices[#Headers], 0), FALSE)</f>
        <v>363</v>
      </c>
    </row>
    <row r="779" spans="1:3" x14ac:dyDescent="0.25">
      <c r="A779" s="83" t="s">
        <v>1096</v>
      </c>
      <c r="B779" s="85" t="s">
        <v>822</v>
      </c>
      <c r="C779" s="83">
        <f>VLOOKUP(GroupVertices[[#This Row],[Vertex]], Vertices[], MATCH("ID", Vertices[#Headers], 0), FALSE)</f>
        <v>787</v>
      </c>
    </row>
    <row r="780" spans="1:3" x14ac:dyDescent="0.25">
      <c r="A780" s="83" t="s">
        <v>1096</v>
      </c>
      <c r="B780" s="85" t="s">
        <v>820</v>
      </c>
      <c r="C780" s="83">
        <f>VLOOKUP(GroupVertices[[#This Row],[Vertex]], Vertices[], MATCH("ID", Vertices[#Headers], 0), FALSE)</f>
        <v>317</v>
      </c>
    </row>
    <row r="781" spans="1:3" x14ac:dyDescent="0.25">
      <c r="A781" s="83" t="s">
        <v>1097</v>
      </c>
      <c r="B781" s="85" t="s">
        <v>888</v>
      </c>
      <c r="C781" s="83">
        <f>VLOOKUP(GroupVertices[[#This Row],[Vertex]], Vertices[], MATCH("ID", Vertices[#Headers], 0), FALSE)</f>
        <v>626</v>
      </c>
    </row>
    <row r="782" spans="1:3" x14ac:dyDescent="0.25">
      <c r="A782" s="83" t="s">
        <v>1097</v>
      </c>
      <c r="B782" s="85" t="s">
        <v>889</v>
      </c>
      <c r="C782" s="83">
        <f>VLOOKUP(GroupVertices[[#This Row],[Vertex]], Vertices[], MATCH("ID", Vertices[#Headers], 0), FALSE)</f>
        <v>710</v>
      </c>
    </row>
    <row r="783" spans="1:3" x14ac:dyDescent="0.25">
      <c r="A783" s="83" t="s">
        <v>1097</v>
      </c>
      <c r="B783" s="85" t="s">
        <v>887</v>
      </c>
      <c r="C783" s="83">
        <f>VLOOKUP(GroupVertices[[#This Row],[Vertex]], Vertices[], MATCH("ID", Vertices[#Headers], 0), FALSE)</f>
        <v>401</v>
      </c>
    </row>
    <row r="784" spans="1:3" x14ac:dyDescent="0.25">
      <c r="A784" s="83" t="s">
        <v>1098</v>
      </c>
      <c r="B784" s="85" t="s">
        <v>1025</v>
      </c>
      <c r="C784" s="83">
        <f>VLOOKUP(GroupVertices[[#This Row],[Vertex]], Vertices[], MATCH("ID", Vertices[#Headers], 0), FALSE)</f>
        <v>863</v>
      </c>
    </row>
    <row r="785" spans="1:3" x14ac:dyDescent="0.25">
      <c r="A785" s="83" t="s">
        <v>1098</v>
      </c>
      <c r="B785" s="85" t="s">
        <v>971</v>
      </c>
      <c r="C785" s="83">
        <f>VLOOKUP(GroupVertices[[#This Row],[Vertex]], Vertices[], MATCH("ID", Vertices[#Headers], 0), FALSE)</f>
        <v>629</v>
      </c>
    </row>
    <row r="786" spans="1:3" x14ac:dyDescent="0.25">
      <c r="A786" s="83" t="s">
        <v>1098</v>
      </c>
      <c r="B786" s="85" t="s">
        <v>970</v>
      </c>
      <c r="C786" s="83">
        <f>VLOOKUP(GroupVertices[[#This Row],[Vertex]], Vertices[], MATCH("ID", Vertices[#Headers], 0), FALSE)</f>
        <v>506</v>
      </c>
    </row>
    <row r="787" spans="1:3" x14ac:dyDescent="0.25">
      <c r="A787" s="83" t="s">
        <v>1099</v>
      </c>
      <c r="B787" s="85" t="s">
        <v>981</v>
      </c>
      <c r="C787" s="83">
        <f>VLOOKUP(GroupVertices[[#This Row],[Vertex]], Vertices[], MATCH("ID", Vertices[#Headers], 0), FALSE)</f>
        <v>548</v>
      </c>
    </row>
    <row r="788" spans="1:3" x14ac:dyDescent="0.25">
      <c r="A788" s="83" t="s">
        <v>1099</v>
      </c>
      <c r="B788" s="85" t="s">
        <v>982</v>
      </c>
      <c r="C788" s="83">
        <f>VLOOKUP(GroupVertices[[#This Row],[Vertex]], Vertices[], MATCH("ID", Vertices[#Headers], 0), FALSE)</f>
        <v>729</v>
      </c>
    </row>
    <row r="789" spans="1:3" x14ac:dyDescent="0.25">
      <c r="A789" s="83" t="s">
        <v>1099</v>
      </c>
      <c r="B789" s="85" t="s">
        <v>980</v>
      </c>
      <c r="C789" s="83">
        <f>VLOOKUP(GroupVertices[[#This Row],[Vertex]], Vertices[], MATCH("ID", Vertices[#Headers], 0), FALSE)</f>
        <v>525</v>
      </c>
    </row>
    <row r="790" spans="1:3" x14ac:dyDescent="0.25">
      <c r="A790" s="83" t="s">
        <v>1100</v>
      </c>
      <c r="B790" s="85" t="s">
        <v>1049</v>
      </c>
      <c r="C790" s="83">
        <f>VLOOKUP(GroupVertices[[#This Row],[Vertex]], Vertices[], MATCH("ID", Vertices[#Headers], 0), FALSE)</f>
        <v>702</v>
      </c>
    </row>
    <row r="791" spans="1:3" x14ac:dyDescent="0.25">
      <c r="A791" s="83" t="s">
        <v>1100</v>
      </c>
      <c r="B791" s="85" t="s">
        <v>991</v>
      </c>
      <c r="C791" s="83">
        <f>VLOOKUP(GroupVertices[[#This Row],[Vertex]], Vertices[], MATCH("ID", Vertices[#Headers], 0), FALSE)</f>
        <v>852</v>
      </c>
    </row>
    <row r="792" spans="1:3" x14ac:dyDescent="0.25">
      <c r="A792" s="83" t="s">
        <v>1100</v>
      </c>
      <c r="B792" s="85" t="s">
        <v>990</v>
      </c>
      <c r="C792" s="83">
        <f>VLOOKUP(GroupVertices[[#This Row],[Vertex]], Vertices[], MATCH("ID", Vertices[#Headers], 0), FALSE)</f>
        <v>541</v>
      </c>
    </row>
    <row r="793" spans="1:3" x14ac:dyDescent="0.25">
      <c r="A793" s="83" t="s">
        <v>1101</v>
      </c>
      <c r="B793" s="85" t="s">
        <v>957</v>
      </c>
      <c r="C793" s="83">
        <f>VLOOKUP(GroupVertices[[#This Row],[Vertex]], Vertices[], MATCH("ID", Vertices[#Headers], 0), FALSE)</f>
        <v>662</v>
      </c>
    </row>
    <row r="794" spans="1:3" x14ac:dyDescent="0.25">
      <c r="A794" s="83" t="s">
        <v>1101</v>
      </c>
      <c r="B794" s="85" t="s">
        <v>958</v>
      </c>
      <c r="C794" s="83">
        <f>VLOOKUP(GroupVertices[[#This Row],[Vertex]], Vertices[], MATCH("ID", Vertices[#Headers], 0), FALSE)</f>
        <v>898</v>
      </c>
    </row>
    <row r="795" spans="1:3" x14ac:dyDescent="0.25">
      <c r="A795" s="83" t="s">
        <v>1101</v>
      </c>
      <c r="B795" s="85" t="s">
        <v>956</v>
      </c>
      <c r="C795" s="83">
        <f>VLOOKUP(GroupVertices[[#This Row],[Vertex]], Vertices[], MATCH("ID", Vertices[#Headers], 0), FALSE)</f>
        <v>476</v>
      </c>
    </row>
    <row r="796" spans="1:3" x14ac:dyDescent="0.25">
      <c r="A796" s="83" t="s">
        <v>1102</v>
      </c>
      <c r="B796" s="85" t="s">
        <v>892</v>
      </c>
      <c r="C796" s="83">
        <f>VLOOKUP(GroupVertices[[#This Row],[Vertex]], Vertices[], MATCH("ID", Vertices[#Headers], 0), FALSE)</f>
        <v>516</v>
      </c>
    </row>
    <row r="797" spans="1:3" x14ac:dyDescent="0.25">
      <c r="A797" s="83" t="s">
        <v>1102</v>
      </c>
      <c r="B797" s="85" t="s">
        <v>893</v>
      </c>
      <c r="C797" s="83">
        <f>VLOOKUP(GroupVertices[[#This Row],[Vertex]], Vertices[], MATCH("ID", Vertices[#Headers], 0), FALSE)</f>
        <v>695</v>
      </c>
    </row>
    <row r="798" spans="1:3" x14ac:dyDescent="0.25">
      <c r="A798" s="83" t="s">
        <v>1102</v>
      </c>
      <c r="B798" s="85" t="s">
        <v>891</v>
      </c>
      <c r="C798" s="83">
        <f>VLOOKUP(GroupVertices[[#This Row],[Vertex]], Vertices[], MATCH("ID", Vertices[#Headers], 0), FALSE)</f>
        <v>403</v>
      </c>
    </row>
    <row r="799" spans="1:3" x14ac:dyDescent="0.25">
      <c r="A799" s="83" t="s">
        <v>1103</v>
      </c>
      <c r="B799" s="85" t="s">
        <v>998</v>
      </c>
      <c r="C799" s="83">
        <f>VLOOKUP(GroupVertices[[#This Row],[Vertex]], Vertices[], MATCH("ID", Vertices[#Headers], 0), FALSE)</f>
        <v>707</v>
      </c>
    </row>
    <row r="800" spans="1:3" x14ac:dyDescent="0.25">
      <c r="A800" s="83" t="s">
        <v>1103</v>
      </c>
      <c r="B800" s="85" t="s">
        <v>1173</v>
      </c>
      <c r="C800" s="83">
        <f>VLOOKUP(GroupVertices[[#This Row],[Vertex]], Vertices[], MATCH("ID", Vertices[#Headers], 0), FALSE)</f>
        <v>800</v>
      </c>
    </row>
    <row r="801" spans="1:3" x14ac:dyDescent="0.25">
      <c r="A801" s="83" t="s">
        <v>1103</v>
      </c>
      <c r="B801" s="85" t="s">
        <v>997</v>
      </c>
      <c r="C801" s="83">
        <f>VLOOKUP(GroupVertices[[#This Row],[Vertex]], Vertices[], MATCH("ID", Vertices[#Headers], 0), FALSE)</f>
        <v>556</v>
      </c>
    </row>
    <row r="802" spans="1:3" x14ac:dyDescent="0.25">
      <c r="A802" s="83" t="s">
        <v>1104</v>
      </c>
      <c r="B802" s="85" t="s">
        <v>933</v>
      </c>
      <c r="C802" s="83">
        <f>VLOOKUP(GroupVertices[[#This Row],[Vertex]], Vertices[], MATCH("ID", Vertices[#Headers], 0), FALSE)</f>
        <v>502</v>
      </c>
    </row>
    <row r="803" spans="1:3" x14ac:dyDescent="0.25">
      <c r="A803" s="83" t="s">
        <v>1104</v>
      </c>
      <c r="B803" s="85" t="s">
        <v>934</v>
      </c>
      <c r="C803" s="83">
        <f>VLOOKUP(GroupVertices[[#This Row],[Vertex]], Vertices[], MATCH("ID", Vertices[#Headers], 0), FALSE)</f>
        <v>508</v>
      </c>
    </row>
    <row r="804" spans="1:3" x14ac:dyDescent="0.25">
      <c r="A804" s="83" t="s">
        <v>1104</v>
      </c>
      <c r="B804" s="85" t="s">
        <v>932</v>
      </c>
      <c r="C804" s="83">
        <f>VLOOKUP(GroupVertices[[#This Row],[Vertex]], Vertices[], MATCH("ID", Vertices[#Headers], 0), FALSE)</f>
        <v>449</v>
      </c>
    </row>
    <row r="805" spans="1:3" x14ac:dyDescent="0.25">
      <c r="A805" s="83" t="s">
        <v>1105</v>
      </c>
      <c r="B805" s="85" t="s">
        <v>200</v>
      </c>
      <c r="C805" s="83">
        <f>VLOOKUP(GroupVertices[[#This Row],[Vertex]], Vertices[], MATCH("ID", Vertices[#Headers], 0), FALSE)</f>
        <v>190</v>
      </c>
    </row>
    <row r="806" spans="1:3" x14ac:dyDescent="0.25">
      <c r="A806" s="83" t="s">
        <v>1105</v>
      </c>
      <c r="B806" s="85" t="s">
        <v>201</v>
      </c>
      <c r="C806" s="83">
        <f>VLOOKUP(GroupVertices[[#This Row],[Vertex]], Vertices[], MATCH("ID", Vertices[#Headers], 0), FALSE)</f>
        <v>674</v>
      </c>
    </row>
    <row r="807" spans="1:3" x14ac:dyDescent="0.25">
      <c r="A807" s="83" t="s">
        <v>1105</v>
      </c>
      <c r="B807" s="85" t="s">
        <v>199</v>
      </c>
      <c r="C807" s="83">
        <f>VLOOKUP(GroupVertices[[#This Row],[Vertex]], Vertices[], MATCH("ID", Vertices[#Headers], 0), FALSE)</f>
        <v>11</v>
      </c>
    </row>
    <row r="808" spans="1:3" x14ac:dyDescent="0.25">
      <c r="A808" s="83" t="s">
        <v>1106</v>
      </c>
      <c r="B808" s="85" t="s">
        <v>626</v>
      </c>
      <c r="C808" s="83">
        <f>VLOOKUP(GroupVertices[[#This Row],[Vertex]], Vertices[], MATCH("ID", Vertices[#Headers], 0), FALSE)</f>
        <v>320</v>
      </c>
    </row>
    <row r="809" spans="1:3" x14ac:dyDescent="0.25">
      <c r="A809" s="83" t="s">
        <v>1106</v>
      </c>
      <c r="B809" s="85" t="s">
        <v>285</v>
      </c>
      <c r="C809" s="83">
        <f>VLOOKUP(GroupVertices[[#This Row],[Vertex]], Vertices[], MATCH("ID", Vertices[#Headers], 0), FALSE)</f>
        <v>146</v>
      </c>
    </row>
    <row r="810" spans="1:3" x14ac:dyDescent="0.25">
      <c r="A810" s="83" t="s">
        <v>1106</v>
      </c>
      <c r="B810" s="85" t="s">
        <v>284</v>
      </c>
      <c r="C810" s="83">
        <f>VLOOKUP(GroupVertices[[#This Row],[Vertex]], Vertices[], MATCH("ID", Vertices[#Headers], 0), FALSE)</f>
        <v>29</v>
      </c>
    </row>
    <row r="811" spans="1:3" x14ac:dyDescent="0.25">
      <c r="A811" s="83" t="s">
        <v>1107</v>
      </c>
      <c r="B811" s="85" t="s">
        <v>236</v>
      </c>
      <c r="C811" s="83">
        <f>VLOOKUP(GroupVertices[[#This Row],[Vertex]], Vertices[], MATCH("ID", Vertices[#Headers], 0), FALSE)</f>
        <v>335</v>
      </c>
    </row>
    <row r="812" spans="1:3" x14ac:dyDescent="0.25">
      <c r="A812" s="83" t="s">
        <v>1107</v>
      </c>
      <c r="B812" s="85" t="s">
        <v>237</v>
      </c>
      <c r="C812" s="83">
        <f>VLOOKUP(GroupVertices[[#This Row],[Vertex]], Vertices[], MATCH("ID", Vertices[#Headers], 0), FALSE)</f>
        <v>539</v>
      </c>
    </row>
    <row r="813" spans="1:3" x14ac:dyDescent="0.25">
      <c r="A813" s="83" t="s">
        <v>1107</v>
      </c>
      <c r="B813" s="85" t="s">
        <v>235</v>
      </c>
      <c r="C813" s="83">
        <f>VLOOKUP(GroupVertices[[#This Row],[Vertex]], Vertices[], MATCH("ID", Vertices[#Headers], 0), FALSE)</f>
        <v>20</v>
      </c>
    </row>
    <row r="814" spans="1:3" x14ac:dyDescent="0.25">
      <c r="A814" s="83" t="s">
        <v>1108</v>
      </c>
      <c r="B814" s="85" t="s">
        <v>351</v>
      </c>
      <c r="C814" s="83">
        <f>VLOOKUP(GroupVertices[[#This Row],[Vertex]], Vertices[], MATCH("ID", Vertices[#Headers], 0), FALSE)</f>
        <v>242</v>
      </c>
    </row>
    <row r="815" spans="1:3" x14ac:dyDescent="0.25">
      <c r="A815" s="83" t="s">
        <v>1108</v>
      </c>
      <c r="B815" s="85" t="s">
        <v>352</v>
      </c>
      <c r="C815" s="83">
        <f>VLOOKUP(GroupVertices[[#This Row],[Vertex]], Vertices[], MATCH("ID", Vertices[#Headers], 0), FALSE)</f>
        <v>884</v>
      </c>
    </row>
    <row r="816" spans="1:3" x14ac:dyDescent="0.25">
      <c r="A816" s="83" t="s">
        <v>1108</v>
      </c>
      <c r="B816" s="85" t="s">
        <v>350</v>
      </c>
      <c r="C816" s="83">
        <f>VLOOKUP(GroupVertices[[#This Row],[Vertex]], Vertices[], MATCH("ID", Vertices[#Headers], 0), FALSE)</f>
        <v>45</v>
      </c>
    </row>
    <row r="817" spans="1:3" x14ac:dyDescent="0.25">
      <c r="A817" s="83" t="s">
        <v>1109</v>
      </c>
      <c r="B817" s="85" t="s">
        <v>693</v>
      </c>
      <c r="C817" s="83">
        <f>VLOOKUP(GroupVertices[[#This Row],[Vertex]], Vertices[], MATCH("ID", Vertices[#Headers], 0), FALSE)</f>
        <v>197</v>
      </c>
    </row>
    <row r="818" spans="1:3" x14ac:dyDescent="0.25">
      <c r="A818" s="83" t="s">
        <v>1109</v>
      </c>
      <c r="B818" s="85" t="s">
        <v>482</v>
      </c>
      <c r="C818" s="83">
        <f>VLOOKUP(GroupVertices[[#This Row],[Vertex]], Vertices[], MATCH("ID", Vertices[#Headers], 0), FALSE)</f>
        <v>359</v>
      </c>
    </row>
    <row r="819" spans="1:3" x14ac:dyDescent="0.25">
      <c r="A819" s="83" t="s">
        <v>1109</v>
      </c>
      <c r="B819" s="85" t="s">
        <v>481</v>
      </c>
      <c r="C819" s="83">
        <f>VLOOKUP(GroupVertices[[#This Row],[Vertex]], Vertices[], MATCH("ID", Vertices[#Headers], 0), FALSE)</f>
        <v>96</v>
      </c>
    </row>
    <row r="820" spans="1:3" x14ac:dyDescent="0.25">
      <c r="A820" s="83" t="s">
        <v>1110</v>
      </c>
      <c r="B820" s="85" t="s">
        <v>356</v>
      </c>
      <c r="C820" s="83">
        <f>VLOOKUP(GroupVertices[[#This Row],[Vertex]], Vertices[], MATCH("ID", Vertices[#Headers], 0), FALSE)</f>
        <v>797</v>
      </c>
    </row>
    <row r="821" spans="1:3" x14ac:dyDescent="0.25">
      <c r="A821" s="83" t="s">
        <v>1110</v>
      </c>
      <c r="B821" s="85" t="s">
        <v>355</v>
      </c>
      <c r="C821" s="83">
        <f>VLOOKUP(GroupVertices[[#This Row],[Vertex]], Vertices[], MATCH("ID", Vertices[#Headers], 0), FALSE)</f>
        <v>47</v>
      </c>
    </row>
    <row r="822" spans="1:3" x14ac:dyDescent="0.25">
      <c r="A822" s="83" t="s">
        <v>1111</v>
      </c>
      <c r="B822" s="85" t="s">
        <v>234</v>
      </c>
      <c r="C822" s="83">
        <f>VLOOKUP(GroupVertices[[#This Row],[Vertex]], Vertices[], MATCH("ID", Vertices[#Headers], 0), FALSE)</f>
        <v>823</v>
      </c>
    </row>
    <row r="823" spans="1:3" x14ac:dyDescent="0.25">
      <c r="A823" s="83" t="s">
        <v>1111</v>
      </c>
      <c r="B823" s="85" t="s">
        <v>233</v>
      </c>
      <c r="C823" s="83">
        <f>VLOOKUP(GroupVertices[[#This Row],[Vertex]], Vertices[], MATCH("ID", Vertices[#Headers], 0), FALSE)</f>
        <v>19</v>
      </c>
    </row>
    <row r="824" spans="1:3" x14ac:dyDescent="0.25">
      <c r="A824" s="83" t="s">
        <v>1112</v>
      </c>
      <c r="B824" s="85" t="s">
        <v>906</v>
      </c>
      <c r="C824" s="83">
        <f>VLOOKUP(GroupVertices[[#This Row],[Vertex]], Vertices[], MATCH("ID", Vertices[#Headers], 0), FALSE)</f>
        <v>802</v>
      </c>
    </row>
    <row r="825" spans="1:3" x14ac:dyDescent="0.25">
      <c r="A825" s="83" t="s">
        <v>1112</v>
      </c>
      <c r="B825" s="85" t="s">
        <v>905</v>
      </c>
      <c r="C825" s="83">
        <f>VLOOKUP(GroupVertices[[#This Row],[Vertex]], Vertices[], MATCH("ID", Vertices[#Headers], 0), FALSE)</f>
        <v>414</v>
      </c>
    </row>
    <row r="826" spans="1:3" x14ac:dyDescent="0.25">
      <c r="A826" s="83" t="s">
        <v>1113</v>
      </c>
      <c r="B826" s="85" t="s">
        <v>941</v>
      </c>
      <c r="C826" s="83">
        <f>VLOOKUP(GroupVertices[[#This Row],[Vertex]], Vertices[], MATCH("ID", Vertices[#Headers], 0), FALSE)</f>
        <v>857</v>
      </c>
    </row>
    <row r="827" spans="1:3" x14ac:dyDescent="0.25">
      <c r="A827" s="83" t="s">
        <v>1113</v>
      </c>
      <c r="B827" s="85" t="s">
        <v>940</v>
      </c>
      <c r="C827" s="83">
        <f>VLOOKUP(GroupVertices[[#This Row],[Vertex]], Vertices[], MATCH("ID", Vertices[#Headers], 0), FALSE)</f>
        <v>457</v>
      </c>
    </row>
    <row r="828" spans="1:3" x14ac:dyDescent="0.25">
      <c r="A828" s="83" t="s">
        <v>1114</v>
      </c>
      <c r="B828" s="85" t="s">
        <v>354</v>
      </c>
      <c r="C828" s="83">
        <f>VLOOKUP(GroupVertices[[#This Row],[Vertex]], Vertices[], MATCH("ID", Vertices[#Headers], 0), FALSE)</f>
        <v>455</v>
      </c>
    </row>
    <row r="829" spans="1:3" x14ac:dyDescent="0.25">
      <c r="A829" s="83" t="s">
        <v>1114</v>
      </c>
      <c r="B829" s="85" t="s">
        <v>353</v>
      </c>
      <c r="C829" s="83">
        <f>VLOOKUP(GroupVertices[[#This Row],[Vertex]], Vertices[], MATCH("ID", Vertices[#Headers], 0), FALSE)</f>
        <v>46</v>
      </c>
    </row>
    <row r="830" spans="1:3" x14ac:dyDescent="0.25">
      <c r="A830" s="83" t="s">
        <v>1115</v>
      </c>
      <c r="B830" s="85" t="s">
        <v>345</v>
      </c>
      <c r="C830" s="83">
        <f>VLOOKUP(GroupVertices[[#This Row],[Vertex]], Vertices[], MATCH("ID", Vertices[#Headers], 0), FALSE)</f>
        <v>261</v>
      </c>
    </row>
    <row r="831" spans="1:3" x14ac:dyDescent="0.25">
      <c r="A831" s="83" t="s">
        <v>1115</v>
      </c>
      <c r="B831" s="85" t="s">
        <v>344</v>
      </c>
      <c r="C831" s="83">
        <f>VLOOKUP(GroupVertices[[#This Row],[Vertex]], Vertices[], MATCH("ID", Vertices[#Headers], 0), FALSE)</f>
        <v>42</v>
      </c>
    </row>
    <row r="832" spans="1:3" x14ac:dyDescent="0.25">
      <c r="A832" s="83" t="s">
        <v>1116</v>
      </c>
      <c r="B832" s="85" t="s">
        <v>964</v>
      </c>
      <c r="C832" s="83">
        <f>VLOOKUP(GroupVertices[[#This Row],[Vertex]], Vertices[], MATCH("ID", Vertices[#Headers], 0), FALSE)</f>
        <v>500</v>
      </c>
    </row>
    <row r="833" spans="1:3" x14ac:dyDescent="0.25">
      <c r="A833" s="83" t="s">
        <v>1116</v>
      </c>
      <c r="B833" s="85" t="s">
        <v>963</v>
      </c>
      <c r="C833" s="83">
        <f>VLOOKUP(GroupVertices[[#This Row],[Vertex]], Vertices[], MATCH("ID", Vertices[#Headers], 0), FALSE)</f>
        <v>492</v>
      </c>
    </row>
    <row r="834" spans="1:3" x14ac:dyDescent="0.25">
      <c r="A834" s="83" t="s">
        <v>1117</v>
      </c>
      <c r="B834" s="85" t="s">
        <v>1059</v>
      </c>
      <c r="C834" s="83">
        <f>VLOOKUP(GroupVertices[[#This Row],[Vertex]], Vertices[], MATCH("ID", Vertices[#Headers], 0), FALSE)</f>
        <v>792</v>
      </c>
    </row>
    <row r="835" spans="1:3" x14ac:dyDescent="0.25">
      <c r="A835" s="83" t="s">
        <v>1117</v>
      </c>
      <c r="B835" s="85" t="s">
        <v>1058</v>
      </c>
      <c r="C835" s="83" t="e">
        <f>VLOOKUP(GroupVertices[[#This Row],[Vertex]], Vertices[], MATCH("ID", Vertices[#Headers], 0), FALSE)</f>
        <v>#N/A</v>
      </c>
    </row>
    <row r="836" spans="1:3" x14ac:dyDescent="0.25">
      <c r="A836" s="83" t="s">
        <v>1118</v>
      </c>
      <c r="B836" s="85" t="s">
        <v>1056</v>
      </c>
      <c r="C836" s="83">
        <f>VLOOKUP(GroupVertices[[#This Row],[Vertex]], Vertices[], MATCH("ID", Vertices[#Headers], 0), FALSE)</f>
        <v>773</v>
      </c>
    </row>
    <row r="837" spans="1:3" x14ac:dyDescent="0.25">
      <c r="A837" s="83" t="s">
        <v>1118</v>
      </c>
      <c r="B837" s="85" t="s">
        <v>1055</v>
      </c>
      <c r="C837" s="83">
        <f>VLOOKUP(GroupVertices[[#This Row],[Vertex]], Vertices[], MATCH("ID", Vertices[#Headers], 0), FALSE)</f>
        <v>714</v>
      </c>
    </row>
    <row r="838" spans="1:3" x14ac:dyDescent="0.25">
      <c r="A838" s="83" t="s">
        <v>1119</v>
      </c>
      <c r="B838" s="85" t="s">
        <v>1044</v>
      </c>
      <c r="C838" s="83">
        <f>VLOOKUP(GroupVertices[[#This Row],[Vertex]], Vertices[], MATCH("ID", Vertices[#Headers], 0), FALSE)</f>
        <v>679</v>
      </c>
    </row>
    <row r="839" spans="1:3" x14ac:dyDescent="0.25">
      <c r="A839" s="83" t="s">
        <v>1119</v>
      </c>
      <c r="B839" s="85" t="s">
        <v>1043</v>
      </c>
      <c r="C839" s="83">
        <f>VLOOKUP(GroupVertices[[#This Row],[Vertex]], Vertices[], MATCH("ID", Vertices[#Headers], 0), FALSE)</f>
        <v>676</v>
      </c>
    </row>
    <row r="840" spans="1:3" x14ac:dyDescent="0.25">
      <c r="A840" s="83" t="s">
        <v>1120</v>
      </c>
      <c r="B840" s="85" t="s">
        <v>1074</v>
      </c>
      <c r="C840" s="83">
        <f>VLOOKUP(GroupVertices[[#This Row],[Vertex]], Vertices[], MATCH("ID", Vertices[#Headers], 0), FALSE)</f>
        <v>873</v>
      </c>
    </row>
    <row r="841" spans="1:3" x14ac:dyDescent="0.25">
      <c r="A841" s="83" t="s">
        <v>1120</v>
      </c>
      <c r="B841" s="85" t="s">
        <v>1073</v>
      </c>
      <c r="C841" s="83">
        <f>VLOOKUP(GroupVertices[[#This Row],[Vertex]], Vertices[], MATCH("ID", Vertices[#Headers], 0), FALSE)</f>
        <v>867</v>
      </c>
    </row>
    <row r="842" spans="1:3" x14ac:dyDescent="0.25">
      <c r="A842" s="83" t="s">
        <v>1121</v>
      </c>
      <c r="B842" s="85" t="s">
        <v>1072</v>
      </c>
      <c r="C842" s="83">
        <f>VLOOKUP(GroupVertices[[#This Row],[Vertex]], Vertices[], MATCH("ID", Vertices[#Headers], 0), FALSE)</f>
        <v>869</v>
      </c>
    </row>
    <row r="843" spans="1:3" x14ac:dyDescent="0.25">
      <c r="A843" s="83" t="s">
        <v>1121</v>
      </c>
      <c r="B843" s="85" t="s">
        <v>1071</v>
      </c>
      <c r="C843" s="83">
        <f>VLOOKUP(GroupVertices[[#This Row],[Vertex]], Vertices[], MATCH("ID", Vertices[#Headers], 0), FALSE)</f>
        <v>847</v>
      </c>
    </row>
    <row r="844" spans="1:3" x14ac:dyDescent="0.25">
      <c r="A844" s="83" t="s">
        <v>1122</v>
      </c>
      <c r="B844" s="85" t="s">
        <v>1062</v>
      </c>
      <c r="C844" s="83">
        <f>VLOOKUP(GroupVertices[[#This Row],[Vertex]], Vertices[], MATCH("ID", Vertices[#Headers], 0), FALSE)</f>
        <v>817</v>
      </c>
    </row>
    <row r="845" spans="1:3" x14ac:dyDescent="0.25">
      <c r="A845" s="83" t="s">
        <v>1122</v>
      </c>
      <c r="B845" s="85" t="s">
        <v>1061</v>
      </c>
      <c r="C845" s="83">
        <f>VLOOKUP(GroupVertices[[#This Row],[Vertex]], Vertices[], MATCH("ID", Vertices[#Headers], 0), FALSE)</f>
        <v>764</v>
      </c>
    </row>
    <row r="846" spans="1:3" x14ac:dyDescent="0.25">
      <c r="A846" s="83" t="s">
        <v>1123</v>
      </c>
      <c r="B846" s="85" t="s">
        <v>1009</v>
      </c>
      <c r="C846" s="83">
        <f>VLOOKUP(GroupVertices[[#This Row],[Vertex]], Vertices[], MATCH("ID", Vertices[#Headers], 0), FALSE)</f>
        <v>798</v>
      </c>
    </row>
    <row r="847" spans="1:3" x14ac:dyDescent="0.25">
      <c r="A847" s="83" t="s">
        <v>1123</v>
      </c>
      <c r="B847" s="85" t="s">
        <v>1008</v>
      </c>
      <c r="C847" s="83">
        <f>VLOOKUP(GroupVertices[[#This Row],[Vertex]], Vertices[], MATCH("ID", Vertices[#Headers], 0), FALSE)</f>
        <v>588</v>
      </c>
    </row>
    <row r="848" spans="1:3" x14ac:dyDescent="0.25">
      <c r="A848" s="83" t="s">
        <v>1124</v>
      </c>
      <c r="B848" s="85" t="s">
        <v>1005</v>
      </c>
      <c r="C848" s="83">
        <f>VLOOKUP(GroupVertices[[#This Row],[Vertex]], Vertices[], MATCH("ID", Vertices[#Headers], 0), FALSE)</f>
        <v>597</v>
      </c>
    </row>
    <row r="849" spans="1:3" x14ac:dyDescent="0.25">
      <c r="A849" s="83" t="s">
        <v>1124</v>
      </c>
      <c r="B849" s="85" t="s">
        <v>1004</v>
      </c>
      <c r="C849" s="83">
        <f>VLOOKUP(GroupVertices[[#This Row],[Vertex]], Vertices[], MATCH("ID", Vertices[#Headers], 0), FALSE)</f>
        <v>580</v>
      </c>
    </row>
    <row r="850" spans="1:3" x14ac:dyDescent="0.25">
      <c r="A850" s="83" t="s">
        <v>1125</v>
      </c>
      <c r="B850" s="85" t="s">
        <v>1001</v>
      </c>
      <c r="C850" s="83">
        <f>VLOOKUP(GroupVertices[[#This Row],[Vertex]], Vertices[], MATCH("ID", Vertices[#Headers], 0), FALSE)</f>
        <v>565</v>
      </c>
    </row>
    <row r="851" spans="1:3" x14ac:dyDescent="0.25">
      <c r="A851" s="83" t="s">
        <v>1125</v>
      </c>
      <c r="B851" s="85" t="s">
        <v>1000</v>
      </c>
      <c r="C851" s="83">
        <f>VLOOKUP(GroupVertices[[#This Row],[Vertex]], Vertices[], MATCH("ID", Vertices[#Headers], 0), FALSE)</f>
        <v>564</v>
      </c>
    </row>
    <row r="852" spans="1:3" x14ac:dyDescent="0.25">
      <c r="A852" s="83" t="s">
        <v>1126</v>
      </c>
      <c r="B852" s="85" t="s">
        <v>1042</v>
      </c>
      <c r="C852" s="83">
        <f>VLOOKUP(GroupVertices[[#This Row],[Vertex]], Vertices[], MATCH("ID", Vertices[#Headers], 0), FALSE)</f>
        <v>677</v>
      </c>
    </row>
    <row r="853" spans="1:3" x14ac:dyDescent="0.25">
      <c r="A853" s="83" t="s">
        <v>1126</v>
      </c>
      <c r="B853" s="85" t="s">
        <v>1041</v>
      </c>
      <c r="C853" s="83">
        <f>VLOOKUP(GroupVertices[[#This Row],[Vertex]], Vertices[], MATCH("ID", Vertices[#Headers], 0), FALSE)</f>
        <v>669</v>
      </c>
    </row>
    <row r="854" spans="1:3" x14ac:dyDescent="0.25">
      <c r="A854" s="83" t="s">
        <v>1127</v>
      </c>
      <c r="B854" s="85" t="s">
        <v>1036</v>
      </c>
      <c r="C854" s="83">
        <f>VLOOKUP(GroupVertices[[#This Row],[Vertex]], Vertices[], MATCH("ID", Vertices[#Headers], 0), FALSE)</f>
        <v>667</v>
      </c>
    </row>
    <row r="855" spans="1:3" x14ac:dyDescent="0.25">
      <c r="A855" s="83" t="s">
        <v>1127</v>
      </c>
      <c r="B855" s="85" t="s">
        <v>1035</v>
      </c>
      <c r="C855" s="83">
        <f>VLOOKUP(GroupVertices[[#This Row],[Vertex]], Vertices[], MATCH("ID", Vertices[#Headers], 0), FALSE)</f>
        <v>663</v>
      </c>
    </row>
    <row r="856" spans="1:3" x14ac:dyDescent="0.25">
      <c r="A856" s="83" t="s">
        <v>1128</v>
      </c>
      <c r="B856" s="85" t="s">
        <v>1034</v>
      </c>
      <c r="C856" s="83">
        <f>VLOOKUP(GroupVertices[[#This Row],[Vertex]], Vertices[], MATCH("ID", Vertices[#Headers], 0), FALSE)</f>
        <v>656</v>
      </c>
    </row>
    <row r="857" spans="1:3" x14ac:dyDescent="0.25">
      <c r="A857" s="83" t="s">
        <v>1128</v>
      </c>
      <c r="B857" s="85" t="s">
        <v>1033</v>
      </c>
      <c r="C857" s="83">
        <f>VLOOKUP(GroupVertices[[#This Row],[Vertex]], Vertices[], MATCH("ID", Vertices[#Headers], 0), FALSE)</f>
        <v>655</v>
      </c>
    </row>
    <row r="858" spans="1:3" x14ac:dyDescent="0.25">
      <c r="A858" s="83" t="s">
        <v>1129</v>
      </c>
      <c r="B858" s="85" t="s">
        <v>767</v>
      </c>
      <c r="C858" s="83">
        <f>VLOOKUP(GroupVertices[[#This Row],[Vertex]], Vertices[], MATCH("ID", Vertices[#Headers], 0), FALSE)</f>
        <v>283</v>
      </c>
    </row>
    <row r="859" spans="1:3" x14ac:dyDescent="0.25">
      <c r="A859" s="83" t="s">
        <v>1129</v>
      </c>
      <c r="B859" s="85" t="s">
        <v>766</v>
      </c>
      <c r="C859" s="83">
        <f>VLOOKUP(GroupVertices[[#This Row],[Vertex]], Vertices[], MATCH("ID", Vertices[#Headers], 0), FALSE)</f>
        <v>259</v>
      </c>
    </row>
    <row r="860" spans="1:3" x14ac:dyDescent="0.25">
      <c r="A860" s="83" t="s">
        <v>1130</v>
      </c>
      <c r="B860" s="85" t="s">
        <v>751</v>
      </c>
      <c r="C860" s="83">
        <f>VLOOKUP(GroupVertices[[#This Row],[Vertex]], Vertices[], MATCH("ID", Vertices[#Headers], 0), FALSE)</f>
        <v>333</v>
      </c>
    </row>
    <row r="861" spans="1:3" x14ac:dyDescent="0.25">
      <c r="A861" s="83" t="s">
        <v>1130</v>
      </c>
      <c r="B861" s="85" t="s">
        <v>750</v>
      </c>
      <c r="C861" s="83">
        <f>VLOOKUP(GroupVertices[[#This Row],[Vertex]], Vertices[], MATCH("ID", Vertices[#Headers], 0), FALSE)</f>
        <v>248</v>
      </c>
    </row>
    <row r="862" spans="1:3" x14ac:dyDescent="0.25">
      <c r="A862" s="83" t="s">
        <v>1131</v>
      </c>
      <c r="B862" s="85" t="s">
        <v>780</v>
      </c>
      <c r="C862" s="83">
        <f>VLOOKUP(GroupVertices[[#This Row],[Vertex]], Vertices[], MATCH("ID", Vertices[#Headers], 0), FALSE)</f>
        <v>427</v>
      </c>
    </row>
    <row r="863" spans="1:3" x14ac:dyDescent="0.25">
      <c r="A863" s="83" t="s">
        <v>1131</v>
      </c>
      <c r="B863" s="85" t="s">
        <v>779</v>
      </c>
      <c r="C863" s="83">
        <f>VLOOKUP(GroupVertices[[#This Row],[Vertex]], Vertices[], MATCH("ID", Vertices[#Headers], 0), FALSE)</f>
        <v>268</v>
      </c>
    </row>
    <row r="864" spans="1:3" x14ac:dyDescent="0.25">
      <c r="A864" s="83" t="s">
        <v>1132</v>
      </c>
      <c r="B864" s="85" t="s">
        <v>792</v>
      </c>
      <c r="C864" s="83">
        <f>VLOOKUP(GroupVertices[[#This Row],[Vertex]], Vertices[], MATCH("ID", Vertices[#Headers], 0), FALSE)</f>
        <v>479</v>
      </c>
    </row>
    <row r="865" spans="1:3" x14ac:dyDescent="0.25">
      <c r="A865" s="83" t="s">
        <v>1132</v>
      </c>
      <c r="B865" s="85" t="s">
        <v>791</v>
      </c>
      <c r="C865" s="83">
        <f>VLOOKUP(GroupVertices[[#This Row],[Vertex]], Vertices[], MATCH("ID", Vertices[#Headers], 0), FALSE)</f>
        <v>281</v>
      </c>
    </row>
    <row r="866" spans="1:3" x14ac:dyDescent="0.25">
      <c r="A866" s="83" t="s">
        <v>1133</v>
      </c>
      <c r="B866" s="85" t="s">
        <v>787</v>
      </c>
      <c r="C866" s="83">
        <f>VLOOKUP(GroupVertices[[#This Row],[Vertex]], Vertices[], MATCH("ID", Vertices[#Headers], 0), FALSE)</f>
        <v>801</v>
      </c>
    </row>
    <row r="867" spans="1:3" x14ac:dyDescent="0.25">
      <c r="A867" s="83" t="s">
        <v>1133</v>
      </c>
      <c r="B867" s="85" t="s">
        <v>786</v>
      </c>
      <c r="C867" s="83">
        <f>VLOOKUP(GroupVertices[[#This Row],[Vertex]], Vertices[], MATCH("ID", Vertices[#Headers], 0), FALSE)</f>
        <v>273</v>
      </c>
    </row>
    <row r="868" spans="1:3" x14ac:dyDescent="0.25">
      <c r="A868" s="83" t="s">
        <v>1134</v>
      </c>
      <c r="B868" s="85" t="s">
        <v>738</v>
      </c>
      <c r="C868" s="83">
        <f>VLOOKUP(GroupVertices[[#This Row],[Vertex]], Vertices[], MATCH("ID", Vertices[#Headers], 0), FALSE)</f>
        <v>236</v>
      </c>
    </row>
    <row r="869" spans="1:3" x14ac:dyDescent="0.25">
      <c r="A869" s="83" t="s">
        <v>1134</v>
      </c>
      <c r="B869" s="85" t="s">
        <v>737</v>
      </c>
      <c r="C869" s="83">
        <f>VLOOKUP(GroupVertices[[#This Row],[Vertex]], Vertices[], MATCH("ID", Vertices[#Headers], 0), FALSE)</f>
        <v>235</v>
      </c>
    </row>
    <row r="870" spans="1:3" x14ac:dyDescent="0.25">
      <c r="A870" s="83" t="s">
        <v>1135</v>
      </c>
      <c r="B870" s="85" t="s">
        <v>630</v>
      </c>
      <c r="C870" s="83">
        <f>VLOOKUP(GroupVertices[[#This Row],[Vertex]], Vertices[], MATCH("ID", Vertices[#Headers], 0), FALSE)</f>
        <v>733</v>
      </c>
    </row>
    <row r="871" spans="1:3" x14ac:dyDescent="0.25">
      <c r="A871" s="83" t="s">
        <v>1135</v>
      </c>
      <c r="B871" s="85" t="s">
        <v>629</v>
      </c>
      <c r="C871" s="83">
        <f>VLOOKUP(GroupVertices[[#This Row],[Vertex]], Vertices[], MATCH("ID", Vertices[#Headers], 0), FALSE)</f>
        <v>148</v>
      </c>
    </row>
    <row r="872" spans="1:3" x14ac:dyDescent="0.25">
      <c r="A872" s="83" t="s">
        <v>1136</v>
      </c>
      <c r="B872" s="85" t="s">
        <v>706</v>
      </c>
      <c r="C872" s="83">
        <f>VLOOKUP(GroupVertices[[#This Row],[Vertex]], Vertices[], MATCH("ID", Vertices[#Headers], 0), FALSE)</f>
        <v>301</v>
      </c>
    </row>
    <row r="873" spans="1:3" x14ac:dyDescent="0.25">
      <c r="A873" s="83" t="s">
        <v>1136</v>
      </c>
      <c r="B873" s="85" t="s">
        <v>705</v>
      </c>
      <c r="C873" s="83">
        <f>VLOOKUP(GroupVertices[[#This Row],[Vertex]], Vertices[], MATCH("ID", Vertices[#Headers], 0), FALSE)</f>
        <v>209</v>
      </c>
    </row>
    <row r="874" spans="1:3" x14ac:dyDescent="0.25">
      <c r="A874" s="83" t="s">
        <v>1137</v>
      </c>
      <c r="B874" s="85" t="s">
        <v>723</v>
      </c>
      <c r="C874" s="83">
        <f>VLOOKUP(GroupVertices[[#This Row],[Vertex]], Vertices[], MATCH("ID", Vertices[#Headers], 0), FALSE)</f>
        <v>571</v>
      </c>
    </row>
    <row r="875" spans="1:3" x14ac:dyDescent="0.25">
      <c r="A875" s="83" t="s">
        <v>1137</v>
      </c>
      <c r="B875" s="85" t="s">
        <v>722</v>
      </c>
      <c r="C875" s="83">
        <f>VLOOKUP(GroupVertices[[#This Row],[Vertex]], Vertices[], MATCH("ID", Vertices[#Headers], 0), FALSE)</f>
        <v>220</v>
      </c>
    </row>
    <row r="876" spans="1:3" x14ac:dyDescent="0.25">
      <c r="A876" s="83" t="s">
        <v>1138</v>
      </c>
      <c r="B876" s="85" t="s">
        <v>628</v>
      </c>
      <c r="C876" s="83">
        <f>VLOOKUP(GroupVertices[[#This Row],[Vertex]], Vertices[], MATCH("ID", Vertices[#Headers], 0), FALSE)</f>
        <v>231</v>
      </c>
    </row>
    <row r="877" spans="1:3" x14ac:dyDescent="0.25">
      <c r="A877" s="83" t="s">
        <v>1138</v>
      </c>
      <c r="B877" s="85" t="s">
        <v>627</v>
      </c>
      <c r="C877" s="83">
        <f>VLOOKUP(GroupVertices[[#This Row],[Vertex]], Vertices[], MATCH("ID", Vertices[#Headers], 0), FALSE)</f>
        <v>147</v>
      </c>
    </row>
    <row r="878" spans="1:3" x14ac:dyDescent="0.25">
      <c r="A878" s="83" t="s">
        <v>1139</v>
      </c>
      <c r="B878" s="85" t="s">
        <v>728</v>
      </c>
      <c r="C878" s="83">
        <f>VLOOKUP(GroupVertices[[#This Row],[Vertex]], Vertices[], MATCH("ID", Vertices[#Headers], 0), FALSE)</f>
        <v>830</v>
      </c>
    </row>
    <row r="879" spans="1:3" x14ac:dyDescent="0.25">
      <c r="A879" s="83" t="s">
        <v>1139</v>
      </c>
      <c r="B879" s="85" t="s">
        <v>727</v>
      </c>
      <c r="C879" s="83">
        <f>VLOOKUP(GroupVertices[[#This Row],[Vertex]], Vertices[], MATCH("ID", Vertices[#Headers], 0), FALSE)</f>
        <v>229</v>
      </c>
    </row>
    <row r="880" spans="1:3" x14ac:dyDescent="0.25">
      <c r="A880" s="83" t="s">
        <v>1140</v>
      </c>
      <c r="B880" s="85" t="s">
        <v>799</v>
      </c>
      <c r="C880" s="83">
        <f>VLOOKUP(GroupVertices[[#This Row],[Vertex]], Vertices[], MATCH("ID", Vertices[#Headers], 0), FALSE)</f>
        <v>459</v>
      </c>
    </row>
    <row r="881" spans="1:3" x14ac:dyDescent="0.25">
      <c r="A881" s="83" t="s">
        <v>1140</v>
      </c>
      <c r="B881" s="85" t="s">
        <v>798</v>
      </c>
      <c r="C881" s="83">
        <f>VLOOKUP(GroupVertices[[#This Row],[Vertex]], Vertices[], MATCH("ID", Vertices[#Headers], 0), FALSE)</f>
        <v>291</v>
      </c>
    </row>
    <row r="882" spans="1:3" x14ac:dyDescent="0.25">
      <c r="A882" s="83" t="s">
        <v>1141</v>
      </c>
      <c r="B882" s="85" t="s">
        <v>884</v>
      </c>
      <c r="C882" s="83">
        <f>VLOOKUP(GroupVertices[[#This Row],[Vertex]], Vertices[], MATCH("ID", Vertices[#Headers], 0), FALSE)</f>
        <v>464</v>
      </c>
    </row>
    <row r="883" spans="1:3" x14ac:dyDescent="0.25">
      <c r="A883" s="83" t="s">
        <v>1141</v>
      </c>
      <c r="B883" s="85" t="s">
        <v>883</v>
      </c>
      <c r="C883" s="83">
        <f>VLOOKUP(GroupVertices[[#This Row],[Vertex]], Vertices[], MATCH("ID", Vertices[#Headers], 0), FALSE)</f>
        <v>397</v>
      </c>
    </row>
    <row r="884" spans="1:3" x14ac:dyDescent="0.25">
      <c r="A884" s="83" t="s">
        <v>1142</v>
      </c>
      <c r="B884" s="85" t="s">
        <v>878</v>
      </c>
      <c r="C884" s="83">
        <f>VLOOKUP(GroupVertices[[#This Row],[Vertex]], Vertices[], MATCH("ID", Vertices[#Headers], 0), FALSE)</f>
        <v>774</v>
      </c>
    </row>
    <row r="885" spans="1:3" x14ac:dyDescent="0.25">
      <c r="A885" s="83" t="s">
        <v>1142</v>
      </c>
      <c r="B885" s="85" t="s">
        <v>877</v>
      </c>
      <c r="C885" s="83">
        <f>VLOOKUP(GroupVertices[[#This Row],[Vertex]], Vertices[], MATCH("ID", Vertices[#Headers], 0), FALSE)</f>
        <v>388</v>
      </c>
    </row>
    <row r="886" spans="1:3" x14ac:dyDescent="0.25">
      <c r="A886" s="83" t="s">
        <v>1143</v>
      </c>
      <c r="B886" s="85" t="s">
        <v>886</v>
      </c>
      <c r="C886" s="83">
        <f>VLOOKUP(GroupVertices[[#This Row],[Vertex]], Vertices[], MATCH("ID", Vertices[#Headers], 0), FALSE)</f>
        <v>591</v>
      </c>
    </row>
    <row r="887" spans="1:3" x14ac:dyDescent="0.25">
      <c r="A887" s="83" t="s">
        <v>1143</v>
      </c>
      <c r="B887" s="85" t="s">
        <v>885</v>
      </c>
      <c r="C887" s="83">
        <f>VLOOKUP(GroupVertices[[#This Row],[Vertex]], Vertices[], MATCH("ID", Vertices[#Headers], 0), FALSE)</f>
        <v>398</v>
      </c>
    </row>
    <row r="888" spans="1:3" x14ac:dyDescent="0.25">
      <c r="A888" s="83" t="s">
        <v>1144</v>
      </c>
      <c r="B888" s="85" t="s">
        <v>903</v>
      </c>
      <c r="C888" s="83">
        <f>VLOOKUP(GroupVertices[[#This Row],[Vertex]], Vertices[], MATCH("ID", Vertices[#Headers], 0), FALSE)</f>
        <v>430</v>
      </c>
    </row>
    <row r="889" spans="1:3" x14ac:dyDescent="0.25">
      <c r="A889" s="83" t="s">
        <v>1144</v>
      </c>
      <c r="B889" s="85" t="s">
        <v>902</v>
      </c>
      <c r="C889" s="83">
        <f>VLOOKUP(GroupVertices[[#This Row],[Vertex]], Vertices[], MATCH("ID", Vertices[#Headers], 0), FALSE)</f>
        <v>412</v>
      </c>
    </row>
    <row r="890" spans="1:3" x14ac:dyDescent="0.25">
      <c r="A890" s="83" t="s">
        <v>1145</v>
      </c>
      <c r="B890" s="85" t="s">
        <v>364</v>
      </c>
      <c r="C890" s="83">
        <f>VLOOKUP(GroupVertices[[#This Row],[Vertex]], Vertices[], MATCH("ID", Vertices[#Headers], 0), FALSE)</f>
        <v>654</v>
      </c>
    </row>
    <row r="891" spans="1:3" x14ac:dyDescent="0.25">
      <c r="A891" s="83" t="s">
        <v>1145</v>
      </c>
      <c r="B891" s="85" t="s">
        <v>363</v>
      </c>
      <c r="C891" s="83">
        <f>VLOOKUP(GroupVertices[[#This Row],[Vertex]], Vertices[], MATCH("ID", Vertices[#Headers], 0), FALSE)</f>
        <v>51</v>
      </c>
    </row>
    <row r="892" spans="1:3" x14ac:dyDescent="0.25">
      <c r="A892" s="83" t="s">
        <v>1146</v>
      </c>
      <c r="B892" s="85" t="s">
        <v>876</v>
      </c>
      <c r="C892" s="83">
        <f>VLOOKUP(GroupVertices[[#This Row],[Vertex]], Vertices[], MATCH("ID", Vertices[#Headers], 0), FALSE)</f>
        <v>607</v>
      </c>
    </row>
    <row r="893" spans="1:3" x14ac:dyDescent="0.25">
      <c r="A893" s="83" t="s">
        <v>1146</v>
      </c>
      <c r="B893" s="85" t="s">
        <v>875</v>
      </c>
      <c r="C893" s="83">
        <f>VLOOKUP(GroupVertices[[#This Row],[Vertex]], Vertices[], MATCH("ID", Vertices[#Headers], 0), FALSE)</f>
        <v>387</v>
      </c>
    </row>
    <row r="894" spans="1:3" x14ac:dyDescent="0.25">
      <c r="A894" s="83" t="s">
        <v>1147</v>
      </c>
      <c r="B894" s="85" t="s">
        <v>814</v>
      </c>
      <c r="C894" s="83">
        <f>VLOOKUP(GroupVertices[[#This Row],[Vertex]], Vertices[], MATCH("ID", Vertices[#Headers], 0), FALSE)</f>
        <v>718</v>
      </c>
    </row>
    <row r="895" spans="1:3" x14ac:dyDescent="0.25">
      <c r="A895" s="83" t="s">
        <v>1147</v>
      </c>
      <c r="B895" s="85" t="s">
        <v>813</v>
      </c>
      <c r="C895" s="83">
        <f>VLOOKUP(GroupVertices[[#This Row],[Vertex]], Vertices[], MATCH("ID", Vertices[#Headers], 0), FALSE)</f>
        <v>306</v>
      </c>
    </row>
    <row r="896" spans="1:3" x14ac:dyDescent="0.25">
      <c r="A896" s="83" t="s">
        <v>1148</v>
      </c>
      <c r="B896" s="85" t="s">
        <v>596</v>
      </c>
      <c r="C896" s="83">
        <f>VLOOKUP(GroupVertices[[#This Row],[Vertex]], Vertices[], MATCH("ID", Vertices[#Headers], 0), FALSE)</f>
        <v>137</v>
      </c>
    </row>
    <row r="897" spans="1:3" x14ac:dyDescent="0.25">
      <c r="A897" s="83" t="s">
        <v>1148</v>
      </c>
      <c r="B897" s="85" t="s">
        <v>595</v>
      </c>
      <c r="C897" s="83">
        <f>VLOOKUP(GroupVertices[[#This Row],[Vertex]], Vertices[], MATCH("ID", Vertices[#Headers], 0), FALSE)</f>
        <v>136</v>
      </c>
    </row>
    <row r="898" spans="1:3" x14ac:dyDescent="0.25">
      <c r="A898" s="83" t="s">
        <v>1149</v>
      </c>
      <c r="B898" s="85" t="s">
        <v>817</v>
      </c>
      <c r="C898" s="83">
        <f>VLOOKUP(GroupVertices[[#This Row],[Vertex]], Vertices[], MATCH("ID", Vertices[#Headers], 0), FALSE)</f>
        <v>482</v>
      </c>
    </row>
    <row r="899" spans="1:3" x14ac:dyDescent="0.25">
      <c r="A899" s="83" t="s">
        <v>1149</v>
      </c>
      <c r="B899" s="85" t="s">
        <v>816</v>
      </c>
      <c r="C899" s="83">
        <f>VLOOKUP(GroupVertices[[#This Row],[Vertex]], Vertices[], MATCH("ID", Vertices[#Headers], 0), FALSE)</f>
        <v>310</v>
      </c>
    </row>
    <row r="900" spans="1:3" x14ac:dyDescent="0.25">
      <c r="A900" s="83" t="s">
        <v>1150</v>
      </c>
      <c r="B900" s="85" t="s">
        <v>838</v>
      </c>
      <c r="C900" s="83">
        <f>VLOOKUP(GroupVertices[[#This Row],[Vertex]], Vertices[], MATCH("ID", Vertices[#Headers], 0), FALSE)</f>
        <v>753</v>
      </c>
    </row>
    <row r="901" spans="1:3" x14ac:dyDescent="0.25">
      <c r="A901" s="83" t="s">
        <v>1150</v>
      </c>
      <c r="B901" s="85" t="s">
        <v>837</v>
      </c>
      <c r="C901" s="83">
        <f>VLOOKUP(GroupVertices[[#This Row],[Vertex]], Vertices[], MATCH("ID", Vertices[#Headers], 0), FALSE)</f>
        <v>334</v>
      </c>
    </row>
    <row r="902" spans="1:3" x14ac:dyDescent="0.25">
      <c r="A902" s="83" t="s">
        <v>1151</v>
      </c>
      <c r="B902" s="85" t="s">
        <v>548</v>
      </c>
      <c r="C902" s="83">
        <f>VLOOKUP(GroupVertices[[#This Row],[Vertex]], Vertices[], MATCH("ID", Vertices[#Headers], 0), FALSE)</f>
        <v>689</v>
      </c>
    </row>
    <row r="903" spans="1:3" x14ac:dyDescent="0.25">
      <c r="A903" s="83" t="s">
        <v>1151</v>
      </c>
      <c r="B903" s="85" t="s">
        <v>547</v>
      </c>
      <c r="C903" s="83">
        <f>VLOOKUP(GroupVertices[[#This Row],[Vertex]], Vertices[], MATCH("ID", Vertices[#Headers], 0), FALSE)</f>
        <v>120</v>
      </c>
    </row>
    <row r="904" spans="1:3" x14ac:dyDescent="0.25">
      <c r="A904"/>
      <c r="B904"/>
    </row>
    <row r="905" spans="1:3" x14ac:dyDescent="0.25">
      <c r="A905"/>
      <c r="B905"/>
    </row>
    <row r="906" spans="1:3" x14ac:dyDescent="0.25">
      <c r="A906"/>
      <c r="B906"/>
    </row>
    <row r="907" spans="1:3" x14ac:dyDescent="0.25">
      <c r="A907"/>
      <c r="B907"/>
    </row>
    <row r="908" spans="1:3" x14ac:dyDescent="0.25">
      <c r="A908"/>
      <c r="B908"/>
    </row>
    <row r="909" spans="1:3" x14ac:dyDescent="0.25">
      <c r="A909"/>
      <c r="B909"/>
    </row>
    <row r="910" spans="1:3" x14ac:dyDescent="0.25">
      <c r="A910"/>
      <c r="B910"/>
    </row>
    <row r="911" spans="1:3" x14ac:dyDescent="0.25">
      <c r="A911"/>
      <c r="B911"/>
    </row>
    <row r="912" spans="1:3" x14ac:dyDescent="0.25">
      <c r="A912"/>
      <c r="B912"/>
    </row>
    <row r="913" spans="1:2" x14ac:dyDescent="0.25">
      <c r="A913"/>
      <c r="B913"/>
    </row>
    <row r="914" spans="1:2" x14ac:dyDescent="0.25">
      <c r="A914"/>
      <c r="B914"/>
    </row>
    <row r="915" spans="1:2" x14ac:dyDescent="0.25">
      <c r="A915"/>
      <c r="B915"/>
    </row>
    <row r="916" spans="1:2" x14ac:dyDescent="0.25">
      <c r="A916"/>
      <c r="B916"/>
    </row>
    <row r="917" spans="1:2" x14ac:dyDescent="0.25">
      <c r="A917"/>
      <c r="B917"/>
    </row>
    <row r="918" spans="1:2" x14ac:dyDescent="0.25">
      <c r="A918"/>
      <c r="B918"/>
    </row>
    <row r="919" spans="1:2" x14ac:dyDescent="0.25">
      <c r="A919"/>
      <c r="B919"/>
    </row>
    <row r="920" spans="1:2" x14ac:dyDescent="0.25">
      <c r="A920"/>
      <c r="B920"/>
    </row>
    <row r="921" spans="1:2" x14ac:dyDescent="0.25">
      <c r="A921"/>
      <c r="B921"/>
    </row>
    <row r="922" spans="1:2" x14ac:dyDescent="0.25">
      <c r="A922"/>
      <c r="B922"/>
    </row>
    <row r="923" spans="1:2" x14ac:dyDescent="0.25">
      <c r="A923"/>
      <c r="B923"/>
    </row>
    <row r="924" spans="1:2" x14ac:dyDescent="0.25">
      <c r="A924"/>
      <c r="B924"/>
    </row>
    <row r="925" spans="1:2" x14ac:dyDescent="0.25">
      <c r="A925"/>
      <c r="B925"/>
    </row>
    <row r="926" spans="1:2" x14ac:dyDescent="0.25">
      <c r="A926"/>
      <c r="B926"/>
    </row>
    <row r="927" spans="1:2" x14ac:dyDescent="0.25">
      <c r="A927"/>
      <c r="B927"/>
    </row>
    <row r="928" spans="1:2" x14ac:dyDescent="0.25">
      <c r="A928"/>
      <c r="B928"/>
    </row>
    <row r="929" spans="1:2" x14ac:dyDescent="0.25">
      <c r="A929"/>
      <c r="B929"/>
    </row>
    <row r="930" spans="1:2" x14ac:dyDescent="0.25">
      <c r="A930"/>
      <c r="B930"/>
    </row>
    <row r="931" spans="1:2" x14ac:dyDescent="0.25">
      <c r="A931"/>
      <c r="B931"/>
    </row>
    <row r="932" spans="1:2" x14ac:dyDescent="0.25">
      <c r="A932"/>
      <c r="B932"/>
    </row>
    <row r="933" spans="1:2" x14ac:dyDescent="0.25">
      <c r="A933"/>
      <c r="B933"/>
    </row>
    <row r="934" spans="1:2" x14ac:dyDescent="0.25">
      <c r="A934"/>
      <c r="B934"/>
    </row>
    <row r="935" spans="1:2" x14ac:dyDescent="0.25">
      <c r="A935"/>
      <c r="B935"/>
    </row>
    <row r="936" spans="1:2" x14ac:dyDescent="0.25">
      <c r="A936"/>
      <c r="B936"/>
    </row>
    <row r="937" spans="1:2" x14ac:dyDescent="0.25">
      <c r="A937"/>
      <c r="B937"/>
    </row>
    <row r="938" spans="1:2" x14ac:dyDescent="0.25">
      <c r="A938"/>
      <c r="B938"/>
    </row>
    <row r="939" spans="1:2" x14ac:dyDescent="0.25">
      <c r="A939"/>
      <c r="B939"/>
    </row>
    <row r="940" spans="1:2" x14ac:dyDescent="0.25">
      <c r="A940"/>
      <c r="B940"/>
    </row>
    <row r="941" spans="1:2" x14ac:dyDescent="0.25">
      <c r="A941"/>
      <c r="B941"/>
    </row>
    <row r="942" spans="1:2" x14ac:dyDescent="0.25">
      <c r="A942"/>
      <c r="B942"/>
    </row>
    <row r="943" spans="1:2" x14ac:dyDescent="0.25">
      <c r="A943"/>
      <c r="B943"/>
    </row>
    <row r="944" spans="1:2" x14ac:dyDescent="0.25">
      <c r="A944"/>
      <c r="B944"/>
    </row>
    <row r="945" spans="1:2" x14ac:dyDescent="0.25">
      <c r="A945"/>
      <c r="B945"/>
    </row>
    <row r="946" spans="1:2" x14ac:dyDescent="0.25">
      <c r="A946"/>
      <c r="B946"/>
    </row>
    <row r="947" spans="1:2" x14ac:dyDescent="0.25">
      <c r="A947"/>
      <c r="B947"/>
    </row>
    <row r="948" spans="1:2" x14ac:dyDescent="0.25">
      <c r="A948"/>
      <c r="B948"/>
    </row>
    <row r="949" spans="1:2" x14ac:dyDescent="0.25">
      <c r="A949"/>
      <c r="B949"/>
    </row>
    <row r="950" spans="1:2" x14ac:dyDescent="0.25">
      <c r="A950"/>
      <c r="B950"/>
    </row>
    <row r="951" spans="1:2" x14ac:dyDescent="0.25">
      <c r="A951"/>
      <c r="B951"/>
    </row>
    <row r="952" spans="1:2" x14ac:dyDescent="0.25">
      <c r="A952"/>
      <c r="B952"/>
    </row>
    <row r="953" spans="1:2" x14ac:dyDescent="0.25">
      <c r="A953"/>
      <c r="B953"/>
    </row>
    <row r="954" spans="1:2" x14ac:dyDescent="0.25">
      <c r="A954"/>
      <c r="B954"/>
    </row>
    <row r="955" spans="1:2" x14ac:dyDescent="0.25">
      <c r="A955"/>
      <c r="B955"/>
    </row>
    <row r="956" spans="1:2" x14ac:dyDescent="0.25">
      <c r="A956"/>
      <c r="B956"/>
    </row>
    <row r="957" spans="1:2" x14ac:dyDescent="0.25">
      <c r="A957"/>
      <c r="B957"/>
    </row>
    <row r="958" spans="1:2" x14ac:dyDescent="0.25">
      <c r="A958"/>
      <c r="B958"/>
    </row>
    <row r="959" spans="1:2" x14ac:dyDescent="0.25">
      <c r="A959"/>
      <c r="B959"/>
    </row>
    <row r="960" spans="1:2" x14ac:dyDescent="0.25">
      <c r="A960"/>
      <c r="B960"/>
    </row>
    <row r="961" spans="1:2" x14ac:dyDescent="0.25">
      <c r="A961"/>
      <c r="B961"/>
    </row>
    <row r="962" spans="1:2" x14ac:dyDescent="0.25">
      <c r="A962"/>
      <c r="B962"/>
    </row>
    <row r="963" spans="1:2" x14ac:dyDescent="0.25">
      <c r="A963"/>
      <c r="B963"/>
    </row>
    <row r="964" spans="1:2" x14ac:dyDescent="0.25">
      <c r="A964"/>
      <c r="B964"/>
    </row>
    <row r="965" spans="1:2" x14ac:dyDescent="0.25">
      <c r="A965"/>
      <c r="B965"/>
    </row>
    <row r="966" spans="1:2" x14ac:dyDescent="0.25">
      <c r="A966"/>
      <c r="B966"/>
    </row>
    <row r="967" spans="1:2" x14ac:dyDescent="0.25">
      <c r="A967"/>
      <c r="B967"/>
    </row>
    <row r="968" spans="1:2" x14ac:dyDescent="0.25">
      <c r="A968"/>
      <c r="B968"/>
    </row>
    <row r="969" spans="1:2" x14ac:dyDescent="0.25">
      <c r="A969"/>
      <c r="B969"/>
    </row>
    <row r="970" spans="1:2" x14ac:dyDescent="0.25">
      <c r="A970"/>
      <c r="B970"/>
    </row>
    <row r="971" spans="1:2" x14ac:dyDescent="0.25">
      <c r="A971"/>
      <c r="B971"/>
    </row>
    <row r="972" spans="1:2" x14ac:dyDescent="0.25">
      <c r="A972"/>
      <c r="B972"/>
    </row>
    <row r="973" spans="1:2" x14ac:dyDescent="0.25">
      <c r="A973"/>
      <c r="B973"/>
    </row>
    <row r="974" spans="1:2" x14ac:dyDescent="0.25">
      <c r="A974"/>
      <c r="B974"/>
    </row>
    <row r="975" spans="1:2" x14ac:dyDescent="0.25">
      <c r="A975"/>
      <c r="B975"/>
    </row>
    <row r="976" spans="1:2" x14ac:dyDescent="0.25">
      <c r="A976"/>
      <c r="B976"/>
    </row>
    <row r="977" spans="1:2" x14ac:dyDescent="0.25">
      <c r="A977"/>
      <c r="B977"/>
    </row>
    <row r="978" spans="1:2" x14ac:dyDescent="0.25">
      <c r="A978"/>
      <c r="B978"/>
    </row>
    <row r="979" spans="1:2" x14ac:dyDescent="0.25">
      <c r="A979"/>
      <c r="B979"/>
    </row>
    <row r="980" spans="1:2" x14ac:dyDescent="0.25">
      <c r="A980"/>
      <c r="B980"/>
    </row>
    <row r="981" spans="1:2" x14ac:dyDescent="0.25">
      <c r="A981"/>
      <c r="B981"/>
    </row>
    <row r="982" spans="1:2" x14ac:dyDescent="0.25">
      <c r="A982"/>
      <c r="B982"/>
    </row>
    <row r="983" spans="1:2" x14ac:dyDescent="0.25">
      <c r="A983"/>
      <c r="B983"/>
    </row>
    <row r="984" spans="1:2" x14ac:dyDescent="0.25">
      <c r="A984"/>
      <c r="B984"/>
    </row>
    <row r="985" spans="1:2" x14ac:dyDescent="0.25">
      <c r="A985"/>
      <c r="B985"/>
    </row>
    <row r="986" spans="1:2" x14ac:dyDescent="0.25">
      <c r="A986"/>
      <c r="B986"/>
    </row>
    <row r="987" spans="1:2" x14ac:dyDescent="0.25">
      <c r="A987"/>
      <c r="B987"/>
    </row>
    <row r="988" spans="1:2" x14ac:dyDescent="0.25">
      <c r="A988"/>
      <c r="B988"/>
    </row>
    <row r="989" spans="1:2" x14ac:dyDescent="0.25">
      <c r="A989"/>
      <c r="B989"/>
    </row>
    <row r="990" spans="1:2" x14ac:dyDescent="0.25">
      <c r="A990"/>
      <c r="B990"/>
    </row>
    <row r="991" spans="1:2" x14ac:dyDescent="0.25">
      <c r="A991"/>
      <c r="B991"/>
    </row>
  </sheetData>
  <dataConsolidate/>
  <dataValidations xWindow="58" yWindow="226" count="3">
    <dataValidation allowBlank="1" showInputMessage="1" showErrorMessage="1" promptTitle="Group Name" prompt="Enter the name of the group.  The group name must also be entered on the Groups worksheet." sqref="A2:A903"/>
    <dataValidation allowBlank="1" showInputMessage="1" showErrorMessage="1" promptTitle="Vertex Name" prompt="Enter the name of a vertex to include in the group." sqref="B2:B903"/>
    <dataValidation allowBlank="1" showInputMessage="1" promptTitle="Vertex ID" prompt="This is the value of the hidden ID cell in the Vertices worksheet.  It gets filled in by the items on the NodeXL, Analysis, Groups menu." sqref="C2:C903"/>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workbookViewId="0">
      <selection activeCell="B4" sqref="B4"/>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162</v>
      </c>
      <c r="B1" s="13" t="s">
        <v>17</v>
      </c>
      <c r="D1" t="s">
        <v>79</v>
      </c>
      <c r="E1" t="s">
        <v>80</v>
      </c>
      <c r="F1" s="35" t="s">
        <v>86</v>
      </c>
      <c r="G1" s="36" t="s">
        <v>87</v>
      </c>
      <c r="H1" s="35" t="s">
        <v>92</v>
      </c>
      <c r="I1" s="36" t="s">
        <v>93</v>
      </c>
      <c r="J1" s="35" t="s">
        <v>98</v>
      </c>
      <c r="K1" s="36" t="s">
        <v>99</v>
      </c>
      <c r="L1" s="35" t="s">
        <v>104</v>
      </c>
      <c r="M1" s="36" t="s">
        <v>105</v>
      </c>
      <c r="N1" s="35" t="s">
        <v>110</v>
      </c>
      <c r="O1" s="36" t="s">
        <v>111</v>
      </c>
      <c r="P1" s="36" t="s">
        <v>138</v>
      </c>
      <c r="Q1" s="36" t="s">
        <v>139</v>
      </c>
      <c r="R1" s="35" t="s">
        <v>116</v>
      </c>
      <c r="S1" s="35" t="s">
        <v>117</v>
      </c>
      <c r="T1" s="35" t="s">
        <v>122</v>
      </c>
      <c r="U1" s="36" t="s">
        <v>123</v>
      </c>
      <c r="W1" t="s">
        <v>127</v>
      </c>
      <c r="X1" t="s">
        <v>17</v>
      </c>
    </row>
    <row r="2" spans="1:24" ht="15.75" thickTop="1" x14ac:dyDescent="0.25">
      <c r="A2" s="34" t="s">
        <v>1079</v>
      </c>
      <c r="B2" s="34" t="s">
        <v>30</v>
      </c>
      <c r="D2" s="31">
        <f>MIN(Vertices[Degree])</f>
        <v>1</v>
      </c>
      <c r="E2" s="3">
        <f>COUNTIF(Vertices[Degree], "&gt;= " &amp; D2) - COUNTIF(Vertices[Degree], "&gt;=" &amp; D3)</f>
        <v>496</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759</v>
      </c>
      <c r="L2" s="37">
        <f>MIN(Vertices[Closeness Centrality])</f>
        <v>1.7000000000000001E-4</v>
      </c>
      <c r="M2" s="38">
        <f>COUNTIF(Vertices[Closeness Centrality], "&gt;= " &amp; L2) - COUNTIF(Vertices[Closeness Centrality], "&gt;=" &amp; L3)</f>
        <v>730</v>
      </c>
      <c r="N2" s="37">
        <f>MIN(Vertices[Eigenvector Centrality])</f>
        <v>0</v>
      </c>
      <c r="O2" s="38">
        <f>COUNTIF(Vertices[Eigenvector Centrality], "&gt;= " &amp; N2) - COUNTIF(Vertices[Eigenvector Centrality], "&gt;=" &amp; N3)</f>
        <v>736</v>
      </c>
      <c r="P2" s="37">
        <f>MIN(Vertices[PageRank])</f>
        <v>0.25197900000000001</v>
      </c>
      <c r="Q2" s="38">
        <f>COUNTIF(Vertices[PageRank], "&gt;= " &amp; P2) - COUNTIF(Vertices[PageRank], "&gt;=" &amp; P3)</f>
        <v>189</v>
      </c>
      <c r="R2" s="37">
        <f>MIN(Vertices[Clustering Coefficient])</f>
        <v>0</v>
      </c>
      <c r="S2" s="43">
        <f>COUNTIF(Vertices[Clustering Coefficient], "&gt;= " &amp; R2) - COUNTIF(Vertices[Clustering Coefficient], "&gt;=" &amp; R3)</f>
        <v>315</v>
      </c>
      <c r="T2" s="37" t="e">
        <f ca="1">MIN(INDIRECT(DynamicFilterSourceColumnRange))</f>
        <v>#REF!</v>
      </c>
      <c r="U2" s="38" t="e">
        <f t="shared" ref="U2:U57" ca="1" si="0">COUNTIF(INDIRECT(DynamicFilterSourceColumnRange), "&gt;= " &amp; T2) - COUNTIF(INDIRECT(DynamicFilterSourceColumnRange), "&gt;=" &amp; T3)</f>
        <v>#REF!</v>
      </c>
      <c r="W2" t="s">
        <v>124</v>
      </c>
      <c r="X2">
        <f>ROWS(HistogramBins[Degree Bin]) - 1</f>
        <v>55</v>
      </c>
    </row>
    <row r="3" spans="1:24" x14ac:dyDescent="0.25">
      <c r="A3" s="75"/>
      <c r="B3" s="75"/>
      <c r="D3" s="32">
        <f t="shared" ref="D3:D26" si="1">D2+($D$57-$D$2)/BinDivisor</f>
        <v>2.2363636363636363</v>
      </c>
      <c r="E3" s="3">
        <f>COUNTIF(Vertices[Degree], "&gt;= " &amp; D3) - COUNTIF(Vertices[Degree], "&gt;=" &amp; D4)</f>
        <v>111</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1377.1446791090909</v>
      </c>
      <c r="K3" s="40">
        <f>COUNTIF(Vertices[Betweenness Centrality], "&gt;= " &amp; J3) - COUNTIF(Vertices[Betweenness Centrality], "&gt;=" &amp; J4)</f>
        <v>49</v>
      </c>
      <c r="L3" s="39">
        <f t="shared" ref="L3:L26" si="5">L2+($L$57-$L$2)/BinDivisor</f>
        <v>1.8348727272727273E-2</v>
      </c>
      <c r="M3" s="40">
        <f>COUNTIF(Vertices[Closeness Centrality], "&gt;= " &amp; L3) - COUNTIF(Vertices[Closeness Centrality], "&gt;=" &amp; L4)</f>
        <v>0</v>
      </c>
      <c r="N3" s="39">
        <f t="shared" ref="N3:N26" si="6">N2+($N$57-$N$2)/BinDivisor</f>
        <v>6.7827272727272723E-4</v>
      </c>
      <c r="O3" s="40">
        <f>COUNTIF(Vertices[Eigenvector Centrality], "&gt;= " &amp; N3) - COUNTIF(Vertices[Eigenvector Centrality], "&gt;=" &amp; N4)</f>
        <v>60</v>
      </c>
      <c r="P3" s="39">
        <f t="shared" ref="P3:P26" si="7">P2+($P$57-$P$2)/BinDivisor</f>
        <v>0.47547076363636365</v>
      </c>
      <c r="Q3" s="40">
        <f>COUNTIF(Vertices[PageRank], "&gt;= " &amp; P3) - COUNTIF(Vertices[PageRank], "&gt;=" &amp; P4)</f>
        <v>179</v>
      </c>
      <c r="R3" s="39">
        <f t="shared" ref="R3:R26" si="8">R2+($R$57-$R$2)/BinDivisor</f>
        <v>1.8181818181818181E-2</v>
      </c>
      <c r="S3" s="44">
        <f>COUNTIF(Vertices[Clustering Coefficient], "&gt;= " &amp; R3) - COUNTIF(Vertices[Clustering Coefficient], "&gt;=" &amp; R4)</f>
        <v>1</v>
      </c>
      <c r="T3" s="39" t="e">
        <f t="shared" ref="T3:T26" ca="1" si="9">T2+($T$57-$T$2)/BinDivisor</f>
        <v>#REF!</v>
      </c>
      <c r="U3" s="40" t="e">
        <f t="shared" ca="1" si="0"/>
        <v>#REF!</v>
      </c>
      <c r="W3" t="s">
        <v>125</v>
      </c>
      <c r="X3" t="s">
        <v>85</v>
      </c>
    </row>
    <row r="4" spans="1:24" x14ac:dyDescent="0.25">
      <c r="A4" s="34" t="s">
        <v>146</v>
      </c>
      <c r="B4" s="34">
        <v>902</v>
      </c>
      <c r="D4" s="32">
        <f t="shared" si="1"/>
        <v>3.4727272727272727</v>
      </c>
      <c r="E4" s="3">
        <f>COUNTIF(Vertices[Degree], "&gt;= " &amp; D4) - COUNTIF(Vertices[Degree], "&gt;=" &amp; D5)</f>
        <v>56</v>
      </c>
      <c r="F4" s="37">
        <f t="shared" si="2"/>
        <v>0</v>
      </c>
      <c r="G4" s="38">
        <f>COUNTIF(Vertices[In-Degree], "&gt;= " &amp; F4) - COUNTIF(Vertices[In-Degree], "&gt;=" &amp; F5)</f>
        <v>0</v>
      </c>
      <c r="H4" s="37">
        <f t="shared" si="3"/>
        <v>0</v>
      </c>
      <c r="I4" s="38">
        <f>COUNTIF(Vertices[Out-Degree], "&gt;= " &amp; H4) - COUNTIF(Vertices[Out-Degree], "&gt;=" &amp; H5)</f>
        <v>0</v>
      </c>
      <c r="J4" s="37">
        <f t="shared" si="4"/>
        <v>2754.2893582181819</v>
      </c>
      <c r="K4" s="38">
        <f>COUNTIF(Vertices[Betweenness Centrality], "&gt;= " &amp; J4) - COUNTIF(Vertices[Betweenness Centrality], "&gt;=" &amp; J5)</f>
        <v>27</v>
      </c>
      <c r="L4" s="37">
        <f t="shared" si="5"/>
        <v>3.6527454545454544E-2</v>
      </c>
      <c r="M4" s="38">
        <f>COUNTIF(Vertices[Closeness Centrality], "&gt;= " &amp; L4) - COUNTIF(Vertices[Closeness Centrality], "&gt;=" &amp; L5)</f>
        <v>0</v>
      </c>
      <c r="N4" s="37">
        <f t="shared" si="6"/>
        <v>1.3565454545454545E-3</v>
      </c>
      <c r="O4" s="38">
        <f>COUNTIF(Vertices[Eigenvector Centrality], "&gt;= " &amp; N4) - COUNTIF(Vertices[Eigenvector Centrality], "&gt;=" &amp; N5)</f>
        <v>16</v>
      </c>
      <c r="P4" s="37">
        <f t="shared" si="7"/>
        <v>0.69896252727272734</v>
      </c>
      <c r="Q4" s="38">
        <f>COUNTIF(Vertices[PageRank], "&gt;= " &amp; P4) - COUNTIF(Vertices[PageRank], "&gt;=" &amp; P5)</f>
        <v>130</v>
      </c>
      <c r="R4" s="37">
        <f t="shared" si="8"/>
        <v>3.6363636363636362E-2</v>
      </c>
      <c r="S4" s="43">
        <f>COUNTIF(Vertices[Clustering Coefficient], "&gt;= " &amp; R4) - COUNTIF(Vertices[Clustering Coefficient], "&gt;=" &amp; R5)</f>
        <v>3</v>
      </c>
      <c r="T4" s="37" t="e">
        <f t="shared" ca="1" si="9"/>
        <v>#REF!</v>
      </c>
      <c r="U4" s="38" t="e">
        <f t="shared" ca="1" si="0"/>
        <v>#REF!</v>
      </c>
      <c r="W4" s="12" t="s">
        <v>126</v>
      </c>
      <c r="X4" s="12" t="s">
        <v>128</v>
      </c>
    </row>
    <row r="5" spans="1:24" x14ac:dyDescent="0.25">
      <c r="A5" s="75"/>
      <c r="B5" s="75"/>
      <c r="D5" s="32">
        <f t="shared" si="1"/>
        <v>4.709090909090909</v>
      </c>
      <c r="E5" s="3">
        <f>COUNTIF(Vertices[Degree], "&gt;= " &amp; D5) - COUNTIF(Vertices[Degree], "&gt;=" &amp; D6)</f>
        <v>45</v>
      </c>
      <c r="F5" s="39">
        <f t="shared" si="2"/>
        <v>0</v>
      </c>
      <c r="G5" s="40">
        <f>COUNTIF(Vertices[In-Degree], "&gt;= " &amp; F5) - COUNTIF(Vertices[In-Degree], "&gt;=" &amp; F6)</f>
        <v>0</v>
      </c>
      <c r="H5" s="39">
        <f t="shared" si="3"/>
        <v>0</v>
      </c>
      <c r="I5" s="40">
        <f>COUNTIF(Vertices[Out-Degree], "&gt;= " &amp; H5) - COUNTIF(Vertices[Out-Degree], "&gt;=" &amp; H6)</f>
        <v>0</v>
      </c>
      <c r="J5" s="39">
        <f t="shared" si="4"/>
        <v>4131.4340373272726</v>
      </c>
      <c r="K5" s="40">
        <f>COUNTIF(Vertices[Betweenness Centrality], "&gt;= " &amp; J5) - COUNTIF(Vertices[Betweenness Centrality], "&gt;=" &amp; J6)</f>
        <v>15</v>
      </c>
      <c r="L5" s="39">
        <f t="shared" si="5"/>
        <v>5.470618181818182E-2</v>
      </c>
      <c r="M5" s="40">
        <f>COUNTIF(Vertices[Closeness Centrality], "&gt;= " &amp; L5) - COUNTIF(Vertices[Closeness Centrality], "&gt;=" &amp; L6)</f>
        <v>0</v>
      </c>
      <c r="N5" s="39">
        <f t="shared" si="6"/>
        <v>2.0348181818181819E-3</v>
      </c>
      <c r="O5" s="40">
        <f>COUNTIF(Vertices[Eigenvector Centrality], "&gt;= " &amp; N5) - COUNTIF(Vertices[Eigenvector Centrality], "&gt;=" &amp; N6)</f>
        <v>27</v>
      </c>
      <c r="P5" s="39">
        <f t="shared" si="7"/>
        <v>0.92245429090909092</v>
      </c>
      <c r="Q5" s="40">
        <f>COUNTIF(Vertices[PageRank], "&gt;= " &amp; P5) - COUNTIF(Vertices[PageRank], "&gt;=" &amp; P6)</f>
        <v>218</v>
      </c>
      <c r="R5" s="39">
        <f t="shared" si="8"/>
        <v>5.4545454545454543E-2</v>
      </c>
      <c r="S5" s="44">
        <f>COUNTIF(Vertices[Clustering Coefficient], "&gt;= " &amp; R5) - COUNTIF(Vertices[Clustering Coefficient], "&gt;=" &amp; R6)</f>
        <v>4</v>
      </c>
      <c r="T5" s="39" t="e">
        <f t="shared" ca="1" si="9"/>
        <v>#REF!</v>
      </c>
      <c r="U5" s="40" t="e">
        <f t="shared" ca="1" si="0"/>
        <v>#REF!</v>
      </c>
    </row>
    <row r="6" spans="1:24" x14ac:dyDescent="0.25">
      <c r="A6" s="34" t="s">
        <v>148</v>
      </c>
      <c r="B6" s="34">
        <v>1876</v>
      </c>
      <c r="D6" s="32">
        <f t="shared" si="1"/>
        <v>5.9454545454545453</v>
      </c>
      <c r="E6" s="3">
        <f>COUNTIF(Vertices[Degree], "&gt;= " &amp; D6) - COUNTIF(Vertices[Degree], "&gt;=" &amp; D7)</f>
        <v>65</v>
      </c>
      <c r="F6" s="37">
        <f t="shared" si="2"/>
        <v>0</v>
      </c>
      <c r="G6" s="38">
        <f>COUNTIF(Vertices[In-Degree], "&gt;= " &amp; F6) - COUNTIF(Vertices[In-Degree], "&gt;=" &amp; F7)</f>
        <v>0</v>
      </c>
      <c r="H6" s="37">
        <f t="shared" si="3"/>
        <v>0</v>
      </c>
      <c r="I6" s="38">
        <f>COUNTIF(Vertices[Out-Degree], "&gt;= " &amp; H6) - COUNTIF(Vertices[Out-Degree], "&gt;=" &amp; H7)</f>
        <v>0</v>
      </c>
      <c r="J6" s="37">
        <f t="shared" si="4"/>
        <v>5508.5787164363637</v>
      </c>
      <c r="K6" s="38">
        <f>COUNTIF(Vertices[Betweenness Centrality], "&gt;= " &amp; J6) - COUNTIF(Vertices[Betweenness Centrality], "&gt;=" &amp; J7)</f>
        <v>12</v>
      </c>
      <c r="L6" s="37">
        <f t="shared" si="5"/>
        <v>7.2884909090909097E-2</v>
      </c>
      <c r="M6" s="38">
        <f>COUNTIF(Vertices[Closeness Centrality], "&gt;= " &amp; L6) - COUNTIF(Vertices[Closeness Centrality], "&gt;=" &amp; L7)</f>
        <v>1</v>
      </c>
      <c r="N6" s="37">
        <f t="shared" si="6"/>
        <v>2.7130909090909089E-3</v>
      </c>
      <c r="O6" s="38">
        <f>COUNTIF(Vertices[Eigenvector Centrality], "&gt;= " &amp; N6) - COUNTIF(Vertices[Eigenvector Centrality], "&gt;=" &amp; N7)</f>
        <v>8</v>
      </c>
      <c r="P6" s="37">
        <f t="shared" si="7"/>
        <v>1.1459460545454545</v>
      </c>
      <c r="Q6" s="38">
        <f>COUNTIF(Vertices[PageRank], "&gt;= " &amp; P6) - COUNTIF(Vertices[PageRank], "&gt;=" &amp; P7)</f>
        <v>48</v>
      </c>
      <c r="R6" s="37">
        <f t="shared" si="8"/>
        <v>7.2727272727272724E-2</v>
      </c>
      <c r="S6" s="43">
        <f>COUNTIF(Vertices[Clustering Coefficient], "&gt;= " &amp; R6) - COUNTIF(Vertices[Clustering Coefficient], "&gt;=" &amp; R7)</f>
        <v>7</v>
      </c>
      <c r="T6" s="37" t="e">
        <f t="shared" ca="1" si="9"/>
        <v>#REF!</v>
      </c>
      <c r="U6" s="38" t="e">
        <f t="shared" ca="1" si="0"/>
        <v>#REF!</v>
      </c>
    </row>
    <row r="7" spans="1:24" x14ac:dyDescent="0.25">
      <c r="A7" s="34" t="s">
        <v>149</v>
      </c>
      <c r="B7" s="34">
        <v>0</v>
      </c>
      <c r="D7" s="32">
        <f t="shared" si="1"/>
        <v>7.1818181818181817</v>
      </c>
      <c r="E7" s="3">
        <f>COUNTIF(Vertices[Degree], "&gt;= " &amp; D7) - COUNTIF(Vertices[Degree], "&gt;=" &amp; D8)</f>
        <v>27</v>
      </c>
      <c r="F7" s="39">
        <f t="shared" si="2"/>
        <v>0</v>
      </c>
      <c r="G7" s="40">
        <f>COUNTIF(Vertices[In-Degree], "&gt;= " &amp; F7) - COUNTIF(Vertices[In-Degree], "&gt;=" &amp; F8)</f>
        <v>0</v>
      </c>
      <c r="H7" s="39">
        <f t="shared" si="3"/>
        <v>0</v>
      </c>
      <c r="I7" s="40">
        <f>COUNTIF(Vertices[Out-Degree], "&gt;= " &amp; H7) - COUNTIF(Vertices[Out-Degree], "&gt;=" &amp; H8)</f>
        <v>0</v>
      </c>
      <c r="J7" s="39">
        <f t="shared" si="4"/>
        <v>6885.7233955454549</v>
      </c>
      <c r="K7" s="40">
        <f>COUNTIF(Vertices[Betweenness Centrality], "&gt;= " &amp; J7) - COUNTIF(Vertices[Betweenness Centrality], "&gt;=" &amp; J8)</f>
        <v>6</v>
      </c>
      <c r="L7" s="39">
        <f t="shared" si="5"/>
        <v>9.1063636363636374E-2</v>
      </c>
      <c r="M7" s="40">
        <f>COUNTIF(Vertices[Closeness Centrality], "&gt;= " &amp; L7) - COUNTIF(Vertices[Closeness Centrality], "&gt;=" &amp; L8)</f>
        <v>3</v>
      </c>
      <c r="N7" s="39">
        <f t="shared" si="6"/>
        <v>3.3913636363636359E-3</v>
      </c>
      <c r="O7" s="40">
        <f>COUNTIF(Vertices[Eigenvector Centrality], "&gt;= " &amp; N7) - COUNTIF(Vertices[Eigenvector Centrality], "&gt;=" &amp; N8)</f>
        <v>7</v>
      </c>
      <c r="P7" s="39">
        <f t="shared" si="7"/>
        <v>1.3694378181818181</v>
      </c>
      <c r="Q7" s="40">
        <f>COUNTIF(Vertices[PageRank], "&gt;= " &amp; P7) - COUNTIF(Vertices[PageRank], "&gt;=" &amp; P8)</f>
        <v>24</v>
      </c>
      <c r="R7" s="39">
        <f t="shared" si="8"/>
        <v>9.0909090909090912E-2</v>
      </c>
      <c r="S7" s="44">
        <f>COUNTIF(Vertices[Clustering Coefficient], "&gt;= " &amp; R7) - COUNTIF(Vertices[Clustering Coefficient], "&gt;=" &amp; R8)</f>
        <v>8</v>
      </c>
      <c r="T7" s="39" t="e">
        <f t="shared" ca="1" si="9"/>
        <v>#REF!</v>
      </c>
      <c r="U7" s="40" t="e">
        <f t="shared" ca="1" si="0"/>
        <v>#REF!</v>
      </c>
    </row>
    <row r="8" spans="1:24" x14ac:dyDescent="0.25">
      <c r="A8" s="34" t="s">
        <v>150</v>
      </c>
      <c r="B8" s="34">
        <v>1876</v>
      </c>
      <c r="D8" s="32">
        <f t="shared" si="1"/>
        <v>8.418181818181818</v>
      </c>
      <c r="E8" s="3">
        <f>COUNTIF(Vertices[Degree], "&gt;= " &amp; D8) - COUNTIF(Vertices[Degree], "&gt;=" &amp; D9)</f>
        <v>16</v>
      </c>
      <c r="F8" s="37">
        <f t="shared" si="2"/>
        <v>0</v>
      </c>
      <c r="G8" s="38">
        <f>COUNTIF(Vertices[In-Degree], "&gt;= " &amp; F8) - COUNTIF(Vertices[In-Degree], "&gt;=" &amp; F9)</f>
        <v>0</v>
      </c>
      <c r="H8" s="37">
        <f t="shared" si="3"/>
        <v>0</v>
      </c>
      <c r="I8" s="38">
        <f>COUNTIF(Vertices[Out-Degree], "&gt;= " &amp; H8) - COUNTIF(Vertices[Out-Degree], "&gt;=" &amp; H9)</f>
        <v>0</v>
      </c>
      <c r="J8" s="37">
        <f t="shared" si="4"/>
        <v>8262.8680746545451</v>
      </c>
      <c r="K8" s="38">
        <f>COUNTIF(Vertices[Betweenness Centrality], "&gt;= " &amp; J8) - COUNTIF(Vertices[Betweenness Centrality], "&gt;=" &amp; J9)</f>
        <v>7</v>
      </c>
      <c r="L8" s="37">
        <f t="shared" si="5"/>
        <v>0.10924236363636365</v>
      </c>
      <c r="M8" s="38">
        <f>COUNTIF(Vertices[Closeness Centrality], "&gt;= " &amp; L8) - COUNTIF(Vertices[Closeness Centrality], "&gt;=" &amp; L9)</f>
        <v>1</v>
      </c>
      <c r="N8" s="37">
        <f t="shared" si="6"/>
        <v>4.0696363636363629E-3</v>
      </c>
      <c r="O8" s="38">
        <f>COUNTIF(Vertices[Eigenvector Centrality], "&gt;= " &amp; N8) - COUNTIF(Vertices[Eigenvector Centrality], "&gt;=" &amp; N9)</f>
        <v>13</v>
      </c>
      <c r="P8" s="37">
        <f t="shared" si="7"/>
        <v>1.5929295818181817</v>
      </c>
      <c r="Q8" s="38">
        <f>COUNTIF(Vertices[PageRank], "&gt;= " &amp; P8) - COUNTIF(Vertices[PageRank], "&gt;=" &amp; P9)</f>
        <v>26</v>
      </c>
      <c r="R8" s="37">
        <f t="shared" si="8"/>
        <v>0.1090909090909091</v>
      </c>
      <c r="S8" s="43">
        <f>COUNTIF(Vertices[Clustering Coefficient], "&gt;= " &amp; R8) - COUNTIF(Vertices[Clustering Coefficient], "&gt;=" &amp; R9)</f>
        <v>8</v>
      </c>
      <c r="T8" s="37" t="e">
        <f t="shared" ca="1" si="9"/>
        <v>#REF!</v>
      </c>
      <c r="U8" s="38" t="e">
        <f t="shared" ca="1" si="0"/>
        <v>#REF!</v>
      </c>
    </row>
    <row r="9" spans="1:24" x14ac:dyDescent="0.25">
      <c r="A9" s="75"/>
      <c r="B9" s="75"/>
      <c r="D9" s="32">
        <f t="shared" si="1"/>
        <v>9.6545454545454543</v>
      </c>
      <c r="E9" s="3">
        <f>COUNTIF(Vertices[Degree], "&gt;= " &amp; D9) - COUNTIF(Vertices[Degree], "&gt;=" &amp; D10)</f>
        <v>13</v>
      </c>
      <c r="F9" s="39">
        <f t="shared" si="2"/>
        <v>0</v>
      </c>
      <c r="G9" s="40">
        <f>COUNTIF(Vertices[In-Degree], "&gt;= " &amp; F9) - COUNTIF(Vertices[In-Degree], "&gt;=" &amp; F10)</f>
        <v>0</v>
      </c>
      <c r="H9" s="39">
        <f t="shared" si="3"/>
        <v>0</v>
      </c>
      <c r="I9" s="40">
        <f>COUNTIF(Vertices[Out-Degree], "&gt;= " &amp; H9) - COUNTIF(Vertices[Out-Degree], "&gt;=" &amp; H10)</f>
        <v>0</v>
      </c>
      <c r="J9" s="39">
        <f t="shared" si="4"/>
        <v>9640.0127537636363</v>
      </c>
      <c r="K9" s="40">
        <f>COUNTIF(Vertices[Betweenness Centrality], "&gt;= " &amp; J9) - COUNTIF(Vertices[Betweenness Centrality], "&gt;=" &amp; J10)</f>
        <v>3</v>
      </c>
      <c r="L9" s="39">
        <f t="shared" si="5"/>
        <v>0.12742109090909093</v>
      </c>
      <c r="M9" s="40">
        <f>COUNTIF(Vertices[Closeness Centrality], "&gt;= " &amp; L9) - COUNTIF(Vertices[Closeness Centrality], "&gt;=" &amp; L10)</f>
        <v>1</v>
      </c>
      <c r="N9" s="39">
        <f t="shared" si="6"/>
        <v>4.74790909090909E-3</v>
      </c>
      <c r="O9" s="40">
        <f>COUNTIF(Vertices[Eigenvector Centrality], "&gt;= " &amp; N9) - COUNTIF(Vertices[Eigenvector Centrality], "&gt;=" &amp; N10)</f>
        <v>7</v>
      </c>
      <c r="P9" s="39">
        <f t="shared" si="7"/>
        <v>1.8164213454545453</v>
      </c>
      <c r="Q9" s="40">
        <f>COUNTIF(Vertices[PageRank], "&gt;= " &amp; P9) - COUNTIF(Vertices[PageRank], "&gt;=" &amp; P10)</f>
        <v>19</v>
      </c>
      <c r="R9" s="39">
        <f t="shared" si="8"/>
        <v>0.12727272727272729</v>
      </c>
      <c r="S9" s="44">
        <f>COUNTIF(Vertices[Clustering Coefficient], "&gt;= " &amp; R9) - COUNTIF(Vertices[Clustering Coefficient], "&gt;=" &amp; R10)</f>
        <v>15</v>
      </c>
      <c r="T9" s="39" t="e">
        <f t="shared" ca="1" si="9"/>
        <v>#REF!</v>
      </c>
      <c r="U9" s="40" t="e">
        <f t="shared" ca="1" si="0"/>
        <v>#REF!</v>
      </c>
    </row>
    <row r="10" spans="1:24" x14ac:dyDescent="0.25">
      <c r="A10" s="34" t="s">
        <v>151</v>
      </c>
      <c r="B10" s="34">
        <v>0</v>
      </c>
      <c r="D10" s="32">
        <f t="shared" si="1"/>
        <v>10.890909090909091</v>
      </c>
      <c r="E10" s="3">
        <f>COUNTIF(Vertices[Degree], "&gt;= " &amp; D10) - COUNTIF(Vertices[Degree], "&gt;=" &amp; D11)</f>
        <v>11</v>
      </c>
      <c r="F10" s="37">
        <f t="shared" si="2"/>
        <v>0</v>
      </c>
      <c r="G10" s="38">
        <f>COUNTIF(Vertices[In-Degree], "&gt;= " &amp; F10) - COUNTIF(Vertices[In-Degree], "&gt;=" &amp; F11)</f>
        <v>0</v>
      </c>
      <c r="H10" s="37">
        <f t="shared" si="3"/>
        <v>0</v>
      </c>
      <c r="I10" s="38">
        <f>COUNTIF(Vertices[Out-Degree], "&gt;= " &amp; H10) - COUNTIF(Vertices[Out-Degree], "&gt;=" &amp; H11)</f>
        <v>0</v>
      </c>
      <c r="J10" s="37">
        <f t="shared" si="4"/>
        <v>11017.157432872727</v>
      </c>
      <c r="K10" s="38">
        <f>COUNTIF(Vertices[Betweenness Centrality], "&gt;= " &amp; J10) - COUNTIF(Vertices[Betweenness Centrality], "&gt;=" &amp; J11)</f>
        <v>6</v>
      </c>
      <c r="L10" s="37">
        <f t="shared" si="5"/>
        <v>0.14559981818181819</v>
      </c>
      <c r="M10" s="38">
        <f>COUNTIF(Vertices[Closeness Centrality], "&gt;= " &amp; L10) - COUNTIF(Vertices[Closeness Centrality], "&gt;=" &amp; L11)</f>
        <v>0</v>
      </c>
      <c r="N10" s="37">
        <f t="shared" si="6"/>
        <v>5.426181818181817E-3</v>
      </c>
      <c r="O10" s="38">
        <f>COUNTIF(Vertices[Eigenvector Centrality], "&gt;= " &amp; N10) - COUNTIF(Vertices[Eigenvector Centrality], "&gt;=" &amp; N11)</f>
        <v>0</v>
      </c>
      <c r="P10" s="37">
        <f t="shared" si="7"/>
        <v>2.0399131090909091</v>
      </c>
      <c r="Q10" s="38">
        <f>COUNTIF(Vertices[PageRank], "&gt;= " &amp; P10) - COUNTIF(Vertices[PageRank], "&gt;=" &amp; P11)</f>
        <v>11</v>
      </c>
      <c r="R10" s="37">
        <f t="shared" si="8"/>
        <v>0.14545454545454548</v>
      </c>
      <c r="S10" s="43">
        <f>COUNTIF(Vertices[Clustering Coefficient], "&gt;= " &amp; R10) - COUNTIF(Vertices[Clustering Coefficient], "&gt;=" &amp; R11)</f>
        <v>4</v>
      </c>
      <c r="T10" s="37" t="e">
        <f t="shared" ca="1" si="9"/>
        <v>#REF!</v>
      </c>
      <c r="U10" s="38" t="e">
        <f t="shared" ca="1" si="0"/>
        <v>#REF!</v>
      </c>
    </row>
    <row r="11" spans="1:24" x14ac:dyDescent="0.25">
      <c r="A11" s="75"/>
      <c r="B11" s="75"/>
      <c r="D11" s="32">
        <f t="shared" si="1"/>
        <v>12.127272727272727</v>
      </c>
      <c r="E11" s="3">
        <f>COUNTIF(Vertices[Degree], "&gt;= " &amp; D11) - COUNTIF(Vertices[Degree], "&gt;=" &amp; D12)</f>
        <v>8</v>
      </c>
      <c r="F11" s="39">
        <f t="shared" si="2"/>
        <v>0</v>
      </c>
      <c r="G11" s="40">
        <f>COUNTIF(Vertices[In-Degree], "&gt;= " &amp; F11) - COUNTIF(Vertices[In-Degree], "&gt;=" &amp; F12)</f>
        <v>0</v>
      </c>
      <c r="H11" s="39">
        <f t="shared" si="3"/>
        <v>0</v>
      </c>
      <c r="I11" s="40">
        <f>COUNTIF(Vertices[Out-Degree], "&gt;= " &amp; H11) - COUNTIF(Vertices[Out-Degree], "&gt;=" &amp; H12)</f>
        <v>0</v>
      </c>
      <c r="J11" s="39">
        <f t="shared" si="4"/>
        <v>12394.302111981819</v>
      </c>
      <c r="K11" s="40">
        <f>COUNTIF(Vertices[Betweenness Centrality], "&gt;= " &amp; J11) - COUNTIF(Vertices[Betweenness Centrality], "&gt;=" &amp; J12)</f>
        <v>4</v>
      </c>
      <c r="L11" s="39">
        <f t="shared" si="5"/>
        <v>0.16377854545454545</v>
      </c>
      <c r="M11" s="40">
        <f>COUNTIF(Vertices[Closeness Centrality], "&gt;= " &amp; L11) - COUNTIF(Vertices[Closeness Centrality], "&gt;=" &amp; L12)</f>
        <v>1</v>
      </c>
      <c r="N11" s="39">
        <f t="shared" si="6"/>
        <v>6.104454545454544E-3</v>
      </c>
      <c r="O11" s="40">
        <f>COUNTIF(Vertices[Eigenvector Centrality], "&gt;= " &amp; N11) - COUNTIF(Vertices[Eigenvector Centrality], "&gt;=" &amp; N12)</f>
        <v>5</v>
      </c>
      <c r="P11" s="39">
        <f t="shared" si="7"/>
        <v>2.2634048727272726</v>
      </c>
      <c r="Q11" s="40">
        <f>COUNTIF(Vertices[PageRank], "&gt;= " &amp; P11) - COUNTIF(Vertices[PageRank], "&gt;=" &amp; P12)</f>
        <v>10</v>
      </c>
      <c r="R11" s="39">
        <f t="shared" si="8"/>
        <v>0.16363636363636366</v>
      </c>
      <c r="S11" s="44">
        <f>COUNTIF(Vertices[Clustering Coefficient], "&gt;= " &amp; R11) - COUNTIF(Vertices[Clustering Coefficient], "&gt;=" &amp; R12)</f>
        <v>12</v>
      </c>
      <c r="T11" s="39" t="e">
        <f t="shared" ca="1" si="9"/>
        <v>#REF!</v>
      </c>
      <c r="U11" s="40" t="e">
        <f t="shared" ca="1" si="0"/>
        <v>#REF!</v>
      </c>
    </row>
    <row r="12" spans="1:24" x14ac:dyDescent="0.25">
      <c r="A12" s="34" t="s">
        <v>170</v>
      </c>
      <c r="B12" s="34" t="s">
        <v>1082</v>
      </c>
      <c r="D12" s="32">
        <f t="shared" si="1"/>
        <v>13.363636363636363</v>
      </c>
      <c r="E12" s="3">
        <f>COUNTIF(Vertices[Degree], "&gt;= " &amp; D12) - COUNTIF(Vertices[Degree], "&gt;=" &amp; D13)</f>
        <v>6</v>
      </c>
      <c r="F12" s="37">
        <f t="shared" si="2"/>
        <v>0</v>
      </c>
      <c r="G12" s="38">
        <f>COUNTIF(Vertices[In-Degree], "&gt;= " &amp; F12) - COUNTIF(Vertices[In-Degree], "&gt;=" &amp; F13)</f>
        <v>0</v>
      </c>
      <c r="H12" s="37">
        <f t="shared" si="3"/>
        <v>0</v>
      </c>
      <c r="I12" s="38">
        <f>COUNTIF(Vertices[Out-Degree], "&gt;= " &amp; H12) - COUNTIF(Vertices[Out-Degree], "&gt;=" &amp; H13)</f>
        <v>0</v>
      </c>
      <c r="J12" s="37">
        <f t="shared" si="4"/>
        <v>13771.44679109091</v>
      </c>
      <c r="K12" s="38">
        <f>COUNTIF(Vertices[Betweenness Centrality], "&gt;= " &amp; J12) - COUNTIF(Vertices[Betweenness Centrality], "&gt;=" &amp; J13)</f>
        <v>5</v>
      </c>
      <c r="L12" s="37">
        <f t="shared" si="5"/>
        <v>0.18195727272727272</v>
      </c>
      <c r="M12" s="38">
        <f>COUNTIF(Vertices[Closeness Centrality], "&gt;= " &amp; L12) - COUNTIF(Vertices[Closeness Centrality], "&gt;=" &amp; L13)</f>
        <v>9</v>
      </c>
      <c r="N12" s="37">
        <f t="shared" si="6"/>
        <v>6.782727272727271E-3</v>
      </c>
      <c r="O12" s="38">
        <f>COUNTIF(Vertices[Eigenvector Centrality], "&gt;= " &amp; N12) - COUNTIF(Vertices[Eigenvector Centrality], "&gt;=" &amp; N13)</f>
        <v>0</v>
      </c>
      <c r="P12" s="37">
        <f t="shared" si="7"/>
        <v>2.4868966363636362</v>
      </c>
      <c r="Q12" s="38">
        <f>COUNTIF(Vertices[PageRank], "&gt;= " &amp; P12) - COUNTIF(Vertices[PageRank], "&gt;=" &amp; P13)</f>
        <v>7</v>
      </c>
      <c r="R12" s="37">
        <f t="shared" si="8"/>
        <v>0.18181818181818185</v>
      </c>
      <c r="S12" s="43">
        <f>COUNTIF(Vertices[Clustering Coefficient], "&gt;= " &amp; R12) - COUNTIF(Vertices[Clustering Coefficient], "&gt;=" &amp; R13)</f>
        <v>6</v>
      </c>
      <c r="T12" s="37" t="e">
        <f t="shared" ca="1" si="9"/>
        <v>#REF!</v>
      </c>
      <c r="U12" s="38" t="e">
        <f t="shared" ca="1" si="0"/>
        <v>#REF!</v>
      </c>
    </row>
    <row r="13" spans="1:24" x14ac:dyDescent="0.25">
      <c r="A13" s="34" t="s">
        <v>171</v>
      </c>
      <c r="B13" s="34" t="s">
        <v>1082</v>
      </c>
      <c r="D13" s="32">
        <f t="shared" si="1"/>
        <v>14.6</v>
      </c>
      <c r="E13" s="3">
        <f>COUNTIF(Vertices[Degree], "&gt;= " &amp; D13) - COUNTIF(Vertices[Degree], "&gt;=" &amp; D14)</f>
        <v>10</v>
      </c>
      <c r="F13" s="39">
        <f t="shared" si="2"/>
        <v>0</v>
      </c>
      <c r="G13" s="40">
        <f>COUNTIF(Vertices[In-Degree], "&gt;= " &amp; F13) - COUNTIF(Vertices[In-Degree], "&gt;=" &amp; F14)</f>
        <v>0</v>
      </c>
      <c r="H13" s="39">
        <f t="shared" si="3"/>
        <v>0</v>
      </c>
      <c r="I13" s="40">
        <f>COUNTIF(Vertices[Out-Degree], "&gt;= " &amp; H13) - COUNTIF(Vertices[Out-Degree], "&gt;=" &amp; H14)</f>
        <v>0</v>
      </c>
      <c r="J13" s="39">
        <f t="shared" si="4"/>
        <v>15148.591470200001</v>
      </c>
      <c r="K13" s="40">
        <f>COUNTIF(Vertices[Betweenness Centrality], "&gt;= " &amp; J13) - COUNTIF(Vertices[Betweenness Centrality], "&gt;=" &amp; J14)</f>
        <v>2</v>
      </c>
      <c r="L13" s="39">
        <f t="shared" si="5"/>
        <v>0.20013599999999998</v>
      </c>
      <c r="M13" s="40">
        <f>COUNTIF(Vertices[Closeness Centrality], "&gt;= " &amp; L13) - COUNTIF(Vertices[Closeness Centrality], "&gt;=" &amp; L14)</f>
        <v>0</v>
      </c>
      <c r="N13" s="39">
        <f t="shared" si="6"/>
        <v>7.460999999999998E-3</v>
      </c>
      <c r="O13" s="40">
        <f>COUNTIF(Vertices[Eigenvector Centrality], "&gt;= " &amp; N13) - COUNTIF(Vertices[Eigenvector Centrality], "&gt;=" &amp; N14)</f>
        <v>3</v>
      </c>
      <c r="P13" s="39">
        <f t="shared" si="7"/>
        <v>2.7103883999999998</v>
      </c>
      <c r="Q13" s="40">
        <f>COUNTIF(Vertices[PageRank], "&gt;= " &amp; P13) - COUNTIF(Vertices[PageRank], "&gt;=" &amp; P14)</f>
        <v>8</v>
      </c>
      <c r="R13" s="39">
        <f t="shared" si="8"/>
        <v>0.20000000000000004</v>
      </c>
      <c r="S13" s="44">
        <f>COUNTIF(Vertices[Clustering Coefficient], "&gt;= " &amp; R13) - COUNTIF(Vertices[Clustering Coefficient], "&gt;=" &amp; R14)</f>
        <v>11</v>
      </c>
      <c r="T13" s="39" t="e">
        <f t="shared" ca="1" si="9"/>
        <v>#REF!</v>
      </c>
      <c r="U13" s="40" t="e">
        <f t="shared" ca="1" si="0"/>
        <v>#REF!</v>
      </c>
    </row>
    <row r="14" spans="1:24" x14ac:dyDescent="0.25">
      <c r="A14" s="75"/>
      <c r="B14" s="75"/>
      <c r="D14" s="32">
        <f t="shared" si="1"/>
        <v>15.836363636363636</v>
      </c>
      <c r="E14" s="3">
        <f>COUNTIF(Vertices[Degree], "&gt;= " &amp; D14) - COUNTIF(Vertices[Degree], "&gt;=" &amp; D15)</f>
        <v>10</v>
      </c>
      <c r="F14" s="37">
        <f t="shared" si="2"/>
        <v>0</v>
      </c>
      <c r="G14" s="38">
        <f>COUNTIF(Vertices[In-Degree], "&gt;= " &amp; F14) - COUNTIF(Vertices[In-Degree], "&gt;=" &amp; F15)</f>
        <v>0</v>
      </c>
      <c r="H14" s="37">
        <f t="shared" si="3"/>
        <v>0</v>
      </c>
      <c r="I14" s="38">
        <f>COUNTIF(Vertices[Out-Degree], "&gt;= " &amp; H14) - COUNTIF(Vertices[Out-Degree], "&gt;=" &amp; H15)</f>
        <v>0</v>
      </c>
      <c r="J14" s="37">
        <f t="shared" si="4"/>
        <v>16525.73614930909</v>
      </c>
      <c r="K14" s="38">
        <f>COUNTIF(Vertices[Betweenness Centrality], "&gt;= " &amp; J14) - COUNTIF(Vertices[Betweenness Centrality], "&gt;=" &amp; J15)</f>
        <v>2</v>
      </c>
      <c r="L14" s="37">
        <f t="shared" si="5"/>
        <v>0.21831472727272724</v>
      </c>
      <c r="M14" s="38">
        <f>COUNTIF(Vertices[Closeness Centrality], "&gt;= " &amp; L14) - COUNTIF(Vertices[Closeness Centrality], "&gt;=" &amp; L15)</f>
        <v>0</v>
      </c>
      <c r="N14" s="37">
        <f t="shared" si="6"/>
        <v>8.1392727272727259E-3</v>
      </c>
      <c r="O14" s="38">
        <f>COUNTIF(Vertices[Eigenvector Centrality], "&gt;= " &amp; N14) - COUNTIF(Vertices[Eigenvector Centrality], "&gt;=" &amp; N15)</f>
        <v>2</v>
      </c>
      <c r="P14" s="37">
        <f t="shared" si="7"/>
        <v>2.9338801636363634</v>
      </c>
      <c r="Q14" s="38">
        <f>COUNTIF(Vertices[PageRank], "&gt;= " &amp; P14) - COUNTIF(Vertices[PageRank], "&gt;=" &amp; P15)</f>
        <v>4</v>
      </c>
      <c r="R14" s="37">
        <f t="shared" si="8"/>
        <v>0.21818181818181823</v>
      </c>
      <c r="S14" s="43">
        <f>COUNTIF(Vertices[Clustering Coefficient], "&gt;= " &amp; R14) - COUNTIF(Vertices[Clustering Coefficient], "&gt;=" &amp; R15)</f>
        <v>1</v>
      </c>
      <c r="T14" s="37" t="e">
        <f t="shared" ca="1" si="9"/>
        <v>#REF!</v>
      </c>
      <c r="U14" s="38" t="e">
        <f t="shared" ca="1" si="0"/>
        <v>#REF!</v>
      </c>
    </row>
    <row r="15" spans="1:24" x14ac:dyDescent="0.25">
      <c r="A15" s="34" t="s">
        <v>152</v>
      </c>
      <c r="B15" s="34">
        <v>68</v>
      </c>
      <c r="D15" s="32">
        <f t="shared" si="1"/>
        <v>17.072727272727271</v>
      </c>
      <c r="E15" s="3">
        <f>COUNTIF(Vertices[Degree], "&gt;= " &amp; D15) - COUNTIF(Vertices[Degree], "&gt;=" &amp; D16)</f>
        <v>3</v>
      </c>
      <c r="F15" s="39">
        <f t="shared" si="2"/>
        <v>0</v>
      </c>
      <c r="G15" s="40">
        <f>COUNTIF(Vertices[In-Degree], "&gt;= " &amp; F15) - COUNTIF(Vertices[In-Degree], "&gt;=" &amp; F16)</f>
        <v>0</v>
      </c>
      <c r="H15" s="39">
        <f t="shared" si="3"/>
        <v>0</v>
      </c>
      <c r="I15" s="40">
        <f>COUNTIF(Vertices[Out-Degree], "&gt;= " &amp; H15) - COUNTIF(Vertices[Out-Degree], "&gt;=" &amp; H16)</f>
        <v>0</v>
      </c>
      <c r="J15" s="39">
        <f t="shared" si="4"/>
        <v>17902.88082841818</v>
      </c>
      <c r="K15" s="40">
        <f>COUNTIF(Vertices[Betweenness Centrality], "&gt;= " &amp; J15) - COUNTIF(Vertices[Betweenness Centrality], "&gt;=" &amp; J16)</f>
        <v>0</v>
      </c>
      <c r="L15" s="39">
        <f t="shared" si="5"/>
        <v>0.23649345454545451</v>
      </c>
      <c r="M15" s="40">
        <f>COUNTIF(Vertices[Closeness Centrality], "&gt;= " &amp; L15) - COUNTIF(Vertices[Closeness Centrality], "&gt;=" &amp; L16)</f>
        <v>12</v>
      </c>
      <c r="N15" s="39">
        <f t="shared" si="6"/>
        <v>8.8175454545454529E-3</v>
      </c>
      <c r="O15" s="40">
        <f>COUNTIF(Vertices[Eigenvector Centrality], "&gt;= " &amp; N15) - COUNTIF(Vertices[Eigenvector Centrality], "&gt;=" &amp; N16)</f>
        <v>1</v>
      </c>
      <c r="P15" s="39">
        <f t="shared" si="7"/>
        <v>3.157371927272727</v>
      </c>
      <c r="Q15" s="40">
        <f>COUNTIF(Vertices[PageRank], "&gt;= " &amp; P15) - COUNTIF(Vertices[PageRank], "&gt;=" &amp; P16)</f>
        <v>4</v>
      </c>
      <c r="R15" s="39">
        <f t="shared" si="8"/>
        <v>0.23636363636363641</v>
      </c>
      <c r="S15" s="44">
        <f>COUNTIF(Vertices[Clustering Coefficient], "&gt;= " &amp; R15) - COUNTIF(Vertices[Clustering Coefficient], "&gt;=" &amp; R16)</f>
        <v>4</v>
      </c>
      <c r="T15" s="39" t="e">
        <f t="shared" ca="1" si="9"/>
        <v>#REF!</v>
      </c>
      <c r="U15" s="40" t="e">
        <f t="shared" ca="1" si="0"/>
        <v>#REF!</v>
      </c>
    </row>
    <row r="16" spans="1:24" x14ac:dyDescent="0.25">
      <c r="A16" s="34" t="s">
        <v>153</v>
      </c>
      <c r="B16" s="34">
        <v>0</v>
      </c>
      <c r="D16" s="32">
        <f t="shared" si="1"/>
        <v>18.309090909090905</v>
      </c>
      <c r="E16" s="3">
        <f>COUNTIF(Vertices[Degree], "&gt;= " &amp; D16) - COUNTIF(Vertices[Degree], "&gt;=" &amp; D17)</f>
        <v>3</v>
      </c>
      <c r="F16" s="37">
        <f t="shared" si="2"/>
        <v>0</v>
      </c>
      <c r="G16" s="38">
        <f>COUNTIF(Vertices[In-Degree], "&gt;= " &amp; F16) - COUNTIF(Vertices[In-Degree], "&gt;=" &amp; F17)</f>
        <v>0</v>
      </c>
      <c r="H16" s="37">
        <f t="shared" si="3"/>
        <v>0</v>
      </c>
      <c r="I16" s="38">
        <f>COUNTIF(Vertices[Out-Degree], "&gt;= " &amp; H16) - COUNTIF(Vertices[Out-Degree], "&gt;=" &amp; H17)</f>
        <v>0</v>
      </c>
      <c r="J16" s="37">
        <f t="shared" si="4"/>
        <v>19280.025507527269</v>
      </c>
      <c r="K16" s="38">
        <f>COUNTIF(Vertices[Betweenness Centrality], "&gt;= " &amp; J16) - COUNTIF(Vertices[Betweenness Centrality], "&gt;=" &amp; J17)</f>
        <v>0</v>
      </c>
      <c r="L16" s="37">
        <f t="shared" si="5"/>
        <v>0.2546721818181818</v>
      </c>
      <c r="M16" s="38">
        <f>COUNTIF(Vertices[Closeness Centrality], "&gt;= " &amp; L16) - COUNTIF(Vertices[Closeness Centrality], "&gt;=" &amp; L17)</f>
        <v>0</v>
      </c>
      <c r="N16" s="37">
        <f t="shared" si="6"/>
        <v>9.4958181818181799E-3</v>
      </c>
      <c r="O16" s="38">
        <f>COUNTIF(Vertices[Eigenvector Centrality], "&gt;= " &amp; N16) - COUNTIF(Vertices[Eigenvector Centrality], "&gt;=" &amp; N17)</f>
        <v>1</v>
      </c>
      <c r="P16" s="37">
        <f t="shared" si="7"/>
        <v>3.3808636909090906</v>
      </c>
      <c r="Q16" s="38">
        <f>COUNTIF(Vertices[PageRank], "&gt;= " &amp; P16) - COUNTIF(Vertices[PageRank], "&gt;=" &amp; P17)</f>
        <v>3</v>
      </c>
      <c r="R16" s="37">
        <f t="shared" si="8"/>
        <v>0.25454545454545457</v>
      </c>
      <c r="S16" s="43">
        <f>COUNTIF(Vertices[Clustering Coefficient], "&gt;= " &amp; R16) - COUNTIF(Vertices[Clustering Coefficient], "&gt;=" &amp; R17)</f>
        <v>2</v>
      </c>
      <c r="T16" s="37" t="e">
        <f t="shared" ca="1" si="9"/>
        <v>#REF!</v>
      </c>
      <c r="U16" s="38" t="e">
        <f t="shared" ca="1" si="0"/>
        <v>#REF!</v>
      </c>
    </row>
    <row r="17" spans="1:21" x14ac:dyDescent="0.25">
      <c r="A17" s="34" t="s">
        <v>154</v>
      </c>
      <c r="B17" s="34">
        <v>730</v>
      </c>
      <c r="D17" s="32">
        <f t="shared" si="1"/>
        <v>19.54545454545454</v>
      </c>
      <c r="E17" s="3">
        <f>COUNTIF(Vertices[Degree], "&gt;= " &amp; D17) - COUNTIF(Vertices[Degree], "&gt;=" &amp; D18)</f>
        <v>2</v>
      </c>
      <c r="F17" s="39">
        <f t="shared" si="2"/>
        <v>0</v>
      </c>
      <c r="G17" s="40">
        <f>COUNTIF(Vertices[In-Degree], "&gt;= " &amp; F17) - COUNTIF(Vertices[In-Degree], "&gt;=" &amp; F18)</f>
        <v>0</v>
      </c>
      <c r="H17" s="39">
        <f t="shared" si="3"/>
        <v>0</v>
      </c>
      <c r="I17" s="40">
        <f>COUNTIF(Vertices[Out-Degree], "&gt;= " &amp; H17) - COUNTIF(Vertices[Out-Degree], "&gt;=" &amp; H18)</f>
        <v>0</v>
      </c>
      <c r="J17" s="39">
        <f t="shared" si="4"/>
        <v>20657.170186636358</v>
      </c>
      <c r="K17" s="40">
        <f>COUNTIF(Vertices[Betweenness Centrality], "&gt;= " &amp; J17) - COUNTIF(Vertices[Betweenness Centrality], "&gt;=" &amp; J18)</f>
        <v>2</v>
      </c>
      <c r="L17" s="39">
        <f t="shared" si="5"/>
        <v>0.27285090909090909</v>
      </c>
      <c r="M17" s="40">
        <f>COUNTIF(Vertices[Closeness Centrality], "&gt;= " &amp; L17) - COUNTIF(Vertices[Closeness Centrality], "&gt;=" &amp; L18)</f>
        <v>0</v>
      </c>
      <c r="N17" s="39">
        <f t="shared" si="6"/>
        <v>1.0174090909090907E-2</v>
      </c>
      <c r="O17" s="40">
        <f>COUNTIF(Vertices[Eigenvector Centrality], "&gt;= " &amp; N17) - COUNTIF(Vertices[Eigenvector Centrality], "&gt;=" &amp; N18)</f>
        <v>0</v>
      </c>
      <c r="P17" s="39">
        <f t="shared" si="7"/>
        <v>3.6043554545454541</v>
      </c>
      <c r="Q17" s="40">
        <f>COUNTIF(Vertices[PageRank], "&gt;= " &amp; P17) - COUNTIF(Vertices[PageRank], "&gt;=" &amp; P18)</f>
        <v>4</v>
      </c>
      <c r="R17" s="39">
        <f t="shared" si="8"/>
        <v>0.27272727272727276</v>
      </c>
      <c r="S17" s="44">
        <f>COUNTIF(Vertices[Clustering Coefficient], "&gt;= " &amp; R17) - COUNTIF(Vertices[Clustering Coefficient], "&gt;=" &amp; R18)</f>
        <v>7</v>
      </c>
      <c r="T17" s="39" t="e">
        <f t="shared" ca="1" si="9"/>
        <v>#REF!</v>
      </c>
      <c r="U17" s="40" t="e">
        <f t="shared" ca="1" si="0"/>
        <v>#REF!</v>
      </c>
    </row>
    <row r="18" spans="1:21" x14ac:dyDescent="0.25">
      <c r="A18" s="34" t="s">
        <v>155</v>
      </c>
      <c r="B18" s="34">
        <v>1742</v>
      </c>
      <c r="D18" s="32">
        <f t="shared" si="1"/>
        <v>20.781818181818174</v>
      </c>
      <c r="E18" s="3">
        <f>COUNTIF(Vertices[Degree], "&gt;= " &amp; D18) - COUNTIF(Vertices[Degree], "&gt;=" &amp; D19)</f>
        <v>5</v>
      </c>
      <c r="F18" s="37">
        <f t="shared" si="2"/>
        <v>0</v>
      </c>
      <c r="G18" s="38">
        <f>COUNTIF(Vertices[In-Degree], "&gt;= " &amp; F18) - COUNTIF(Vertices[In-Degree], "&gt;=" &amp; F19)</f>
        <v>0</v>
      </c>
      <c r="H18" s="37">
        <f t="shared" si="3"/>
        <v>0</v>
      </c>
      <c r="I18" s="38">
        <f>COUNTIF(Vertices[Out-Degree], "&gt;= " &amp; H18) - COUNTIF(Vertices[Out-Degree], "&gt;=" &amp; H19)</f>
        <v>0</v>
      </c>
      <c r="J18" s="37">
        <f t="shared" si="4"/>
        <v>22034.314865745448</v>
      </c>
      <c r="K18" s="38">
        <f>COUNTIF(Vertices[Betweenness Centrality], "&gt;= " &amp; J18) - COUNTIF(Vertices[Betweenness Centrality], "&gt;=" &amp; J19)</f>
        <v>0</v>
      </c>
      <c r="L18" s="37">
        <f t="shared" si="5"/>
        <v>0.29102963636363638</v>
      </c>
      <c r="M18" s="38">
        <f>COUNTIF(Vertices[Closeness Centrality], "&gt;= " &amp; L18) - COUNTIF(Vertices[Closeness Centrality], "&gt;=" &amp; L19)</f>
        <v>0</v>
      </c>
      <c r="N18" s="37">
        <f t="shared" si="6"/>
        <v>1.0852363636363634E-2</v>
      </c>
      <c r="O18" s="38">
        <f>COUNTIF(Vertices[Eigenvector Centrality], "&gt;= " &amp; N18) - COUNTIF(Vertices[Eigenvector Centrality], "&gt;=" &amp; N19)</f>
        <v>0</v>
      </c>
      <c r="P18" s="37">
        <f t="shared" si="7"/>
        <v>3.8278472181818177</v>
      </c>
      <c r="Q18" s="38">
        <f>COUNTIF(Vertices[PageRank], "&gt;= " &amp; P18) - COUNTIF(Vertices[PageRank], "&gt;=" &amp; P19)</f>
        <v>2</v>
      </c>
      <c r="R18" s="37">
        <f t="shared" si="8"/>
        <v>0.29090909090909095</v>
      </c>
      <c r="S18" s="43">
        <f>COUNTIF(Vertices[Clustering Coefficient], "&gt;= " &amp; R18) - COUNTIF(Vertices[Clustering Coefficient], "&gt;=" &amp; R19)</f>
        <v>6</v>
      </c>
      <c r="T18" s="37" t="e">
        <f t="shared" ca="1" si="9"/>
        <v>#REF!</v>
      </c>
      <c r="U18" s="38" t="e">
        <f t="shared" ca="1" si="0"/>
        <v>#REF!</v>
      </c>
    </row>
    <row r="19" spans="1:21" x14ac:dyDescent="0.25">
      <c r="A19" s="75"/>
      <c r="B19" s="75"/>
      <c r="D19" s="32">
        <f t="shared" si="1"/>
        <v>22.018181818181809</v>
      </c>
      <c r="E19" s="3">
        <f>COUNTIF(Vertices[Degree], "&gt;= " &amp; D19) - COUNTIF(Vertices[Degree], "&gt;=" &amp; D20)</f>
        <v>2</v>
      </c>
      <c r="F19" s="39">
        <f t="shared" si="2"/>
        <v>0</v>
      </c>
      <c r="G19" s="40">
        <f>COUNTIF(Vertices[In-Degree], "&gt;= " &amp; F19) - COUNTIF(Vertices[In-Degree], "&gt;=" &amp; F20)</f>
        <v>0</v>
      </c>
      <c r="H19" s="39">
        <f t="shared" si="3"/>
        <v>0</v>
      </c>
      <c r="I19" s="40">
        <f>COUNTIF(Vertices[Out-Degree], "&gt;= " &amp; H19) - COUNTIF(Vertices[Out-Degree], "&gt;=" &amp; H20)</f>
        <v>0</v>
      </c>
      <c r="J19" s="39">
        <f t="shared" si="4"/>
        <v>23411.459544854537</v>
      </c>
      <c r="K19" s="40">
        <f>COUNTIF(Vertices[Betweenness Centrality], "&gt;= " &amp; J19) - COUNTIF(Vertices[Betweenness Centrality], "&gt;=" &amp; J20)</f>
        <v>0</v>
      </c>
      <c r="L19" s="39">
        <f t="shared" si="5"/>
        <v>0.30920836363636367</v>
      </c>
      <c r="M19" s="40">
        <f>COUNTIF(Vertices[Closeness Centrality], "&gt;= " &amp; L19) - COUNTIF(Vertices[Closeness Centrality], "&gt;=" &amp; L20)</f>
        <v>0</v>
      </c>
      <c r="N19" s="39">
        <f t="shared" si="6"/>
        <v>1.1530636363636361E-2</v>
      </c>
      <c r="O19" s="40">
        <f>COUNTIF(Vertices[Eigenvector Centrality], "&gt;= " &amp; N19) - COUNTIF(Vertices[Eigenvector Centrality], "&gt;=" &amp; N20)</f>
        <v>0</v>
      </c>
      <c r="P19" s="39">
        <f t="shared" si="7"/>
        <v>4.0513389818181818</v>
      </c>
      <c r="Q19" s="40">
        <f>COUNTIF(Vertices[PageRank], "&gt;= " &amp; P19) - COUNTIF(Vertices[PageRank], "&gt;=" &amp; P20)</f>
        <v>4</v>
      </c>
      <c r="R19" s="39">
        <f t="shared" si="8"/>
        <v>0.30909090909090914</v>
      </c>
      <c r="S19" s="44">
        <f>COUNTIF(Vertices[Clustering Coefficient], "&gt;= " &amp; R19) - COUNTIF(Vertices[Clustering Coefficient], "&gt;=" &amp; R20)</f>
        <v>7</v>
      </c>
      <c r="T19" s="39" t="e">
        <f t="shared" ca="1" si="9"/>
        <v>#REF!</v>
      </c>
      <c r="U19" s="40" t="e">
        <f t="shared" ca="1" si="0"/>
        <v>#REF!</v>
      </c>
    </row>
    <row r="20" spans="1:21" x14ac:dyDescent="0.25">
      <c r="A20" s="34" t="s">
        <v>156</v>
      </c>
      <c r="B20" s="34">
        <v>11</v>
      </c>
      <c r="D20" s="32">
        <f t="shared" si="1"/>
        <v>23.254545454545443</v>
      </c>
      <c r="E20" s="3">
        <f>COUNTIF(Vertices[Degree], "&gt;= " &amp; D20) - COUNTIF(Vertices[Degree], "&gt;=" &amp; D21)</f>
        <v>2</v>
      </c>
      <c r="F20" s="37">
        <f t="shared" si="2"/>
        <v>0</v>
      </c>
      <c r="G20" s="38">
        <f>COUNTIF(Vertices[In-Degree], "&gt;= " &amp; F20) - COUNTIF(Vertices[In-Degree], "&gt;=" &amp; F21)</f>
        <v>0</v>
      </c>
      <c r="H20" s="37">
        <f t="shared" si="3"/>
        <v>0</v>
      </c>
      <c r="I20" s="38">
        <f>COUNTIF(Vertices[Out-Degree], "&gt;= " &amp; H20) - COUNTIF(Vertices[Out-Degree], "&gt;=" &amp; H21)</f>
        <v>0</v>
      </c>
      <c r="J20" s="37">
        <f t="shared" si="4"/>
        <v>24788.604223963626</v>
      </c>
      <c r="K20" s="38">
        <f>COUNTIF(Vertices[Betweenness Centrality], "&gt;= " &amp; J20) - COUNTIF(Vertices[Betweenness Centrality], "&gt;=" &amp; J21)</f>
        <v>0</v>
      </c>
      <c r="L20" s="37">
        <f t="shared" si="5"/>
        <v>0.32738709090909096</v>
      </c>
      <c r="M20" s="38">
        <f>COUNTIF(Vertices[Closeness Centrality], "&gt;= " &amp; L20) - COUNTIF(Vertices[Closeness Centrality], "&gt;=" &amp; L21)</f>
        <v>22</v>
      </c>
      <c r="N20" s="37">
        <f t="shared" si="6"/>
        <v>1.2208909090909088E-2</v>
      </c>
      <c r="O20" s="38">
        <f>COUNTIF(Vertices[Eigenvector Centrality], "&gt;= " &amp; N20) - COUNTIF(Vertices[Eigenvector Centrality], "&gt;=" &amp; N21)</f>
        <v>0</v>
      </c>
      <c r="P20" s="37">
        <f t="shared" si="7"/>
        <v>4.2748307454545458</v>
      </c>
      <c r="Q20" s="38">
        <f>COUNTIF(Vertices[PageRank], "&gt;= " &amp; P20) - COUNTIF(Vertices[PageRank], "&gt;=" &amp; P21)</f>
        <v>2</v>
      </c>
      <c r="R20" s="37">
        <f t="shared" si="8"/>
        <v>0.32727272727272733</v>
      </c>
      <c r="S20" s="43">
        <f>COUNTIF(Vertices[Clustering Coefficient], "&gt;= " &amp; R20) - COUNTIF(Vertices[Clustering Coefficient], "&gt;=" &amp; R21)</f>
        <v>39</v>
      </c>
      <c r="T20" s="37" t="e">
        <f t="shared" ca="1" si="9"/>
        <v>#REF!</v>
      </c>
      <c r="U20" s="38" t="e">
        <f t="shared" ca="1" si="0"/>
        <v>#REF!</v>
      </c>
    </row>
    <row r="21" spans="1:21" x14ac:dyDescent="0.25">
      <c r="A21" s="34" t="s">
        <v>157</v>
      </c>
      <c r="B21" s="34">
        <v>4.5942170000000004</v>
      </c>
      <c r="D21" s="32">
        <f t="shared" si="1"/>
        <v>24.490909090909078</v>
      </c>
      <c r="E21" s="3">
        <f>COUNTIF(Vertices[Degree], "&gt;= " &amp; D21) - COUNTIF(Vertices[Degree], "&gt;=" &amp; D22)</f>
        <v>1</v>
      </c>
      <c r="F21" s="39">
        <f t="shared" si="2"/>
        <v>0</v>
      </c>
      <c r="G21" s="40">
        <f>COUNTIF(Vertices[In-Degree], "&gt;= " &amp; F21) - COUNTIF(Vertices[In-Degree], "&gt;=" &amp; F22)</f>
        <v>0</v>
      </c>
      <c r="H21" s="39">
        <f t="shared" si="3"/>
        <v>0</v>
      </c>
      <c r="I21" s="40">
        <f>COUNTIF(Vertices[Out-Degree], "&gt;= " &amp; H21) - COUNTIF(Vertices[Out-Degree], "&gt;=" &amp; H22)</f>
        <v>0</v>
      </c>
      <c r="J21" s="39">
        <f t="shared" si="4"/>
        <v>26165.748903072716</v>
      </c>
      <c r="K21" s="40">
        <f>COUNTIF(Vertices[Betweenness Centrality], "&gt;= " &amp; J21) - COUNTIF(Vertices[Betweenness Centrality], "&gt;=" &amp; J22)</f>
        <v>1</v>
      </c>
      <c r="L21" s="39">
        <f t="shared" si="5"/>
        <v>0.34556581818181825</v>
      </c>
      <c r="M21" s="40">
        <f>COUNTIF(Vertices[Closeness Centrality], "&gt;= " &amp; L21) - COUNTIF(Vertices[Closeness Centrality], "&gt;=" &amp; L22)</f>
        <v>0</v>
      </c>
      <c r="N21" s="39">
        <f t="shared" si="6"/>
        <v>1.2887181818181815E-2</v>
      </c>
      <c r="O21" s="40">
        <f>COUNTIF(Vertices[Eigenvector Centrality], "&gt;= " &amp; N21) - COUNTIF(Vertices[Eigenvector Centrality], "&gt;=" &amp; N22)</f>
        <v>0</v>
      </c>
      <c r="P21" s="39">
        <f t="shared" si="7"/>
        <v>4.4983225090909098</v>
      </c>
      <c r="Q21" s="40">
        <f>COUNTIF(Vertices[PageRank], "&gt;= " &amp; P21) - COUNTIF(Vertices[PageRank], "&gt;=" &amp; P22)</f>
        <v>4</v>
      </c>
      <c r="R21" s="39">
        <f t="shared" si="8"/>
        <v>0.34545454545454551</v>
      </c>
      <c r="S21" s="44">
        <f>COUNTIF(Vertices[Clustering Coefficient], "&gt;= " &amp; R21) - COUNTIF(Vertices[Clustering Coefficient], "&gt;=" &amp; R22)</f>
        <v>3</v>
      </c>
      <c r="T21" s="39" t="e">
        <f t="shared" ca="1" si="9"/>
        <v>#REF!</v>
      </c>
      <c r="U21" s="40" t="e">
        <f t="shared" ca="1" si="0"/>
        <v>#REF!</v>
      </c>
    </row>
    <row r="22" spans="1:21" x14ac:dyDescent="0.25">
      <c r="A22" s="75"/>
      <c r="B22" s="75"/>
      <c r="D22" s="32">
        <f t="shared" si="1"/>
        <v>25.727272727272712</v>
      </c>
      <c r="E22" s="3">
        <f>COUNTIF(Vertices[Degree], "&gt;= " &amp; D22) - COUNTIF(Vertices[Degree], "&gt;=" &amp; D23)</f>
        <v>1</v>
      </c>
      <c r="F22" s="37">
        <f t="shared" si="2"/>
        <v>0</v>
      </c>
      <c r="G22" s="38">
        <f>COUNTIF(Vertices[In-Degree], "&gt;= " &amp; F22) - COUNTIF(Vertices[In-Degree], "&gt;=" &amp; F23)</f>
        <v>0</v>
      </c>
      <c r="H22" s="37">
        <f t="shared" si="3"/>
        <v>0</v>
      </c>
      <c r="I22" s="38">
        <f>COUNTIF(Vertices[Out-Degree], "&gt;= " &amp; H22) - COUNTIF(Vertices[Out-Degree], "&gt;=" &amp; H23)</f>
        <v>0</v>
      </c>
      <c r="J22" s="37">
        <f t="shared" si="4"/>
        <v>27542.893582181805</v>
      </c>
      <c r="K22" s="38">
        <f>COUNTIF(Vertices[Betweenness Centrality], "&gt;= " &amp; J22) - COUNTIF(Vertices[Betweenness Centrality], "&gt;=" &amp; J23)</f>
        <v>0</v>
      </c>
      <c r="L22" s="37">
        <f t="shared" si="5"/>
        <v>0.36374454545454554</v>
      </c>
      <c r="M22" s="38">
        <f>COUNTIF(Vertices[Closeness Centrality], "&gt;= " &amp; L22) - COUNTIF(Vertices[Closeness Centrality], "&gt;=" &amp; L23)</f>
        <v>0</v>
      </c>
      <c r="N22" s="37">
        <f t="shared" si="6"/>
        <v>1.3565454545454542E-2</v>
      </c>
      <c r="O22" s="38">
        <f>COUNTIF(Vertices[Eigenvector Centrality], "&gt;= " &amp; N22) - COUNTIF(Vertices[Eigenvector Centrality], "&gt;=" &amp; N23)</f>
        <v>0</v>
      </c>
      <c r="P22" s="37">
        <f t="shared" si="7"/>
        <v>4.7218142727272738</v>
      </c>
      <c r="Q22" s="38">
        <f>COUNTIF(Vertices[PageRank], "&gt;= " &amp; P22) - COUNTIF(Vertices[PageRank], "&gt;=" &amp; P23)</f>
        <v>1</v>
      </c>
      <c r="R22" s="37">
        <f t="shared" si="8"/>
        <v>0.3636363636363637</v>
      </c>
      <c r="S22" s="43">
        <f>COUNTIF(Vertices[Clustering Coefficient], "&gt;= " &amp; R22) - COUNTIF(Vertices[Clustering Coefficient], "&gt;=" &amp; R23)</f>
        <v>2</v>
      </c>
      <c r="T22" s="37" t="e">
        <f t="shared" ca="1" si="9"/>
        <v>#REF!</v>
      </c>
      <c r="U22" s="38" t="e">
        <f t="shared" ca="1" si="0"/>
        <v>#REF!</v>
      </c>
    </row>
    <row r="23" spans="1:21" x14ac:dyDescent="0.25">
      <c r="A23" s="34" t="s">
        <v>158</v>
      </c>
      <c r="B23" s="34">
        <v>4.6166983716048439E-3</v>
      </c>
      <c r="D23" s="32">
        <f t="shared" si="1"/>
        <v>26.963636363636347</v>
      </c>
      <c r="E23" s="3">
        <f>COUNTIF(Vertices[Degree], "&gt;= " &amp; D23) - COUNTIF(Vertices[Degree], "&gt;=" &amp; D24)</f>
        <v>4</v>
      </c>
      <c r="F23" s="39">
        <f t="shared" si="2"/>
        <v>0</v>
      </c>
      <c r="G23" s="40">
        <f>COUNTIF(Vertices[In-Degree], "&gt;= " &amp; F23) - COUNTIF(Vertices[In-Degree], "&gt;=" &amp; F24)</f>
        <v>0</v>
      </c>
      <c r="H23" s="39">
        <f t="shared" si="3"/>
        <v>0</v>
      </c>
      <c r="I23" s="40">
        <f>COUNTIF(Vertices[Out-Degree], "&gt;= " &amp; H23) - COUNTIF(Vertices[Out-Degree], "&gt;=" &amp; H24)</f>
        <v>0</v>
      </c>
      <c r="J23" s="39">
        <f t="shared" si="4"/>
        <v>28920.038261290894</v>
      </c>
      <c r="K23" s="40">
        <f>COUNTIF(Vertices[Betweenness Centrality], "&gt;= " &amp; J23) - COUNTIF(Vertices[Betweenness Centrality], "&gt;=" &amp; J24)</f>
        <v>0</v>
      </c>
      <c r="L23" s="39">
        <f t="shared" si="5"/>
        <v>0.38192327272727283</v>
      </c>
      <c r="M23" s="40">
        <f>COUNTIF(Vertices[Closeness Centrality], "&gt;= " &amp; L23) - COUNTIF(Vertices[Closeness Centrality], "&gt;=" &amp; L24)</f>
        <v>0</v>
      </c>
      <c r="N23" s="39">
        <f t="shared" si="6"/>
        <v>1.4243727272727269E-2</v>
      </c>
      <c r="O23" s="40">
        <f>COUNTIF(Vertices[Eigenvector Centrality], "&gt;= " &amp; N23) - COUNTIF(Vertices[Eigenvector Centrality], "&gt;=" &amp; N24)</f>
        <v>0</v>
      </c>
      <c r="P23" s="39">
        <f t="shared" si="7"/>
        <v>4.9453060363636379</v>
      </c>
      <c r="Q23" s="40">
        <f>COUNTIF(Vertices[PageRank], "&gt;= " &amp; P23) - COUNTIF(Vertices[PageRank], "&gt;=" &amp; P24)</f>
        <v>0</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1080</v>
      </c>
      <c r="B24" s="34">
        <v>0.13655800000000001</v>
      </c>
      <c r="D24" s="32">
        <f t="shared" si="1"/>
        <v>28.199999999999982</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30297.182940399984</v>
      </c>
      <c r="K24" s="38">
        <f>COUNTIF(Vertices[Betweenness Centrality], "&gt;= " &amp; J24) - COUNTIF(Vertices[Betweenness Centrality], "&gt;=" &amp; J25)</f>
        <v>1</v>
      </c>
      <c r="L24" s="37">
        <f t="shared" si="5"/>
        <v>0.40010200000000012</v>
      </c>
      <c r="M24" s="38">
        <f>COUNTIF(Vertices[Closeness Centrality], "&gt;= " &amp; L24) - COUNTIF(Vertices[Closeness Centrality], "&gt;=" &amp; L25)</f>
        <v>0</v>
      </c>
      <c r="N24" s="37">
        <f t="shared" si="6"/>
        <v>1.4921999999999996E-2</v>
      </c>
      <c r="O24" s="38">
        <f>COUNTIF(Vertices[Eigenvector Centrality], "&gt;= " &amp; N24) - COUNTIF(Vertices[Eigenvector Centrality], "&gt;=" &amp; N25)</f>
        <v>0</v>
      </c>
      <c r="P24" s="37">
        <f t="shared" si="7"/>
        <v>5.1687978000000019</v>
      </c>
      <c r="Q24" s="38">
        <f>COUNTIF(Vertices[PageRank], "&gt;= " &amp; P24) - COUNTIF(Vertices[PageRank], "&gt;=" &amp; P25)</f>
        <v>2</v>
      </c>
      <c r="R24" s="37">
        <f t="shared" si="8"/>
        <v>0.40000000000000008</v>
      </c>
      <c r="S24" s="43">
        <f>COUNTIF(Vertices[Clustering Coefficient], "&gt;= " &amp; R24) - COUNTIF(Vertices[Clustering Coefficient], "&gt;=" &amp; R25)</f>
        <v>14</v>
      </c>
      <c r="T24" s="37" t="e">
        <f t="shared" ca="1" si="9"/>
        <v>#REF!</v>
      </c>
      <c r="U24" s="38" t="e">
        <f t="shared" ca="1" si="0"/>
        <v>#REF!</v>
      </c>
    </row>
    <row r="25" spans="1:21" x14ac:dyDescent="0.25">
      <c r="A25" s="75"/>
      <c r="B25" s="75"/>
      <c r="D25" s="32">
        <f t="shared" si="1"/>
        <v>29.436363636363616</v>
      </c>
      <c r="E25" s="3">
        <f>COUNTIF(Vertices[Degree], "&gt;= " &amp; D25) - COUNTIF(Vertices[Degree], "&gt;=" &amp; D26)</f>
        <v>1</v>
      </c>
      <c r="F25" s="39">
        <f t="shared" si="2"/>
        <v>0</v>
      </c>
      <c r="G25" s="40">
        <f>COUNTIF(Vertices[In-Degree], "&gt;= " &amp; F25) - COUNTIF(Vertices[In-Degree], "&gt;=" &amp; F26)</f>
        <v>0</v>
      </c>
      <c r="H25" s="39">
        <f t="shared" si="3"/>
        <v>0</v>
      </c>
      <c r="I25" s="40">
        <f>COUNTIF(Vertices[Out-Degree], "&gt;= " &amp; H25) - COUNTIF(Vertices[Out-Degree], "&gt;=" &amp; H26)</f>
        <v>0</v>
      </c>
      <c r="J25" s="39">
        <f t="shared" si="4"/>
        <v>31674.327619509073</v>
      </c>
      <c r="K25" s="40">
        <f>COUNTIF(Vertices[Betweenness Centrality], "&gt;= " &amp; J25) - COUNTIF(Vertices[Betweenness Centrality], "&gt;=" &amp; J26)</f>
        <v>0</v>
      </c>
      <c r="L25" s="39">
        <f t="shared" si="5"/>
        <v>0.41828072727272742</v>
      </c>
      <c r="M25" s="40">
        <f>COUNTIF(Vertices[Closeness Centrality], "&gt;= " &amp; L25) - COUNTIF(Vertices[Closeness Centrality], "&gt;=" &amp; L26)</f>
        <v>0</v>
      </c>
      <c r="N25" s="39">
        <f t="shared" si="6"/>
        <v>1.5600272727272723E-2</v>
      </c>
      <c r="O25" s="40">
        <f>COUNTIF(Vertices[Eigenvector Centrality], "&gt;= " &amp; N25) - COUNTIF(Vertices[Eigenvector Centrality], "&gt;=" &amp; N26)</f>
        <v>0</v>
      </c>
      <c r="P25" s="39">
        <f t="shared" si="7"/>
        <v>5.3922895636363659</v>
      </c>
      <c r="Q25" s="40">
        <f>COUNTIF(Vertices[PageRank], "&gt;= " &amp; P25) - COUNTIF(Vertices[PageRank], "&gt;=" &amp; P26)</f>
        <v>0</v>
      </c>
      <c r="R25" s="39">
        <f t="shared" si="8"/>
        <v>0.41818181818181827</v>
      </c>
      <c r="S25" s="44">
        <f>COUNTIF(Vertices[Clustering Coefficient], "&gt;= " &amp; R25) - COUNTIF(Vertices[Clustering Coefficient], "&gt;=" &amp; R26)</f>
        <v>1</v>
      </c>
      <c r="T25" s="39" t="e">
        <f t="shared" ca="1" si="9"/>
        <v>#REF!</v>
      </c>
      <c r="U25" s="40" t="e">
        <f t="shared" ca="1" si="0"/>
        <v>#REF!</v>
      </c>
    </row>
    <row r="26" spans="1:21" x14ac:dyDescent="0.25">
      <c r="A26" s="34" t="s">
        <v>1081</v>
      </c>
      <c r="B26" s="34" t="s">
        <v>1083</v>
      </c>
      <c r="D26" s="32">
        <f t="shared" si="1"/>
        <v>30.672727272727251</v>
      </c>
      <c r="E26" s="3">
        <f>COUNTIF(Vertices[Degree], "&gt;= " &amp; D26) - COUNTIF(Vertices[Degree], "&gt;=" &amp; D28)</f>
        <v>0</v>
      </c>
      <c r="F26" s="37">
        <f t="shared" si="2"/>
        <v>0</v>
      </c>
      <c r="G26" s="38">
        <f>COUNTIF(Vertices[In-Degree], "&gt;= " &amp; F26) - COUNTIF(Vertices[In-Degree], "&gt;=" &amp; F28)</f>
        <v>0</v>
      </c>
      <c r="H26" s="37">
        <f t="shared" si="3"/>
        <v>0</v>
      </c>
      <c r="I26" s="38">
        <f>COUNTIF(Vertices[Out-Degree], "&gt;= " &amp; H26) - COUNTIF(Vertices[Out-Degree], "&gt;=" &amp; H28)</f>
        <v>0</v>
      </c>
      <c r="J26" s="37">
        <f t="shared" si="4"/>
        <v>33051.472298618166</v>
      </c>
      <c r="K26" s="38">
        <f>COUNTIF(Vertices[Betweenness Centrality], "&gt;= " &amp; J26) - COUNTIF(Vertices[Betweenness Centrality], "&gt;=" &amp; J28)</f>
        <v>0</v>
      </c>
      <c r="L26" s="37">
        <f t="shared" si="5"/>
        <v>0.43645945454545471</v>
      </c>
      <c r="M26" s="38">
        <f>COUNTIF(Vertices[Closeness Centrality], "&gt;= " &amp; L26) - COUNTIF(Vertices[Closeness Centrality], "&gt;=" &amp; L28)</f>
        <v>0</v>
      </c>
      <c r="N26" s="37">
        <f t="shared" si="6"/>
        <v>1.6278545454545452E-2</v>
      </c>
      <c r="O26" s="38">
        <f>COUNTIF(Vertices[Eigenvector Centrality], "&gt;= " &amp; N26) - COUNTIF(Vertices[Eigenvector Centrality], "&gt;=" &amp; N28)</f>
        <v>0</v>
      </c>
      <c r="P26" s="37">
        <f t="shared" si="7"/>
        <v>5.6157813272727299</v>
      </c>
      <c r="Q26" s="38">
        <f>COUNTIF(Vertices[PageRank], "&gt;= " &amp; P26) - COUNTIF(Vertices[PageRank], "&gt;=" &amp; P28)</f>
        <v>0</v>
      </c>
      <c r="R26" s="37">
        <f t="shared" si="8"/>
        <v>0.43636363636363645</v>
      </c>
      <c r="S26" s="43">
        <f>COUNTIF(Vertices[Clustering Coefficient], "&gt;= " &amp; R26) - COUNTIF(Vertices[Clustering Coefficient], "&gt;=" &amp; R28)</f>
        <v>3</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-4</v>
      </c>
      <c r="F27" s="63"/>
      <c r="G27" s="64">
        <f>COUNTIF(Vertices[In-Degree], "&gt;= " &amp; F27) - COUNTIF(Vertices[In-Degree], "&gt;=" &amp; F28)</f>
        <v>0</v>
      </c>
      <c r="H27" s="63"/>
      <c r="I27" s="64">
        <f>COUNTIF(Vertices[Out-Degree], "&gt;= " &amp; H27) - COUNTIF(Vertices[Out-Degree], "&gt;=" &amp; H28)</f>
        <v>0</v>
      </c>
      <c r="J27" s="63"/>
      <c r="K27" s="64">
        <f>COUNTIF(Vertices[Betweenness Centrality], "&gt;= " &amp; J27) - COUNTIF(Vertices[Betweenness Centrality], "&gt;=" &amp; J28)</f>
        <v>-1</v>
      </c>
      <c r="L27" s="63"/>
      <c r="M27" s="64">
        <f>COUNTIF(Vertices[Closeness Centrality], "&gt;= " &amp; L27) - COUNTIF(Vertices[Closeness Centrality], "&gt;=" &amp; L28)</f>
        <v>-122</v>
      </c>
      <c r="N27" s="63"/>
      <c r="O27" s="64">
        <f>COUNTIF(Vertices[Eigenvector Centrality], "&gt;= " &amp; N27) - COUNTIF(Vertices[Eigenvector Centrality], "&gt;=" &amp; N28)</f>
        <v>-16</v>
      </c>
      <c r="P27" s="63"/>
      <c r="Q27" s="64">
        <f>COUNTIF(Vertices[Eigenvector Centrality], "&gt;= " &amp; P27) - COUNTIF(Vertices[Eigenvector Centrality], "&gt;=" &amp; P28)</f>
        <v>0</v>
      </c>
      <c r="R27" s="63"/>
      <c r="S27" s="65">
        <f>COUNTIF(Vertices[Clustering Coefficient], "&gt;= " &amp; R27) - COUNTIF(Vertices[Clustering Coefficient], "&gt;=" &amp; R28)</f>
        <v>-419</v>
      </c>
      <c r="T27" s="63"/>
      <c r="U27" s="64">
        <f ca="1">COUNTIF(Vertices[Clustering Coefficient], "&gt;= " &amp; T27) - COUNTIF(Vertices[Clustering Coefficient], "&gt;=" &amp; T28)</f>
        <v>0</v>
      </c>
    </row>
    <row r="28" spans="1:21" x14ac:dyDescent="0.25">
      <c r="D28" s="32">
        <f>D26+($D$57-$D$2)/BinDivisor</f>
        <v>31.909090909090885</v>
      </c>
      <c r="E28" s="3">
        <f>COUNTIF(Vertices[Degree], "&gt;= " &amp; D28) - COUNTIF(Vertices[Degree], "&gt;=" &amp; D40)</f>
        <v>1</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34428.616977727259</v>
      </c>
      <c r="K28" s="40">
        <f>COUNTIF(Vertices[Betweenness Centrality], "&gt;= " &amp; J28) - COUNTIF(Vertices[Betweenness Centrality], "&gt;=" &amp; J40)</f>
        <v>0</v>
      </c>
      <c r="L28" s="39">
        <f>L26+($L$57-$L$2)/BinDivisor</f>
        <v>0.454638181818182</v>
      </c>
      <c r="M28" s="40">
        <f>COUNTIF(Vertices[Closeness Centrality], "&gt;= " &amp; L28) - COUNTIF(Vertices[Closeness Centrality], "&gt;=" &amp; L40)</f>
        <v>0</v>
      </c>
      <c r="N28" s="39">
        <f>N26+($N$57-$N$2)/BinDivisor</f>
        <v>1.6956818181818181E-2</v>
      </c>
      <c r="O28" s="40">
        <f>COUNTIF(Vertices[Eigenvector Centrality], "&gt;= " &amp; N28) - COUNTIF(Vertices[Eigenvector Centrality], "&gt;=" &amp; N40)</f>
        <v>0</v>
      </c>
      <c r="P28" s="39">
        <f>P26+($P$57-$P$2)/BinDivisor</f>
        <v>5.839273090909094</v>
      </c>
      <c r="Q28" s="40">
        <f>COUNTIF(Vertices[PageRank], "&gt;= " &amp; P28) - COUNTIF(Vertices[PageRank], "&gt;=" &amp; P40)</f>
        <v>1</v>
      </c>
      <c r="R28" s="39">
        <f>R26+($R$57-$R$2)/BinDivisor</f>
        <v>0.45454545454545464</v>
      </c>
      <c r="S28" s="44">
        <f>COUNTIF(Vertices[Clustering Coefficient], "&gt;= " &amp; R28) - COUNTIF(Vertices[Clustering Coefficient], "&gt;=" &amp; R40)</f>
        <v>7</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63"/>
      <c r="G29" s="64">
        <f>COUNTIF(Vertices[In-Degree], "&gt;= " &amp; F29) - COUNTIF(Vertices[In-Degree], "&gt;=" &amp; F30)</f>
        <v>0</v>
      </c>
      <c r="H29" s="63"/>
      <c r="I29" s="64">
        <f>COUNTIF(Vertices[Out-Degree], "&gt;= " &amp; H29) - COUNTIF(Vertices[Out-Degree], "&gt;=" &amp; H30)</f>
        <v>0</v>
      </c>
      <c r="J29" s="63"/>
      <c r="K29" s="64">
        <f>COUNTIF(Vertices[Betweenness Centrality], "&gt;= " &amp; J29) - COUNTIF(Vertices[Betweenness Centrality], "&gt;=" &amp; J30)</f>
        <v>0</v>
      </c>
      <c r="L29" s="63"/>
      <c r="M29" s="64">
        <f>COUNTIF(Vertices[Closeness Centrality], "&gt;= " &amp; L29) - COUNTIF(Vertices[Closeness Centrality], "&gt;=" &amp; L30)</f>
        <v>0</v>
      </c>
      <c r="N29" s="63"/>
      <c r="O29" s="64">
        <f>COUNTIF(Vertices[Eigenvector Centrality], "&gt;= " &amp; N29) - COUNTIF(Vertices[Eigenvector Centrality], "&gt;=" &amp; N30)</f>
        <v>0</v>
      </c>
      <c r="P29" s="63"/>
      <c r="Q29" s="64">
        <f>COUNTIF(Vertices[Eigenvector Centrality], "&gt;= " &amp; P29) - COUNTIF(Vertices[Eigenvector Centrality], "&gt;=" &amp; P30)</f>
        <v>0</v>
      </c>
      <c r="R29" s="63"/>
      <c r="S29" s="65">
        <f>COUNTIF(Vertices[Clustering Coefficient], "&gt;= " &amp; R29) - COUNTIF(Vertices[Clustering Coefficient], "&gt;=" &amp; R30)</f>
        <v>0</v>
      </c>
      <c r="T29" s="63"/>
      <c r="U29" s="64">
        <f>COUNTIF(Vertices[Clustering Coefficient], "&gt;= " &amp; T29) - COUNTIF(Vertices[Clustering Coefficient], "&gt;=" &amp; T30)</f>
        <v>0</v>
      </c>
    </row>
    <row r="30" spans="1:21" x14ac:dyDescent="0.25">
      <c r="D30" s="32"/>
      <c r="E30" s="3">
        <f>COUNTIF(Vertices[Degree], "&gt;= " &amp; D30) - COUNTIF(Vertices[Degree], "&gt;=" &amp; D31)</f>
        <v>0</v>
      </c>
      <c r="F30" s="63"/>
      <c r="G30" s="64">
        <f>COUNTIF(Vertices[In-Degree], "&gt;= " &amp; F30) - COUNTIF(Vertices[In-Degree], "&gt;=" &amp; F31)</f>
        <v>0</v>
      </c>
      <c r="H30" s="63"/>
      <c r="I30" s="64">
        <f>COUNTIF(Vertices[Out-Degree], "&gt;= " &amp; H30) - COUNTIF(Vertices[Out-Degree], "&gt;=" &amp; H31)</f>
        <v>0</v>
      </c>
      <c r="J30" s="63"/>
      <c r="K30" s="64">
        <f>COUNTIF(Vertices[Betweenness Centrality], "&gt;= " &amp; J30) - COUNTIF(Vertices[Betweenness Centrality], "&gt;=" &amp; J31)</f>
        <v>0</v>
      </c>
      <c r="L30" s="63"/>
      <c r="M30" s="64">
        <f>COUNTIF(Vertices[Closeness Centrality], "&gt;= " &amp; L30) - COUNTIF(Vertices[Closeness Centrality], "&gt;=" &amp; L31)</f>
        <v>0</v>
      </c>
      <c r="N30" s="63"/>
      <c r="O30" s="64">
        <f>COUNTIF(Vertices[Eigenvector Centrality], "&gt;= " &amp; N30) - COUNTIF(Vertices[Eigenvector Centrality], "&gt;=" &amp; N31)</f>
        <v>0</v>
      </c>
      <c r="P30" s="63"/>
      <c r="Q30" s="64">
        <f>COUNTIF(Vertices[Eigenvector Centrality], "&gt;= " &amp; P30) - COUNTIF(Vertices[Eigenvector Centrality], "&gt;=" &amp; P31)</f>
        <v>0</v>
      </c>
      <c r="R30" s="63"/>
      <c r="S30" s="65">
        <f>COUNTIF(Vertices[Clustering Coefficient], "&gt;= " &amp; R30) - COUNTIF(Vertices[Clustering Coefficient], "&gt;=" &amp; R31)</f>
        <v>0</v>
      </c>
      <c r="T30" s="63"/>
      <c r="U30" s="64">
        <f>COUNTIF(Vertices[Clustering Coefficient], "&gt;= " &amp; T30) - COUNTIF(Vertices[Clustering Coefficient], "&gt;=" &amp; T31)</f>
        <v>0</v>
      </c>
    </row>
    <row r="31" spans="1:21" x14ac:dyDescent="0.25">
      <c r="D31" s="32"/>
      <c r="E31" s="3">
        <f>COUNTIF(Vertices[Degree], "&gt;= " &amp; D31) - COUNTIF(Vertices[Degree], "&gt;=" &amp; D32)</f>
        <v>0</v>
      </c>
      <c r="F31" s="63"/>
      <c r="G31" s="64">
        <f>COUNTIF(Vertices[In-Degree], "&gt;= " &amp; F31) - COUNTIF(Vertices[In-Degree], "&gt;=" &amp; F32)</f>
        <v>0</v>
      </c>
      <c r="H31" s="63"/>
      <c r="I31" s="64">
        <f>COUNTIF(Vertices[Out-Degree], "&gt;= " &amp; H31) - COUNTIF(Vertices[Out-Degree], "&gt;=" &amp; H32)</f>
        <v>0</v>
      </c>
      <c r="J31" s="63"/>
      <c r="K31" s="64">
        <f>COUNTIF(Vertices[Betweenness Centrality], "&gt;= " &amp; J31) - COUNTIF(Vertices[Betweenness Centrality], "&gt;=" &amp; J32)</f>
        <v>0</v>
      </c>
      <c r="L31" s="63"/>
      <c r="M31" s="64">
        <f>COUNTIF(Vertices[Closeness Centrality], "&gt;= " &amp; L31) - COUNTIF(Vertices[Closeness Centrality], "&gt;=" &amp; L32)</f>
        <v>0</v>
      </c>
      <c r="N31" s="63"/>
      <c r="O31" s="64">
        <f>COUNTIF(Vertices[Eigenvector Centrality], "&gt;= " &amp; N31) - COUNTIF(Vertices[Eigenvector Centrality], "&gt;=" &amp; N32)</f>
        <v>0</v>
      </c>
      <c r="P31" s="63"/>
      <c r="Q31" s="64">
        <f>COUNTIF(Vertices[Eigenvector Centrality], "&gt;= " &amp; P31) - COUNTIF(Vertices[Eigenvector Centrality], "&gt;=" &amp; P32)</f>
        <v>0</v>
      </c>
      <c r="R31" s="63"/>
      <c r="S31" s="65">
        <f>COUNTIF(Vertices[Clustering Coefficient], "&gt;= " &amp; R31) - COUNTIF(Vertices[Clustering Coefficient], "&gt;=" &amp; R32)</f>
        <v>0</v>
      </c>
      <c r="T31" s="63"/>
      <c r="U31" s="64">
        <f>COUNTIF(Vertices[Clustering Coefficient], "&gt;= " &amp; T31) - COUNTIF(Vertices[Clustering Coefficient], "&gt;=" &amp; T32)</f>
        <v>0</v>
      </c>
    </row>
    <row r="32" spans="1:21" x14ac:dyDescent="0.25">
      <c r="D32" s="32"/>
      <c r="E32" s="3">
        <f>COUNTIF(Vertices[Degree], "&gt;= " &amp; D32) - COUNTIF(Vertices[Degree], "&gt;=" &amp; D33)</f>
        <v>0</v>
      </c>
      <c r="F32" s="63"/>
      <c r="G32" s="64">
        <f>COUNTIF(Vertices[In-Degree], "&gt;= " &amp; F32) - COUNTIF(Vertices[In-Degree], "&gt;=" &amp; F33)</f>
        <v>0</v>
      </c>
      <c r="H32" s="63"/>
      <c r="I32" s="64">
        <f>COUNTIF(Vertices[Out-Degree], "&gt;= " &amp; H32) - COUNTIF(Vertices[Out-Degree], "&gt;=" &amp; H33)</f>
        <v>0</v>
      </c>
      <c r="J32" s="63"/>
      <c r="K32" s="64">
        <f>COUNTIF(Vertices[Betweenness Centrality], "&gt;= " &amp; J32) - COUNTIF(Vertices[Betweenness Centrality], "&gt;=" &amp; J33)</f>
        <v>0</v>
      </c>
      <c r="L32" s="63"/>
      <c r="M32" s="64">
        <f>COUNTIF(Vertices[Closeness Centrality], "&gt;= " &amp; L32) - COUNTIF(Vertices[Closeness Centrality], "&gt;=" &amp; L33)</f>
        <v>0</v>
      </c>
      <c r="N32" s="63"/>
      <c r="O32" s="64">
        <f>COUNTIF(Vertices[Eigenvector Centrality], "&gt;= " &amp; N32) - COUNTIF(Vertices[Eigenvector Centrality], "&gt;=" &amp; N33)</f>
        <v>0</v>
      </c>
      <c r="P32" s="63"/>
      <c r="Q32" s="64">
        <f>COUNTIF(Vertices[Eigenvector Centrality], "&gt;= " &amp; P32) - COUNTIF(Vertices[Eigenvector Centrality], "&gt;=" &amp; P33)</f>
        <v>0</v>
      </c>
      <c r="R32" s="63"/>
      <c r="S32" s="65">
        <f>COUNTIF(Vertices[Clustering Coefficient], "&gt;= " &amp; R32) - COUNTIF(Vertices[Clustering Coefficient], "&gt;=" &amp; R33)</f>
        <v>0</v>
      </c>
      <c r="T32" s="63"/>
      <c r="U32" s="64">
        <f>COUNTIF(Vertices[Clustering Coefficient], "&gt;= " &amp; T32) - COUNTIF(Vertices[Clustering Coefficient], "&gt;=" &amp; T33)</f>
        <v>0</v>
      </c>
    </row>
    <row r="33" spans="1:21" x14ac:dyDescent="0.25">
      <c r="D33" s="32"/>
      <c r="E33" s="3">
        <f>COUNTIF(Vertices[Degree], "&gt;= " &amp; D33) - COUNTIF(Vertices[Degree], "&gt;=" &amp; D38)</f>
        <v>0</v>
      </c>
      <c r="F33" s="63"/>
      <c r="G33" s="64">
        <f>COUNTIF(Vertices[In-Degree], "&gt;= " &amp; F33) - COUNTIF(Vertices[In-Degree], "&gt;=" &amp; F38)</f>
        <v>0</v>
      </c>
      <c r="H33" s="63"/>
      <c r="I33" s="64">
        <f>COUNTIF(Vertices[Out-Degree], "&gt;= " &amp; H33) - COUNTIF(Vertices[Out-Degree], "&gt;=" &amp; H38)</f>
        <v>0</v>
      </c>
      <c r="J33" s="63"/>
      <c r="K33" s="64">
        <f>COUNTIF(Vertices[Betweenness Centrality], "&gt;= " &amp; J33) - COUNTIF(Vertices[Betweenness Centrality], "&gt;=" &amp; J38)</f>
        <v>0</v>
      </c>
      <c r="L33" s="63"/>
      <c r="M33" s="64">
        <f>COUNTIF(Vertices[Closeness Centrality], "&gt;= " &amp; L33) - COUNTIF(Vertices[Closeness Centrality], "&gt;=" &amp; L38)</f>
        <v>0</v>
      </c>
      <c r="N33" s="63"/>
      <c r="O33" s="64">
        <f>COUNTIF(Vertices[Eigenvector Centrality], "&gt;= " &amp; N33) - COUNTIF(Vertices[Eigenvector Centrality], "&gt;=" &amp; N38)</f>
        <v>0</v>
      </c>
      <c r="P33" s="63"/>
      <c r="Q33" s="64">
        <f>COUNTIF(Vertices[Eigenvector Centrality], "&gt;= " &amp; P33) - COUNTIF(Vertices[Eigenvector Centrality], "&gt;=" &amp; P38)</f>
        <v>0</v>
      </c>
      <c r="R33" s="63"/>
      <c r="S33" s="65">
        <f>COUNTIF(Vertices[Clustering Coefficient], "&gt;= " &amp; R33) - COUNTIF(Vertices[Clustering Coefficient], "&gt;=" &amp; R38)</f>
        <v>0</v>
      </c>
      <c r="T33" s="63"/>
      <c r="U33" s="64">
        <f>COUNTIF(Vertices[Clustering Coefficient], "&gt;= " &amp; T33) - COUNTIF(Vertices[Clustering Coefficient], "&gt;=" &amp; T38)</f>
        <v>0</v>
      </c>
    </row>
    <row r="34" spans="1:21" x14ac:dyDescent="0.25">
      <c r="D34" s="32"/>
      <c r="E34" s="3">
        <f>COUNTIF(Vertices[Degree], "&gt;= " &amp; D34) - COUNTIF(Vertices[Degree], "&gt;=" &amp; D35)</f>
        <v>0</v>
      </c>
      <c r="F34" s="63"/>
      <c r="G34" s="64">
        <f>COUNTIF(Vertices[In-Degree], "&gt;= " &amp; F34) - COUNTIF(Vertices[In-Degree], "&gt;=" &amp; F35)</f>
        <v>0</v>
      </c>
      <c r="H34" s="63"/>
      <c r="I34" s="64">
        <f>COUNTIF(Vertices[Out-Degree], "&gt;= " &amp; H34) - COUNTIF(Vertices[Out-Degree], "&gt;=" &amp; H35)</f>
        <v>0</v>
      </c>
      <c r="J34" s="63"/>
      <c r="K34" s="64">
        <f>COUNTIF(Vertices[Betweenness Centrality], "&gt;= " &amp; J34) - COUNTIF(Vertices[Betweenness Centrality], "&gt;=" &amp; J35)</f>
        <v>0</v>
      </c>
      <c r="L34" s="63"/>
      <c r="M34" s="64">
        <f>COUNTIF(Vertices[Closeness Centrality], "&gt;= " &amp; L34) - COUNTIF(Vertices[Closeness Centrality], "&gt;=" &amp; L35)</f>
        <v>0</v>
      </c>
      <c r="N34" s="63"/>
      <c r="O34" s="64">
        <f>COUNTIF(Vertices[Eigenvector Centrality], "&gt;= " &amp; N34) - COUNTIF(Vertices[Eigenvector Centrality], "&gt;=" &amp; N35)</f>
        <v>0</v>
      </c>
      <c r="P34" s="63"/>
      <c r="Q34" s="64">
        <f>COUNTIF(Vertices[Eigenvector Centrality], "&gt;= " &amp; P34) - COUNTIF(Vertices[Eigenvector Centrality], "&gt;=" &amp; P35)</f>
        <v>0</v>
      </c>
      <c r="R34" s="63"/>
      <c r="S34" s="65">
        <f>COUNTIF(Vertices[Clustering Coefficient], "&gt;= " &amp; R34) - COUNTIF(Vertices[Clustering Coefficient], "&gt;=" &amp; R35)</f>
        <v>0</v>
      </c>
      <c r="T34" s="63"/>
      <c r="U34" s="64">
        <f>COUNTIF(Vertices[Clustering Coefficient], "&gt;= " &amp; T34) - COUNTIF(Vertices[Clustering Coefficient], "&gt;=" &amp; T35)</f>
        <v>0</v>
      </c>
    </row>
    <row r="35" spans="1:21" x14ac:dyDescent="0.25">
      <c r="D35" s="32"/>
      <c r="E35" s="3">
        <f>COUNTIF(Vertices[Degree], "&gt;= " &amp; D35) - COUNTIF(Vertices[Degree], "&gt;=" &amp; D36)</f>
        <v>0</v>
      </c>
      <c r="F35" s="63"/>
      <c r="G35" s="64">
        <f>COUNTIF(Vertices[In-Degree], "&gt;= " &amp; F35) - COUNTIF(Vertices[In-Degree], "&gt;=" &amp; F36)</f>
        <v>0</v>
      </c>
      <c r="H35" s="63"/>
      <c r="I35" s="64">
        <f>COUNTIF(Vertices[Out-Degree], "&gt;= " &amp; H35) - COUNTIF(Vertices[Out-Degree], "&gt;=" &amp; H36)</f>
        <v>0</v>
      </c>
      <c r="J35" s="63"/>
      <c r="K35" s="64">
        <f>COUNTIF(Vertices[Betweenness Centrality], "&gt;= " &amp; J35) - COUNTIF(Vertices[Betweenness Centrality], "&gt;=" &amp; J36)</f>
        <v>0</v>
      </c>
      <c r="L35" s="63"/>
      <c r="M35" s="64">
        <f>COUNTIF(Vertices[Closeness Centrality], "&gt;= " &amp; L35) - COUNTIF(Vertices[Closeness Centrality], "&gt;=" &amp; L36)</f>
        <v>0</v>
      </c>
      <c r="N35" s="63"/>
      <c r="O35" s="64">
        <f>COUNTIF(Vertices[Eigenvector Centrality], "&gt;= " &amp; N35) - COUNTIF(Vertices[Eigenvector Centrality], "&gt;=" &amp; N36)</f>
        <v>0</v>
      </c>
      <c r="P35" s="63"/>
      <c r="Q35" s="64">
        <f>COUNTIF(Vertices[Eigenvector Centrality], "&gt;= " &amp; P35) - COUNTIF(Vertices[Eigenvector Centrality], "&gt;=" &amp; P36)</f>
        <v>0</v>
      </c>
      <c r="R35" s="63"/>
      <c r="S35" s="65">
        <f>COUNTIF(Vertices[Clustering Coefficient], "&gt;= " &amp; R35) - COUNTIF(Vertices[Clustering Coefficient], "&gt;=" &amp; R36)</f>
        <v>0</v>
      </c>
      <c r="T35" s="63"/>
      <c r="U35" s="64">
        <f>COUNTIF(Vertices[Clustering Coefficient], "&gt;= " &amp; T35) - COUNTIF(Vertices[Clustering Coefficient], "&gt;=" &amp; T36)</f>
        <v>0</v>
      </c>
    </row>
    <row r="36" spans="1:21" x14ac:dyDescent="0.25">
      <c r="D36" s="32"/>
      <c r="E36" s="3">
        <f>COUNTIF(Vertices[Degree], "&gt;= " &amp; D36) - COUNTIF(Vertices[Degree], "&gt;=" &amp; D37)</f>
        <v>0</v>
      </c>
      <c r="F36" s="63"/>
      <c r="G36" s="64">
        <f>COUNTIF(Vertices[In-Degree], "&gt;= " &amp; F36) - COUNTIF(Vertices[In-Degree], "&gt;=" &amp; F37)</f>
        <v>0</v>
      </c>
      <c r="H36" s="63"/>
      <c r="I36" s="64">
        <f>COUNTIF(Vertices[Out-Degree], "&gt;= " &amp; H36) - COUNTIF(Vertices[Out-Degree], "&gt;=" &amp; H37)</f>
        <v>0</v>
      </c>
      <c r="J36" s="63"/>
      <c r="K36" s="64">
        <f>COUNTIF(Vertices[Betweenness Centrality], "&gt;= " &amp; J36) - COUNTIF(Vertices[Betweenness Centrality], "&gt;=" &amp; J37)</f>
        <v>0</v>
      </c>
      <c r="L36" s="63"/>
      <c r="M36" s="64">
        <f>COUNTIF(Vertices[Closeness Centrality], "&gt;= " &amp; L36) - COUNTIF(Vertices[Closeness Centrality], "&gt;=" &amp; L37)</f>
        <v>0</v>
      </c>
      <c r="N36" s="63"/>
      <c r="O36" s="64">
        <f>COUNTIF(Vertices[Eigenvector Centrality], "&gt;= " &amp; N36) - COUNTIF(Vertices[Eigenvector Centrality], "&gt;=" &amp; N37)</f>
        <v>0</v>
      </c>
      <c r="P36" s="63"/>
      <c r="Q36" s="64">
        <f>COUNTIF(Vertices[Eigenvector Centrality], "&gt;= " &amp; P36) - COUNTIF(Vertices[Eigenvector Centrality], "&gt;=" &amp; P37)</f>
        <v>0</v>
      </c>
      <c r="R36" s="63"/>
      <c r="S36" s="65">
        <f>COUNTIF(Vertices[Clustering Coefficient], "&gt;= " &amp; R36) - COUNTIF(Vertices[Clustering Coefficient], "&gt;=" &amp; R37)</f>
        <v>0</v>
      </c>
      <c r="T36" s="63"/>
      <c r="U36" s="64">
        <f>COUNTIF(Vertices[Clustering Coefficient], "&gt;= " &amp; T36) - COUNTIF(Vertices[Clustering Coefficient], "&gt;=" &amp; T37)</f>
        <v>0</v>
      </c>
    </row>
    <row r="37" spans="1:21" x14ac:dyDescent="0.25">
      <c r="D37" s="32"/>
      <c r="E37" s="3">
        <f>COUNTIF(Vertices[Degree], "&gt;= " &amp; D37) - COUNTIF(Vertices[Degree], "&gt;=" &amp; D38)</f>
        <v>0</v>
      </c>
      <c r="F37" s="63"/>
      <c r="G37" s="64">
        <f>COUNTIF(Vertices[In-Degree], "&gt;= " &amp; F37) - COUNTIF(Vertices[In-Degree], "&gt;=" &amp; F38)</f>
        <v>0</v>
      </c>
      <c r="H37" s="63"/>
      <c r="I37" s="64">
        <f>COUNTIF(Vertices[Out-Degree], "&gt;= " &amp; H37) - COUNTIF(Vertices[Out-Degree], "&gt;=" &amp; H38)</f>
        <v>0</v>
      </c>
      <c r="J37" s="63"/>
      <c r="K37" s="64">
        <f>COUNTIF(Vertices[Betweenness Centrality], "&gt;= " &amp; J37) - COUNTIF(Vertices[Betweenness Centrality], "&gt;=" &amp; J38)</f>
        <v>0</v>
      </c>
      <c r="L37" s="63"/>
      <c r="M37" s="64">
        <f>COUNTIF(Vertices[Closeness Centrality], "&gt;= " &amp; L37) - COUNTIF(Vertices[Closeness Centrality], "&gt;=" &amp; L38)</f>
        <v>0</v>
      </c>
      <c r="N37" s="63"/>
      <c r="O37" s="64">
        <f>COUNTIF(Vertices[Eigenvector Centrality], "&gt;= " &amp; N37) - COUNTIF(Vertices[Eigenvector Centrality], "&gt;=" &amp; N38)</f>
        <v>0</v>
      </c>
      <c r="P37" s="63"/>
      <c r="Q37" s="64">
        <f>COUNTIF(Vertices[Eigenvector Centrality], "&gt;= " &amp; P37) - COUNTIF(Vertices[Eigenvector Centrality], "&gt;=" &amp; P38)</f>
        <v>0</v>
      </c>
      <c r="R37" s="63"/>
      <c r="S37" s="65">
        <f>COUNTIF(Vertices[Clustering Coefficient], "&gt;= " &amp; R37) - COUNTIF(Vertices[Clustering Coefficient], "&gt;=" &amp; R38)</f>
        <v>0</v>
      </c>
      <c r="T37" s="63"/>
      <c r="U37" s="64">
        <f>COUNTIF(Vertices[Clustering Coefficient], "&gt;= " &amp; T37) - COUNTIF(Vertices[Clustering Coefficient], "&gt;=" &amp; T38)</f>
        <v>0</v>
      </c>
    </row>
    <row r="38" spans="1:21" x14ac:dyDescent="0.25">
      <c r="D38" s="32"/>
      <c r="E38" s="3">
        <f>COUNTIF(Vertices[Degree], "&gt;= " &amp; D38) - COUNTIF(Vertices[Degree], "&gt;=" &amp; D40)</f>
        <v>-3</v>
      </c>
      <c r="F38" s="63"/>
      <c r="G38" s="64">
        <f>COUNTIF(Vertices[In-Degree], "&gt;= " &amp; F38) - COUNTIF(Vertices[In-Degree], "&gt;=" &amp; F40)</f>
        <v>0</v>
      </c>
      <c r="H38" s="63"/>
      <c r="I38" s="64">
        <f>COUNTIF(Vertices[Out-Degree], "&gt;= " &amp; H38) - COUNTIF(Vertices[Out-Degree], "&gt;=" &amp; H40)</f>
        <v>0</v>
      </c>
      <c r="J38" s="63"/>
      <c r="K38" s="64">
        <f>COUNTIF(Vertices[Betweenness Centrality], "&gt;= " &amp; J38) - COUNTIF(Vertices[Betweenness Centrality], "&gt;=" &amp; J40)</f>
        <v>-1</v>
      </c>
      <c r="L38" s="63"/>
      <c r="M38" s="64">
        <f>COUNTIF(Vertices[Closeness Centrality], "&gt;= " &amp; L38) - COUNTIF(Vertices[Closeness Centrality], "&gt;=" &amp; L40)</f>
        <v>-122</v>
      </c>
      <c r="N38" s="63"/>
      <c r="O38" s="64">
        <f>COUNTIF(Vertices[Eigenvector Centrality], "&gt;= " &amp; N38) - COUNTIF(Vertices[Eigenvector Centrality], "&gt;=" &amp; N40)</f>
        <v>-16</v>
      </c>
      <c r="P38" s="63"/>
      <c r="Q38" s="64">
        <f>COUNTIF(Vertices[Eigenvector Centrality], "&gt;= " &amp; P38) - COUNTIF(Vertices[Eigenvector Centrality], "&gt;=" &amp; P40)</f>
        <v>0</v>
      </c>
      <c r="R38" s="63"/>
      <c r="S38" s="65">
        <f>COUNTIF(Vertices[Clustering Coefficient], "&gt;= " &amp; R38) - COUNTIF(Vertices[Clustering Coefficient], "&gt;=" &amp; R40)</f>
        <v>-412</v>
      </c>
      <c r="T38" s="63"/>
      <c r="U38" s="64">
        <f ca="1">COUNTIF(Vertices[Clustering Coefficient], "&gt;= " &amp; T38) - COUNTIF(Vertices[Clustering Coefficient], "&gt;=" &amp; T40)</f>
        <v>0</v>
      </c>
    </row>
    <row r="39" spans="1:21" x14ac:dyDescent="0.25">
      <c r="D39" s="32"/>
      <c r="E39" s="3">
        <f>COUNTIF(Vertices[Degree], "&gt;= " &amp; D39) - COUNTIF(Vertices[Degree], "&gt;=" &amp; D40)</f>
        <v>-3</v>
      </c>
      <c r="F39" s="63"/>
      <c r="G39" s="64">
        <f>COUNTIF(Vertices[In-Degree], "&gt;= " &amp; F39) - COUNTIF(Vertices[In-Degree], "&gt;=" &amp; F40)</f>
        <v>0</v>
      </c>
      <c r="H39" s="63"/>
      <c r="I39" s="64">
        <f>COUNTIF(Vertices[Out-Degree], "&gt;= " &amp; H39) - COUNTIF(Vertices[Out-Degree], "&gt;=" &amp; H40)</f>
        <v>0</v>
      </c>
      <c r="J39" s="63"/>
      <c r="K39" s="64">
        <f>COUNTIF(Vertices[Betweenness Centrality], "&gt;= " &amp; J39) - COUNTIF(Vertices[Betweenness Centrality], "&gt;=" &amp; J40)</f>
        <v>-1</v>
      </c>
      <c r="L39" s="63"/>
      <c r="M39" s="64">
        <f>COUNTIF(Vertices[Closeness Centrality], "&gt;= " &amp; L39) - COUNTIF(Vertices[Closeness Centrality], "&gt;=" &amp; L40)</f>
        <v>-122</v>
      </c>
      <c r="N39" s="63"/>
      <c r="O39" s="64">
        <f>COUNTIF(Vertices[Eigenvector Centrality], "&gt;= " &amp; N39) - COUNTIF(Vertices[Eigenvector Centrality], "&gt;=" &amp; N40)</f>
        <v>-16</v>
      </c>
      <c r="P39" s="63"/>
      <c r="Q39" s="64">
        <f>COUNTIF(Vertices[Eigenvector Centrality], "&gt;= " &amp; P39) - COUNTIF(Vertices[Eigenvector Centrality], "&gt;=" &amp; P40)</f>
        <v>0</v>
      </c>
      <c r="R39" s="63"/>
      <c r="S39" s="65">
        <f>COUNTIF(Vertices[Clustering Coefficient], "&gt;= " &amp; R39) - COUNTIF(Vertices[Clustering Coefficient], "&gt;=" &amp; R40)</f>
        <v>-412</v>
      </c>
      <c r="T39" s="63"/>
      <c r="U39" s="64">
        <f ca="1">COUNTIF(Vertices[Clustering Coefficient], "&gt;= " &amp; T39) - COUNTIF(Vertices[Clustering Coefficient], "&gt;=" &amp; T40)</f>
        <v>0</v>
      </c>
    </row>
    <row r="40" spans="1:21" x14ac:dyDescent="0.25">
      <c r="D40" s="32">
        <f>D28+($D$57-$D$2)/BinDivisor</f>
        <v>33.14545454545452</v>
      </c>
      <c r="E40" s="3">
        <f>COUNTIF(Vertices[Degree], "&gt;= " &amp; D40) - COUNTIF(Vertices[Degree], "&gt;=" &amp; D41)</f>
        <v>0</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35805.761656836352</v>
      </c>
      <c r="K40" s="38">
        <f>COUNTIF(Vertices[Betweenness Centrality], "&gt;= " &amp; J40) - COUNTIF(Vertices[Betweenness Centrality], "&gt;=" &amp; J41)</f>
        <v>0</v>
      </c>
      <c r="L40" s="37">
        <f>L28+($L$57-$L$2)/BinDivisor</f>
        <v>0.47281690909090929</v>
      </c>
      <c r="M40" s="38">
        <f>COUNTIF(Vertices[Closeness Centrality], "&gt;= " &amp; L40) - COUNTIF(Vertices[Closeness Centrality], "&gt;=" &amp; L41)</f>
        <v>0</v>
      </c>
      <c r="N40" s="37">
        <f>N28+($N$57-$N$2)/BinDivisor</f>
        <v>1.7635090909090909E-2</v>
      </c>
      <c r="O40" s="38">
        <f>COUNTIF(Vertices[Eigenvector Centrality], "&gt;= " &amp; N40) - COUNTIF(Vertices[Eigenvector Centrality], "&gt;=" &amp; N41)</f>
        <v>0</v>
      </c>
      <c r="P40" s="37">
        <f>P28+($P$57-$P$2)/BinDivisor</f>
        <v>6.062764854545458</v>
      </c>
      <c r="Q40" s="38">
        <f>COUNTIF(Vertices[PageRank], "&gt;= " &amp; P40) - COUNTIF(Vertices[PageRank], "&gt;=" &amp; P41)</f>
        <v>0</v>
      </c>
      <c r="R40" s="37">
        <f>R28+($R$57-$R$2)/BinDivisor</f>
        <v>0.47272727272727283</v>
      </c>
      <c r="S40" s="43">
        <f>COUNTIF(Vertices[Clustering Coefficient], "&gt;= " &amp; R40) - COUNTIF(Vertices[Clustering Coefficient], "&gt;=" &amp; R41)</f>
        <v>1</v>
      </c>
      <c r="T40" s="37" t="e">
        <f ca="1">T28+($T$57-$T$2)/BinDivisor</f>
        <v>#REF!</v>
      </c>
      <c r="U40" s="38" t="e">
        <f t="shared" ca="1" si="0"/>
        <v>#REF!</v>
      </c>
    </row>
    <row r="41" spans="1:21" x14ac:dyDescent="0.25">
      <c r="A41" t="s">
        <v>163</v>
      </c>
      <c r="B41" t="s">
        <v>17</v>
      </c>
      <c r="D41" s="32">
        <f t="shared" ref="D41:D56" si="10">D40+($D$57-$D$2)/BinDivisor</f>
        <v>34.381818181818154</v>
      </c>
      <c r="E41" s="3">
        <f>COUNTIF(Vertices[Degree], "&gt;= " &amp; D41) - COUNTIF(Vertices[Degree], "&gt;=" &amp; D42)</f>
        <v>1</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37182.906335945445</v>
      </c>
      <c r="K41" s="40">
        <f>COUNTIF(Vertices[Betweenness Centrality], "&gt;= " &amp; J41) - COUNTIF(Vertices[Betweenness Centrality], "&gt;=" &amp; J42)</f>
        <v>0</v>
      </c>
      <c r="L41" s="39">
        <f t="shared" ref="L41:L56" si="14">L40+($L$57-$L$2)/BinDivisor</f>
        <v>0.49099563636363658</v>
      </c>
      <c r="M41" s="40">
        <f>COUNTIF(Vertices[Closeness Centrality], "&gt;= " &amp; L41) - COUNTIF(Vertices[Closeness Centrality], "&gt;=" &amp; L42)</f>
        <v>38</v>
      </c>
      <c r="N41" s="39">
        <f t="shared" ref="N41:N56" si="15">N40+($N$57-$N$2)/BinDivisor</f>
        <v>1.8313363636363638E-2</v>
      </c>
      <c r="O41" s="40">
        <f>COUNTIF(Vertices[Eigenvector Centrality], "&gt;= " &amp; N41) - COUNTIF(Vertices[Eigenvector Centrality], "&gt;=" &amp; N42)</f>
        <v>0</v>
      </c>
      <c r="P41" s="39">
        <f t="shared" ref="P41:P56" si="16">P40+($P$57-$P$2)/BinDivisor</f>
        <v>6.286256618181822</v>
      </c>
      <c r="Q41" s="40">
        <f>COUNTIF(Vertices[PageRank], "&gt;= " &amp; P41) - COUNTIF(Vertices[PageRank], "&gt;=" &amp; P42)</f>
        <v>0</v>
      </c>
      <c r="R41" s="39">
        <f t="shared" ref="R41:R56" si="17">R40+($R$57-$R$2)/BinDivisor</f>
        <v>0.49090909090909102</v>
      </c>
      <c r="S41" s="44">
        <f>COUNTIF(Vertices[Clustering Coefficient], "&gt;= " &amp; R41) - COUNTIF(Vertices[Clustering Coefficient], "&gt;=" &amp; R42)</f>
        <v>17</v>
      </c>
      <c r="T41" s="39" t="e">
        <f t="shared" ref="T41:T56" ca="1" si="18">T40+($T$57-$T$2)/BinDivisor</f>
        <v>#REF!</v>
      </c>
      <c r="U41" s="40" t="e">
        <f t="shared" ca="1" si="0"/>
        <v>#REF!</v>
      </c>
    </row>
    <row r="42" spans="1:21" x14ac:dyDescent="0.25">
      <c r="A42" s="33"/>
      <c r="B42" s="33"/>
      <c r="D42" s="32">
        <f t="shared" si="10"/>
        <v>35.618181818181789</v>
      </c>
      <c r="E42" s="3">
        <f>COUNTIF(Vertices[Degree], "&gt;= " &amp; D42) - COUNTIF(Vertices[Degree], "&gt;=" &amp; D43)</f>
        <v>0</v>
      </c>
      <c r="F42" s="37">
        <f t="shared" si="11"/>
        <v>0</v>
      </c>
      <c r="G42" s="38">
        <f>COUNTIF(Vertices[In-Degree], "&gt;= " &amp; F42) - COUNTIF(Vertices[In-Degree], "&gt;=" &amp; F43)</f>
        <v>0</v>
      </c>
      <c r="H42" s="37">
        <f t="shared" si="12"/>
        <v>0</v>
      </c>
      <c r="I42" s="38">
        <f>COUNTIF(Vertices[Out-Degree], "&gt;= " &amp; H42) - COUNTIF(Vertices[Out-Degree], "&gt;=" &amp; H43)</f>
        <v>0</v>
      </c>
      <c r="J42" s="37">
        <f t="shared" si="13"/>
        <v>38560.051015054538</v>
      </c>
      <c r="K42" s="38">
        <f>COUNTIF(Vertices[Betweenness Centrality], "&gt;= " &amp; J42) - COUNTIF(Vertices[Betweenness Centrality], "&gt;=" &amp; J43)</f>
        <v>0</v>
      </c>
      <c r="L42" s="37">
        <f t="shared" si="14"/>
        <v>0.50917436363636381</v>
      </c>
      <c r="M42" s="38">
        <f>COUNTIF(Vertices[Closeness Centrality], "&gt;= " &amp; L42) - COUNTIF(Vertices[Closeness Centrality], "&gt;=" &amp; L43)</f>
        <v>0</v>
      </c>
      <c r="N42" s="37">
        <f t="shared" si="15"/>
        <v>1.8991636363636367E-2</v>
      </c>
      <c r="O42" s="38">
        <f>COUNTIF(Vertices[Eigenvector Centrality], "&gt;= " &amp; N42) - COUNTIF(Vertices[Eigenvector Centrality], "&gt;=" &amp; N43)</f>
        <v>0</v>
      </c>
      <c r="P42" s="37">
        <f t="shared" si="16"/>
        <v>6.509748381818186</v>
      </c>
      <c r="Q42" s="38">
        <f>COUNTIF(Vertices[PageRank], "&gt;= " &amp; P42) - COUNTIF(Vertices[PageRank], "&gt;=" &amp; P43)</f>
        <v>0</v>
      </c>
      <c r="R42" s="37">
        <f t="shared" si="17"/>
        <v>0.50909090909090915</v>
      </c>
      <c r="S42" s="43">
        <f>COUNTIF(Vertices[Clustering Coefficient], "&gt;= " &amp; R42) - COUNTIF(Vertices[Clustering Coefficient], "&gt;=" &amp; R43)</f>
        <v>3</v>
      </c>
      <c r="T42" s="37" t="e">
        <f t="shared" ca="1" si="18"/>
        <v>#REF!</v>
      </c>
      <c r="U42" s="38" t="e">
        <f t="shared" ca="1" si="0"/>
        <v>#REF!</v>
      </c>
    </row>
    <row r="43" spans="1:21" x14ac:dyDescent="0.25">
      <c r="A43" s="33"/>
      <c r="B43" s="33"/>
      <c r="D43" s="32">
        <f t="shared" si="10"/>
        <v>36.854545454545423</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39937.195694163631</v>
      </c>
      <c r="K43" s="40">
        <f>COUNTIF(Vertices[Betweenness Centrality], "&gt;= " &amp; J43) - COUNTIF(Vertices[Betweenness Centrality], "&gt;=" &amp; J44)</f>
        <v>0</v>
      </c>
      <c r="L43" s="39">
        <f t="shared" si="14"/>
        <v>0.5273530909090911</v>
      </c>
      <c r="M43" s="40">
        <f>COUNTIF(Vertices[Closeness Centrality], "&gt;= " &amp; L43) - COUNTIF(Vertices[Closeness Centrality], "&gt;=" &amp; L44)</f>
        <v>0</v>
      </c>
      <c r="N43" s="39">
        <f t="shared" si="15"/>
        <v>1.9669909090909096E-2</v>
      </c>
      <c r="O43" s="40">
        <f>COUNTIF(Vertices[Eigenvector Centrality], "&gt;= " &amp; N43) - COUNTIF(Vertices[Eigenvector Centrality], "&gt;=" &amp; N44)</f>
        <v>0</v>
      </c>
      <c r="P43" s="39">
        <f t="shared" si="16"/>
        <v>6.7332401454545501</v>
      </c>
      <c r="Q43" s="40">
        <f>COUNTIF(Vertices[PageRank], "&gt;= " &amp; P43) - COUNTIF(Vertices[PageRank], "&gt;=" &amp; P44)</f>
        <v>0</v>
      </c>
      <c r="R43" s="39">
        <f t="shared" si="17"/>
        <v>0.52727272727272734</v>
      </c>
      <c r="S43" s="44">
        <f>COUNTIF(Vertices[Clustering Coefficient], "&gt;= " &amp; R43) - COUNTIF(Vertices[Clustering Coefficient], "&gt;=" &amp; R44)</f>
        <v>4</v>
      </c>
      <c r="T43" s="39" t="e">
        <f t="shared" ca="1" si="18"/>
        <v>#REF!</v>
      </c>
      <c r="U43" s="40" t="e">
        <f t="shared" ca="1" si="0"/>
        <v>#REF!</v>
      </c>
    </row>
    <row r="44" spans="1:21" x14ac:dyDescent="0.25">
      <c r="A44" s="33"/>
      <c r="B44" s="33"/>
      <c r="D44" s="32">
        <f t="shared" si="10"/>
        <v>38.090909090909058</v>
      </c>
      <c r="E44" s="3">
        <f>COUNTIF(Vertices[Degree], "&gt;= " &amp; D44) - COUNTIF(Vertices[Degree], "&gt;=" &amp; D45)</f>
        <v>0</v>
      </c>
      <c r="F44" s="37">
        <f t="shared" si="11"/>
        <v>0</v>
      </c>
      <c r="G44" s="38">
        <f>COUNTIF(Vertices[In-Degree], "&gt;= " &amp; F44) - COUNTIF(Vertices[In-Degree], "&gt;=" &amp; F45)</f>
        <v>0</v>
      </c>
      <c r="H44" s="37">
        <f t="shared" si="12"/>
        <v>0</v>
      </c>
      <c r="I44" s="38">
        <f>COUNTIF(Vertices[Out-Degree], "&gt;= " &amp; H44) - COUNTIF(Vertices[Out-Degree], "&gt;=" &amp; H45)</f>
        <v>0</v>
      </c>
      <c r="J44" s="37">
        <f t="shared" si="13"/>
        <v>41314.340373272724</v>
      </c>
      <c r="K44" s="38">
        <f>COUNTIF(Vertices[Betweenness Centrality], "&gt;= " &amp; J44) - COUNTIF(Vertices[Betweenness Centrality], "&gt;=" &amp; J45)</f>
        <v>0</v>
      </c>
      <c r="L44" s="37">
        <f t="shared" si="14"/>
        <v>0.5455318181818184</v>
      </c>
      <c r="M44" s="38">
        <f>COUNTIF(Vertices[Closeness Centrality], "&gt;= " &amp; L44) - COUNTIF(Vertices[Closeness Centrality], "&gt;=" &amp; L45)</f>
        <v>0</v>
      </c>
      <c r="N44" s="37">
        <f t="shared" si="15"/>
        <v>2.0348181818181824E-2</v>
      </c>
      <c r="O44" s="38">
        <f>COUNTIF(Vertices[Eigenvector Centrality], "&gt;= " &amp; N44) - COUNTIF(Vertices[Eigenvector Centrality], "&gt;=" &amp; N45)</f>
        <v>0</v>
      </c>
      <c r="P44" s="37">
        <f t="shared" si="16"/>
        <v>6.9567319090909141</v>
      </c>
      <c r="Q44" s="38">
        <f>COUNTIF(Vertices[PageRank], "&gt;= " &amp; P44) - COUNTIF(Vertices[PageRank], "&gt;=" &amp; P45)</f>
        <v>0</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39.327272727272693</v>
      </c>
      <c r="E45" s="3">
        <f>COUNTIF(Vertices[Degree], "&gt;= " &amp; D45) - COUNTIF(Vertices[Degree], "&gt;=" &amp; D46)</f>
        <v>0</v>
      </c>
      <c r="F45" s="39">
        <f t="shared" si="11"/>
        <v>0</v>
      </c>
      <c r="G45" s="40">
        <f>COUNTIF(Vertices[In-Degree], "&gt;= " &amp; F45) - COUNTIF(Vertices[In-Degree], "&gt;=" &amp; F46)</f>
        <v>0</v>
      </c>
      <c r="H45" s="39">
        <f t="shared" si="12"/>
        <v>0</v>
      </c>
      <c r="I45" s="40">
        <f>COUNTIF(Vertices[Out-Degree], "&gt;= " &amp; H45) - COUNTIF(Vertices[Out-Degree], "&gt;=" &amp; H46)</f>
        <v>0</v>
      </c>
      <c r="J45" s="39">
        <f t="shared" si="13"/>
        <v>42691.485052381817</v>
      </c>
      <c r="K45" s="40">
        <f>COUNTIF(Vertices[Betweenness Centrality], "&gt;= " &amp; J45) - COUNTIF(Vertices[Betweenness Centrality], "&gt;=" &amp; J46)</f>
        <v>0</v>
      </c>
      <c r="L45" s="39">
        <f t="shared" si="14"/>
        <v>0.56371054545454569</v>
      </c>
      <c r="M45" s="40">
        <f>COUNTIF(Vertices[Closeness Centrality], "&gt;= " &amp; L45) - COUNTIF(Vertices[Closeness Centrality], "&gt;=" &amp; L46)</f>
        <v>0</v>
      </c>
      <c r="N45" s="39">
        <f t="shared" si="15"/>
        <v>2.1026454545454553E-2</v>
      </c>
      <c r="O45" s="40">
        <f>COUNTIF(Vertices[Eigenvector Centrality], "&gt;= " &amp; N45) - COUNTIF(Vertices[Eigenvector Centrality], "&gt;=" &amp; N46)</f>
        <v>0</v>
      </c>
      <c r="P45" s="39">
        <f t="shared" si="16"/>
        <v>7.1802236727272781</v>
      </c>
      <c r="Q45" s="40">
        <f>COUNTIF(Vertices[PageRank], "&gt;= " &amp; P45) - COUNTIF(Vertices[PageRank], "&gt;=" &amp; P46)</f>
        <v>1</v>
      </c>
      <c r="R45" s="39">
        <f t="shared" si="17"/>
        <v>0.56363636363636371</v>
      </c>
      <c r="S45" s="44">
        <f>COUNTIF(Vertices[Clustering Coefficient], "&gt;= " &amp; R45) - COUNTIF(Vertices[Clustering Coefficient], "&gt;=" &amp; R46)</f>
        <v>0</v>
      </c>
      <c r="T45" s="39" t="e">
        <f t="shared" ca="1" si="18"/>
        <v>#REF!</v>
      </c>
      <c r="U45" s="40" t="e">
        <f t="shared" ca="1" si="0"/>
        <v>#REF!</v>
      </c>
    </row>
    <row r="46" spans="1:21" x14ac:dyDescent="0.25">
      <c r="D46" s="32">
        <f t="shared" si="10"/>
        <v>40.563636363636327</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44068.62973149091</v>
      </c>
      <c r="K46" s="38">
        <f>COUNTIF(Vertices[Betweenness Centrality], "&gt;= " &amp; J46) - COUNTIF(Vertices[Betweenness Centrality], "&gt;=" &amp; J47)</f>
        <v>0</v>
      </c>
      <c r="L46" s="37">
        <f t="shared" si="14"/>
        <v>0.58188927272727298</v>
      </c>
      <c r="M46" s="38">
        <f>COUNTIF(Vertices[Closeness Centrality], "&gt;= " &amp; L46) - COUNTIF(Vertices[Closeness Centrality], "&gt;=" &amp; L47)</f>
        <v>0</v>
      </c>
      <c r="N46" s="37">
        <f t="shared" si="15"/>
        <v>2.1704727272727282E-2</v>
      </c>
      <c r="O46" s="38">
        <f>COUNTIF(Vertices[Eigenvector Centrality], "&gt;= " &amp; N46) - COUNTIF(Vertices[Eigenvector Centrality], "&gt;=" &amp; N47)</f>
        <v>0</v>
      </c>
      <c r="P46" s="37">
        <f t="shared" si="16"/>
        <v>7.4037154363636422</v>
      </c>
      <c r="Q46" s="38">
        <f>COUNTIF(Vertices[PageRank], "&gt;= " &amp; P46) - COUNTIF(Vertices[PageRank], "&gt;=" &amp; P47)</f>
        <v>0</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41.799999999999962</v>
      </c>
      <c r="E47" s="3">
        <f>COUNTIF(Vertices[Degree], "&gt;= " &amp; D47) - COUNTIF(Vertices[Degree], "&gt;=" &amp; D48)</f>
        <v>1</v>
      </c>
      <c r="F47" s="39">
        <f t="shared" si="11"/>
        <v>0</v>
      </c>
      <c r="G47" s="40">
        <f>COUNTIF(Vertices[In-Degree], "&gt;= " &amp; F47) - COUNTIF(Vertices[In-Degree], "&gt;=" &amp; F48)</f>
        <v>0</v>
      </c>
      <c r="H47" s="39">
        <f t="shared" si="12"/>
        <v>0</v>
      </c>
      <c r="I47" s="40">
        <f>COUNTIF(Vertices[Out-Degree], "&gt;= " &amp; H47) - COUNTIF(Vertices[Out-Degree], "&gt;=" &amp; H48)</f>
        <v>0</v>
      </c>
      <c r="J47" s="39">
        <f t="shared" si="13"/>
        <v>45445.774410600003</v>
      </c>
      <c r="K47" s="40">
        <f>COUNTIF(Vertices[Betweenness Centrality], "&gt;= " &amp; J47) - COUNTIF(Vertices[Betweenness Centrality], "&gt;=" &amp; J48)</f>
        <v>0</v>
      </c>
      <c r="L47" s="39">
        <f t="shared" si="14"/>
        <v>0.60006800000000027</v>
      </c>
      <c r="M47" s="40">
        <f>COUNTIF(Vertices[Closeness Centrality], "&gt;= " &amp; L47) - COUNTIF(Vertices[Closeness Centrality], "&gt;=" &amp; L48)</f>
        <v>0</v>
      </c>
      <c r="N47" s="39">
        <f t="shared" si="15"/>
        <v>2.2383000000000011E-2</v>
      </c>
      <c r="O47" s="40">
        <f>COUNTIF(Vertices[Eigenvector Centrality], "&gt;= " &amp; N47) - COUNTIF(Vertices[Eigenvector Centrality], "&gt;=" &amp; N48)</f>
        <v>0</v>
      </c>
      <c r="P47" s="39">
        <f t="shared" si="16"/>
        <v>7.6272072000000062</v>
      </c>
      <c r="Q47" s="40">
        <f>COUNTIF(Vertices[PageRank], "&gt;= " &amp; P47) - COUNTIF(Vertices[PageRank], "&gt;=" &amp; P48)</f>
        <v>0</v>
      </c>
      <c r="R47" s="39">
        <f t="shared" si="17"/>
        <v>0.60000000000000009</v>
      </c>
      <c r="S47" s="44">
        <f>COUNTIF(Vertices[Clustering Coefficient], "&gt;= " &amp; R47) - COUNTIF(Vertices[Clustering Coefficient], "&gt;=" &amp; R48)</f>
        <v>4</v>
      </c>
      <c r="T47" s="39" t="e">
        <f t="shared" ca="1" si="18"/>
        <v>#REF!</v>
      </c>
      <c r="U47" s="40" t="e">
        <f t="shared" ca="1" si="0"/>
        <v>#REF!</v>
      </c>
    </row>
    <row r="48" spans="1:21" x14ac:dyDescent="0.25">
      <c r="D48" s="32">
        <f t="shared" si="10"/>
        <v>43.036363636363596</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46822.919089709096</v>
      </c>
      <c r="K48" s="38">
        <f>COUNTIF(Vertices[Betweenness Centrality], "&gt;= " &amp; J48) - COUNTIF(Vertices[Betweenness Centrality], "&gt;=" &amp; J49)</f>
        <v>0</v>
      </c>
      <c r="L48" s="37">
        <f t="shared" si="14"/>
        <v>0.61824672727272756</v>
      </c>
      <c r="M48" s="38">
        <f>COUNTIF(Vertices[Closeness Centrality], "&gt;= " &amp; L48) - COUNTIF(Vertices[Closeness Centrality], "&gt;=" &amp; L49)</f>
        <v>0</v>
      </c>
      <c r="N48" s="37">
        <f t="shared" si="15"/>
        <v>2.3061272727272739E-2</v>
      </c>
      <c r="O48" s="38">
        <f>COUNTIF(Vertices[Eigenvector Centrality], "&gt;= " &amp; N48) - COUNTIF(Vertices[Eigenvector Centrality], "&gt;=" &amp; N49)</f>
        <v>0</v>
      </c>
      <c r="P48" s="37">
        <f t="shared" si="16"/>
        <v>7.8506989636363702</v>
      </c>
      <c r="Q48" s="38">
        <f>COUNTIF(Vertices[PageRank], "&gt;= " &amp; P48) - COUNTIF(Vertices[PageRank], "&gt;=" &amp; P49)</f>
        <v>0</v>
      </c>
      <c r="R48" s="37">
        <f t="shared" si="17"/>
        <v>0.61818181818181828</v>
      </c>
      <c r="S48" s="43">
        <f>COUNTIF(Vertices[Clustering Coefficient], "&gt;= " &amp; R48) - COUNTIF(Vertices[Clustering Coefficient], "&gt;=" &amp; R49)</f>
        <v>1</v>
      </c>
      <c r="T48" s="37" t="e">
        <f t="shared" ca="1" si="18"/>
        <v>#REF!</v>
      </c>
      <c r="U48" s="38" t="e">
        <f t="shared" ca="1" si="0"/>
        <v>#REF!</v>
      </c>
    </row>
    <row r="49" spans="1:21" x14ac:dyDescent="0.25">
      <c r="D49" s="32">
        <f t="shared" si="10"/>
        <v>44.272727272727231</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48200.063768818189</v>
      </c>
      <c r="K49" s="40">
        <f>COUNTIF(Vertices[Betweenness Centrality], "&gt;= " &amp; J49) - COUNTIF(Vertices[Betweenness Centrality], "&gt;=" &amp; J50)</f>
        <v>0</v>
      </c>
      <c r="L49" s="39">
        <f t="shared" si="14"/>
        <v>0.63642545454545485</v>
      </c>
      <c r="M49" s="40">
        <f>COUNTIF(Vertices[Closeness Centrality], "&gt;= " &amp; L49) - COUNTIF(Vertices[Closeness Centrality], "&gt;=" &amp; L50)</f>
        <v>0</v>
      </c>
      <c r="N49" s="39">
        <f t="shared" si="15"/>
        <v>2.3739545454545468E-2</v>
      </c>
      <c r="O49" s="40">
        <f>COUNTIF(Vertices[Eigenvector Centrality], "&gt;= " &amp; N49) - COUNTIF(Vertices[Eigenvector Centrality], "&gt;=" &amp; N50)</f>
        <v>0</v>
      </c>
      <c r="P49" s="39">
        <f t="shared" si="16"/>
        <v>8.0741907272727342</v>
      </c>
      <c r="Q49" s="40">
        <f>COUNTIF(Vertices[PageRank], "&gt;= " &amp; P49) - COUNTIF(Vertices[PageRank], "&gt;=" &amp; P50)</f>
        <v>0</v>
      </c>
      <c r="R49" s="39">
        <f t="shared" si="17"/>
        <v>0.63636363636363646</v>
      </c>
      <c r="S49" s="44">
        <f>COUNTIF(Vertices[Clustering Coefficient], "&gt;= " &amp; R49) - COUNTIF(Vertices[Clustering Coefficient], "&gt;=" &amp; R50)</f>
        <v>0</v>
      </c>
      <c r="T49" s="39" t="e">
        <f t="shared" ca="1" si="18"/>
        <v>#REF!</v>
      </c>
      <c r="U49" s="40" t="e">
        <f t="shared" ca="1" si="0"/>
        <v>#REF!</v>
      </c>
    </row>
    <row r="50" spans="1:21" x14ac:dyDescent="0.25">
      <c r="D50" s="32">
        <f t="shared" si="10"/>
        <v>45.509090909090865</v>
      </c>
      <c r="E50" s="3">
        <f>COUNTIF(Vertices[Degree], "&gt;= " &amp; D50) - COUNTIF(Vertices[Degree], "&gt;=" &amp; D51)</f>
        <v>0</v>
      </c>
      <c r="F50" s="37">
        <f t="shared" si="11"/>
        <v>0</v>
      </c>
      <c r="G50" s="38">
        <f>COUNTIF(Vertices[In-Degree], "&gt;= " &amp; F50) - COUNTIF(Vertices[In-Degree], "&gt;=" &amp; F51)</f>
        <v>0</v>
      </c>
      <c r="H50" s="37">
        <f t="shared" si="12"/>
        <v>0</v>
      </c>
      <c r="I50" s="38">
        <f>COUNTIF(Vertices[Out-Degree], "&gt;= " &amp; H50) - COUNTIF(Vertices[Out-Degree], "&gt;=" &amp; H51)</f>
        <v>0</v>
      </c>
      <c r="J50" s="37">
        <f t="shared" si="13"/>
        <v>49577.208447927282</v>
      </c>
      <c r="K50" s="38">
        <f>COUNTIF(Vertices[Betweenness Centrality], "&gt;= " &amp; J50) - COUNTIF(Vertices[Betweenness Centrality], "&gt;=" &amp; J51)</f>
        <v>0</v>
      </c>
      <c r="L50" s="37">
        <f t="shared" si="14"/>
        <v>0.65460418181818214</v>
      </c>
      <c r="M50" s="38">
        <f>COUNTIF(Vertices[Closeness Centrality], "&gt;= " &amp; L50) - COUNTIF(Vertices[Closeness Centrality], "&gt;=" &amp; L51)</f>
        <v>0</v>
      </c>
      <c r="N50" s="37">
        <f t="shared" si="15"/>
        <v>2.4417818181818197E-2</v>
      </c>
      <c r="O50" s="38">
        <f>COUNTIF(Vertices[Eigenvector Centrality], "&gt;= " &amp; N50) - COUNTIF(Vertices[Eigenvector Centrality], "&gt;=" &amp; N51)</f>
        <v>0</v>
      </c>
      <c r="P50" s="37">
        <f t="shared" si="16"/>
        <v>8.2976824909090983</v>
      </c>
      <c r="Q50" s="38">
        <f>COUNTIF(Vertices[PageRank], "&gt;= " &amp; P50) - COUNTIF(Vertices[PageRank], "&gt;=" &amp; P51)</f>
        <v>0</v>
      </c>
      <c r="R50" s="37">
        <f t="shared" si="17"/>
        <v>0.65454545454545465</v>
      </c>
      <c r="S50" s="43">
        <f>COUNTIF(Vertices[Clustering Coefficient], "&gt;= " &amp; R50) - COUNTIF(Vertices[Clustering Coefficient], "&gt;=" &amp; R51)</f>
        <v>16</v>
      </c>
      <c r="T50" s="37" t="e">
        <f t="shared" ca="1" si="18"/>
        <v>#REF!</v>
      </c>
      <c r="U50" s="38" t="e">
        <f t="shared" ca="1" si="0"/>
        <v>#REF!</v>
      </c>
    </row>
    <row r="51" spans="1:21" x14ac:dyDescent="0.25">
      <c r="D51" s="32">
        <f t="shared" si="10"/>
        <v>46.7454545454545</v>
      </c>
      <c r="E51" s="3">
        <f>COUNTIF(Vertices[Degree], "&gt;= " &amp; D51) - COUNTIF(Vertices[Degree], "&gt;=" &amp; D52)</f>
        <v>0</v>
      </c>
      <c r="F51" s="39">
        <f t="shared" si="11"/>
        <v>0</v>
      </c>
      <c r="G51" s="40">
        <f>COUNTIF(Vertices[In-Degree], "&gt;= " &amp; F51) - COUNTIF(Vertices[In-Degree], "&gt;=" &amp; F52)</f>
        <v>0</v>
      </c>
      <c r="H51" s="39">
        <f t="shared" si="12"/>
        <v>0</v>
      </c>
      <c r="I51" s="40">
        <f>COUNTIF(Vertices[Out-Degree], "&gt;= " &amp; H51) - COUNTIF(Vertices[Out-Degree], "&gt;=" &amp; H52)</f>
        <v>0</v>
      </c>
      <c r="J51" s="39">
        <f t="shared" si="13"/>
        <v>50954.353127036375</v>
      </c>
      <c r="K51" s="40">
        <f>COUNTIF(Vertices[Betweenness Centrality], "&gt;= " &amp; J51) - COUNTIF(Vertices[Betweenness Centrality], "&gt;=" &amp; J52)</f>
        <v>0</v>
      </c>
      <c r="L51" s="39">
        <f t="shared" si="14"/>
        <v>0.67278290909090943</v>
      </c>
      <c r="M51" s="40">
        <f>COUNTIF(Vertices[Closeness Centrality], "&gt;= " &amp; L51) - COUNTIF(Vertices[Closeness Centrality], "&gt;=" &amp; L52)</f>
        <v>0</v>
      </c>
      <c r="N51" s="39">
        <f t="shared" si="15"/>
        <v>2.5096090909090926E-2</v>
      </c>
      <c r="O51" s="40">
        <f>COUNTIF(Vertices[Eigenvector Centrality], "&gt;= " &amp; N51) - COUNTIF(Vertices[Eigenvector Centrality], "&gt;=" &amp; N52)</f>
        <v>0</v>
      </c>
      <c r="P51" s="39">
        <f t="shared" si="16"/>
        <v>8.5211742545454623</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47.981818181818134</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52331.497806145468</v>
      </c>
      <c r="K52" s="38">
        <f>COUNTIF(Vertices[Betweenness Centrality], "&gt;= " &amp; J52) - COUNTIF(Vertices[Betweenness Centrality], "&gt;=" &amp; J53)</f>
        <v>0</v>
      </c>
      <c r="L52" s="37">
        <f t="shared" si="14"/>
        <v>0.69096163636363672</v>
      </c>
      <c r="M52" s="38">
        <f>COUNTIF(Vertices[Closeness Centrality], "&gt;= " &amp; L52) - COUNTIF(Vertices[Closeness Centrality], "&gt;=" &amp; L53)</f>
        <v>0</v>
      </c>
      <c r="N52" s="37">
        <f t="shared" si="15"/>
        <v>2.5774363636363654E-2</v>
      </c>
      <c r="O52" s="38">
        <f>COUNTIF(Vertices[Eigenvector Centrality], "&gt;= " &amp; N52) - COUNTIF(Vertices[Eigenvector Centrality], "&gt;=" &amp; N53)</f>
        <v>0</v>
      </c>
      <c r="P52" s="37">
        <f t="shared" si="16"/>
        <v>8.7446660181818263</v>
      </c>
      <c r="Q52" s="38">
        <f>COUNTIF(Vertices[PageRank], "&gt;= " &amp; P52) - COUNTIF(Vertices[PageRank], "&gt;=" &amp; P53)</f>
        <v>0</v>
      </c>
      <c r="R52" s="37">
        <f t="shared" si="17"/>
        <v>0.69090909090909103</v>
      </c>
      <c r="S52" s="43">
        <f>COUNTIF(Vertices[Clustering Coefficient], "&gt;= " &amp; R52) - COUNTIF(Vertices[Clustering Coefficient], "&gt;=" &amp; R53)</f>
        <v>6</v>
      </c>
      <c r="T52" s="37" t="e">
        <f t="shared" ca="1" si="18"/>
        <v>#REF!</v>
      </c>
      <c r="U52" s="38" t="e">
        <f t="shared" ca="1" si="0"/>
        <v>#REF!</v>
      </c>
    </row>
    <row r="53" spans="1:21" x14ac:dyDescent="0.25">
      <c r="D53" s="32">
        <f t="shared" si="10"/>
        <v>49.218181818181769</v>
      </c>
      <c r="E53" s="3">
        <f>COUNTIF(Vertices[Degree], "&gt;= " &amp; D53) - COUNTIF(Vertices[Degree], "&gt;=" &amp; D54)</f>
        <v>0</v>
      </c>
      <c r="F53" s="39">
        <f t="shared" si="11"/>
        <v>0</v>
      </c>
      <c r="G53" s="40">
        <f>COUNTIF(Vertices[In-Degree], "&gt;= " &amp; F53) - COUNTIF(Vertices[In-Degree], "&gt;=" &amp; F54)</f>
        <v>0</v>
      </c>
      <c r="H53" s="39">
        <f t="shared" si="12"/>
        <v>0</v>
      </c>
      <c r="I53" s="40">
        <f>COUNTIF(Vertices[Out-Degree], "&gt;= " &amp; H53) - COUNTIF(Vertices[Out-Degree], "&gt;=" &amp; H54)</f>
        <v>0</v>
      </c>
      <c r="J53" s="39">
        <f t="shared" si="13"/>
        <v>53708.642485254561</v>
      </c>
      <c r="K53" s="40">
        <f>COUNTIF(Vertices[Betweenness Centrality], "&gt;= " &amp; J53) - COUNTIF(Vertices[Betweenness Centrality], "&gt;=" &amp; J54)</f>
        <v>0</v>
      </c>
      <c r="L53" s="39">
        <f t="shared" si="14"/>
        <v>0.70914036363636401</v>
      </c>
      <c r="M53" s="40">
        <f>COUNTIF(Vertices[Closeness Centrality], "&gt;= " &amp; L53) - COUNTIF(Vertices[Closeness Centrality], "&gt;=" &amp; L54)</f>
        <v>0</v>
      </c>
      <c r="N53" s="39">
        <f t="shared" si="15"/>
        <v>2.6452636363636383E-2</v>
      </c>
      <c r="O53" s="40">
        <f>COUNTIF(Vertices[Eigenvector Centrality], "&gt;= " &amp; N53) - COUNTIF(Vertices[Eigenvector Centrality], "&gt;=" &amp; N54)</f>
        <v>0</v>
      </c>
      <c r="P53" s="39">
        <f t="shared" si="16"/>
        <v>8.9681577818181903</v>
      </c>
      <c r="Q53" s="40">
        <f>COUNTIF(Vertices[PageRank], "&gt;= " &amp; P53) - COUNTIF(Vertices[PageRank], "&gt;=" &amp; P54)</f>
        <v>0</v>
      </c>
      <c r="R53" s="39">
        <f t="shared" si="17"/>
        <v>0.70909090909090922</v>
      </c>
      <c r="S53" s="44">
        <f>COUNTIF(Vertices[Clustering Coefficient], "&gt;= " &amp; R53) - COUNTIF(Vertices[Clustering Coefficient], "&gt;=" &amp; R54)</f>
        <v>4</v>
      </c>
      <c r="T53" s="39" t="e">
        <f t="shared" ca="1" si="18"/>
        <v>#REF!</v>
      </c>
      <c r="U53" s="40" t="e">
        <f t="shared" ca="1" si="0"/>
        <v>#REF!</v>
      </c>
    </row>
    <row r="54" spans="1:21" x14ac:dyDescent="0.25">
      <c r="D54" s="32">
        <f t="shared" si="10"/>
        <v>50.454545454545404</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55085.787164363654</v>
      </c>
      <c r="K54" s="38">
        <f>COUNTIF(Vertices[Betweenness Centrality], "&gt;= " &amp; J54) - COUNTIF(Vertices[Betweenness Centrality], "&gt;=" &amp; J55)</f>
        <v>0</v>
      </c>
      <c r="L54" s="37">
        <f t="shared" si="14"/>
        <v>0.7273190909090913</v>
      </c>
      <c r="M54" s="38">
        <f>COUNTIF(Vertices[Closeness Centrality], "&gt;= " &amp; L54) - COUNTIF(Vertices[Closeness Centrality], "&gt;=" &amp; L55)</f>
        <v>0</v>
      </c>
      <c r="N54" s="37">
        <f t="shared" si="15"/>
        <v>2.7130909090909112E-2</v>
      </c>
      <c r="O54" s="38">
        <f>COUNTIF(Vertices[Eigenvector Centrality], "&gt;= " &amp; N54) - COUNTIF(Vertices[Eigenvector Centrality], "&gt;=" &amp; N55)</f>
        <v>0</v>
      </c>
      <c r="P54" s="37">
        <f t="shared" si="16"/>
        <v>9.1916495454545544</v>
      </c>
      <c r="Q54" s="38">
        <f>COUNTIF(Vertices[PageRank], "&gt;= " &amp; P54) - COUNTIF(Vertices[PageRank], "&gt;=" &amp; P55)</f>
        <v>0</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81</v>
      </c>
      <c r="B55" s="46">
        <f>IF(COUNT(Vertices[Degree])&gt;0, D2, NoMetricMessage)</f>
        <v>1</v>
      </c>
      <c r="D55" s="32">
        <f t="shared" si="10"/>
        <v>51.690909090909038</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56462.931843472747</v>
      </c>
      <c r="K55" s="40">
        <f>COUNTIF(Vertices[Betweenness Centrality], "&gt;= " &amp; J55) - COUNTIF(Vertices[Betweenness Centrality], "&gt;=" &amp; J56)</f>
        <v>0</v>
      </c>
      <c r="L55" s="39">
        <f t="shared" si="14"/>
        <v>0.74549781818181859</v>
      </c>
      <c r="M55" s="40">
        <f>COUNTIF(Vertices[Closeness Centrality], "&gt;= " &amp; L55) - COUNTIF(Vertices[Closeness Centrality], "&gt;=" &amp; L56)</f>
        <v>0</v>
      </c>
      <c r="N55" s="39">
        <f t="shared" si="15"/>
        <v>2.7809181818181841E-2</v>
      </c>
      <c r="O55" s="40">
        <f>COUNTIF(Vertices[Eigenvector Centrality], "&gt;= " &amp; N55) - COUNTIF(Vertices[Eigenvector Centrality], "&gt;=" &amp; N56)</f>
        <v>0</v>
      </c>
      <c r="P55" s="39">
        <f t="shared" si="16"/>
        <v>9.4151413090909184</v>
      </c>
      <c r="Q55" s="40">
        <f>COUNTIF(Vertices[PageRank], "&gt;= " &amp; P55) - COUNTIF(Vertices[PageRank], "&gt;=" &amp; P56)</f>
        <v>0</v>
      </c>
      <c r="R55" s="39">
        <f t="shared" si="17"/>
        <v>0.74545454545454559</v>
      </c>
      <c r="S55" s="44">
        <f>COUNTIF(Vertices[Clustering Coefficient], "&gt;= " &amp; R55) - COUNTIF(Vertices[Clustering Coefficient], "&gt;=" &amp; R56)</f>
        <v>1</v>
      </c>
      <c r="T55" s="39" t="e">
        <f t="shared" ca="1" si="18"/>
        <v>#REF!</v>
      </c>
      <c r="U55" s="40" t="e">
        <f t="shared" ca="1" si="0"/>
        <v>#REF!</v>
      </c>
    </row>
    <row r="56" spans="1:21" x14ac:dyDescent="0.25">
      <c r="A56" s="33" t="s">
        <v>82</v>
      </c>
      <c r="B56" s="46">
        <f>IF(COUNT(Vertices[Degree])&gt;0, D57, NoMetricMessage)</f>
        <v>69</v>
      </c>
      <c r="D56" s="32">
        <f t="shared" si="10"/>
        <v>52.927272727272673</v>
      </c>
      <c r="E56" s="3">
        <f>COUNTIF(Vertices[Degree], "&gt;= " &amp; D56) - COUNTIF(Vertices[Degree], "&gt;=" &amp; D57)</f>
        <v>0</v>
      </c>
      <c r="F56" s="37">
        <f t="shared" si="11"/>
        <v>0</v>
      </c>
      <c r="G56" s="38">
        <f>COUNTIF(Vertices[In-Degree], "&gt;= " &amp; F56) - COUNTIF(Vertices[In-Degree], "&gt;=" &amp; F57)</f>
        <v>0</v>
      </c>
      <c r="H56" s="37">
        <f t="shared" si="12"/>
        <v>0</v>
      </c>
      <c r="I56" s="38">
        <f>COUNTIF(Vertices[Out-Degree], "&gt;= " &amp; H56) - COUNTIF(Vertices[Out-Degree], "&gt;=" &amp; H57)</f>
        <v>0</v>
      </c>
      <c r="J56" s="37">
        <f t="shared" si="13"/>
        <v>57840.07652258184</v>
      </c>
      <c r="K56" s="38">
        <f>COUNTIF(Vertices[Betweenness Centrality], "&gt;= " &amp; J56) - COUNTIF(Vertices[Betweenness Centrality], "&gt;=" &amp; J57)</f>
        <v>0</v>
      </c>
      <c r="L56" s="37">
        <f t="shared" si="14"/>
        <v>0.76367654545454589</v>
      </c>
      <c r="M56" s="38">
        <f>COUNTIF(Vertices[Closeness Centrality], "&gt;= " &amp; L56) - COUNTIF(Vertices[Closeness Centrality], "&gt;=" &amp; L57)</f>
        <v>0</v>
      </c>
      <c r="N56" s="37">
        <f t="shared" si="15"/>
        <v>2.8487454545454569E-2</v>
      </c>
      <c r="O56" s="38">
        <f>COUNTIF(Vertices[Eigenvector Centrality], "&gt;= " &amp; N56) - COUNTIF(Vertices[Eigenvector Centrality], "&gt;=" &amp; N57)</f>
        <v>15</v>
      </c>
      <c r="P56" s="37">
        <f t="shared" si="16"/>
        <v>9.6386330727272824</v>
      </c>
      <c r="Q56" s="38">
        <f>COUNTIF(Vertices[PageRank], "&gt;= " &amp; P56) - COUNTIF(Vertices[PageRank], "&gt;=" &amp; P57)</f>
        <v>0</v>
      </c>
      <c r="R56" s="37">
        <f t="shared" si="17"/>
        <v>0.76363636363636378</v>
      </c>
      <c r="S56" s="43">
        <f>COUNTIF(Vertices[Clustering Coefficient], "&gt;= " &amp; R56) - COUNTIF(Vertices[Clustering Coefficient], "&gt;=" &amp; R57)</f>
        <v>13</v>
      </c>
      <c r="T56" s="37" t="e">
        <f t="shared" ca="1" si="18"/>
        <v>#REF!</v>
      </c>
      <c r="U56" s="38" t="e">
        <f t="shared" ca="1" si="0"/>
        <v>#REF!</v>
      </c>
    </row>
    <row r="57" spans="1:21" x14ac:dyDescent="0.25">
      <c r="A57" s="33" t="s">
        <v>83</v>
      </c>
      <c r="B57" s="47">
        <f>IFERROR(AVERAGE(Vertices[Degree]),NoMetricMessage)</f>
        <v>4.1596452328159641</v>
      </c>
      <c r="D57" s="32">
        <f>MAX(Vertices[Degree])</f>
        <v>69</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75742.957351000005</v>
      </c>
      <c r="K57" s="42">
        <f>COUNTIF(Vertices[Betweenness Centrality], "&gt;= " &amp; J57) - COUNTIF(Vertices[Betweenness Centrality], "&gt;=" &amp; J58)</f>
        <v>1</v>
      </c>
      <c r="L57" s="41">
        <f>MAX(Vertices[Closeness Centrality])</f>
        <v>1</v>
      </c>
      <c r="M57" s="42">
        <f>COUNTIF(Vertices[Closeness Centrality], "&gt;= " &amp; L57) - COUNTIF(Vertices[Closeness Centrality], "&gt;=" &amp; L58)</f>
        <v>84</v>
      </c>
      <c r="N57" s="41">
        <f>MAX(Vertices[Eigenvector Centrality])</f>
        <v>3.7304999999999998E-2</v>
      </c>
      <c r="O57" s="42">
        <f>COUNTIF(Vertices[Eigenvector Centrality], "&gt;= " &amp; N57) - COUNTIF(Vertices[Eigenvector Centrality], "&gt;=" &amp; N58)</f>
        <v>1</v>
      </c>
      <c r="P57" s="41">
        <f>MAX(Vertices[PageRank])</f>
        <v>12.544026000000001</v>
      </c>
      <c r="Q57" s="42">
        <f>COUNTIF(Vertices[PageRank], "&gt;= " &amp; P57) - COUNTIF(Vertices[PageRank], "&gt;=" &amp; P58)</f>
        <v>1</v>
      </c>
      <c r="R57" s="41">
        <f>MAX(Vertices[Clustering Coefficient])</f>
        <v>1</v>
      </c>
      <c r="S57" s="45">
        <f>COUNTIF(Vertices[Clustering Coefficient], "&gt;= " &amp; R57) - COUNTIF(Vertices[Clustering Coefficient], "&gt;=" &amp; R58)</f>
        <v>342</v>
      </c>
      <c r="T57" s="41" t="e">
        <f ca="1">MAX(INDIRECT(DynamicFilterSourceColumnRange))</f>
        <v>#REF!</v>
      </c>
      <c r="U57" s="42" t="e">
        <f t="shared" ca="1" si="0"/>
        <v>#REF!</v>
      </c>
    </row>
    <row r="58" spans="1:21" x14ac:dyDescent="0.25">
      <c r="A58" s="33" t="s">
        <v>84</v>
      </c>
      <c r="B58" s="47">
        <f>IFERROR(MEDIAN(Vertices[Degree]),NoMetricMessage)</f>
        <v>2</v>
      </c>
    </row>
    <row r="69" spans="1:2" x14ac:dyDescent="0.25">
      <c r="A69" s="33" t="s">
        <v>88</v>
      </c>
      <c r="B69" s="46" t="str">
        <f>IF(COUNT(Vertices[In-Degree])&gt;0, F2, NoMetricMessage)</f>
        <v>Not Available</v>
      </c>
    </row>
    <row r="70" spans="1:2" x14ac:dyDescent="0.25">
      <c r="A70" s="33" t="s">
        <v>89</v>
      </c>
      <c r="B70" s="46" t="str">
        <f>IF(COUNT(Vertices[In-Degree])&gt;0, F57, NoMetricMessage)</f>
        <v>Not Available</v>
      </c>
    </row>
    <row r="71" spans="1:2" x14ac:dyDescent="0.25">
      <c r="A71" s="33" t="s">
        <v>90</v>
      </c>
      <c r="B71" s="47" t="str">
        <f>IFERROR(AVERAGE(Vertices[In-Degree]),NoMetricMessage)</f>
        <v>Not Available</v>
      </c>
    </row>
    <row r="72" spans="1:2" x14ac:dyDescent="0.25">
      <c r="A72" s="33" t="s">
        <v>91</v>
      </c>
      <c r="B72" s="47" t="str">
        <f>IFERROR(MEDIAN(Vertices[In-Degree]),NoMetricMessage)</f>
        <v>Not Available</v>
      </c>
    </row>
    <row r="83" spans="1:2" x14ac:dyDescent="0.25">
      <c r="A83" s="33" t="s">
        <v>94</v>
      </c>
      <c r="B83" s="46" t="str">
        <f>IF(COUNT(Vertices[Out-Degree])&gt;0, H2, NoMetricMessage)</f>
        <v>Not Available</v>
      </c>
    </row>
    <row r="84" spans="1:2" x14ac:dyDescent="0.25">
      <c r="A84" s="33" t="s">
        <v>95</v>
      </c>
      <c r="B84" s="46" t="str">
        <f>IF(COUNT(Vertices[Out-Degree])&gt;0, H57, NoMetricMessage)</f>
        <v>Not Available</v>
      </c>
    </row>
    <row r="85" spans="1:2" x14ac:dyDescent="0.25">
      <c r="A85" s="33" t="s">
        <v>96</v>
      </c>
      <c r="B85" s="47" t="str">
        <f>IFERROR(AVERAGE(Vertices[Out-Degree]),NoMetricMessage)</f>
        <v>Not Available</v>
      </c>
    </row>
    <row r="86" spans="1:2" x14ac:dyDescent="0.25">
      <c r="A86" s="33" t="s">
        <v>97</v>
      </c>
      <c r="B86" s="47" t="str">
        <f>IFERROR(MEDIAN(Vertices[Out-Degree]),NoMetricMessage)</f>
        <v>Not Available</v>
      </c>
    </row>
    <row r="97" spans="1:2" x14ac:dyDescent="0.25">
      <c r="A97" s="33" t="s">
        <v>100</v>
      </c>
      <c r="B97" s="47">
        <f>IF(COUNT(Vertices[Betweenness Centrality])&gt;0, J2, NoMetricMessage)</f>
        <v>0</v>
      </c>
    </row>
    <row r="98" spans="1:2" x14ac:dyDescent="0.25">
      <c r="A98" s="33" t="s">
        <v>101</v>
      </c>
      <c r="B98" s="47">
        <f>IF(COUNT(Vertices[Betweenness Centrality])&gt;0, J57, NoMetricMessage)</f>
        <v>75742.957351000005</v>
      </c>
    </row>
    <row r="99" spans="1:2" x14ac:dyDescent="0.25">
      <c r="A99" s="33" t="s">
        <v>102</v>
      </c>
      <c r="B99" s="47">
        <f>IFERROR(AVERAGE(Vertices[Betweenness Centrality]),NoMetricMessage)</f>
        <v>1063.2128603070953</v>
      </c>
    </row>
    <row r="100" spans="1:2" x14ac:dyDescent="0.25">
      <c r="A100" s="33" t="s">
        <v>103</v>
      </c>
      <c r="B100" s="47">
        <f>IFERROR(MEDIAN(Vertices[Betweenness Centrality]),NoMetricMessage)</f>
        <v>0</v>
      </c>
    </row>
    <row r="111" spans="1:2" x14ac:dyDescent="0.25">
      <c r="A111" s="33" t="s">
        <v>106</v>
      </c>
      <c r="B111" s="47">
        <f>IF(COUNT(Vertices[Closeness Centrality])&gt;0, L2, NoMetricMessage)</f>
        <v>1.7000000000000001E-4</v>
      </c>
    </row>
    <row r="112" spans="1:2" x14ac:dyDescent="0.25">
      <c r="A112" s="33" t="s">
        <v>107</v>
      </c>
      <c r="B112" s="47">
        <f>IF(COUNT(Vertices[Closeness Centrality])&gt;0, L57, NoMetricMessage)</f>
        <v>1</v>
      </c>
    </row>
    <row r="113" spans="1:2" x14ac:dyDescent="0.25">
      <c r="A113" s="33" t="s">
        <v>108</v>
      </c>
      <c r="B113" s="47">
        <f>IFERROR(AVERAGE(Vertices[Closeness Centrality]),NoMetricMessage)</f>
        <v>0.12879668957871362</v>
      </c>
    </row>
    <row r="114" spans="1:2" x14ac:dyDescent="0.25">
      <c r="A114" s="33" t="s">
        <v>109</v>
      </c>
      <c r="B114" s="47">
        <f>IFERROR(MEDIAN(Vertices[Closeness Centrality]),NoMetricMessage)</f>
        <v>3.1500000000000001E-4</v>
      </c>
    </row>
    <row r="125" spans="1:2" x14ac:dyDescent="0.25">
      <c r="A125" s="33" t="s">
        <v>112</v>
      </c>
      <c r="B125" s="47">
        <f>IF(COUNT(Vertices[Eigenvector Centrality])&gt;0, N2, NoMetricMessage)</f>
        <v>0</v>
      </c>
    </row>
    <row r="126" spans="1:2" x14ac:dyDescent="0.25">
      <c r="A126" s="33" t="s">
        <v>113</v>
      </c>
      <c r="B126" s="47">
        <f>IF(COUNT(Vertices[Eigenvector Centrality])&gt;0, N57, NoMetricMessage)</f>
        <v>3.7304999999999998E-2</v>
      </c>
    </row>
    <row r="127" spans="1:2" x14ac:dyDescent="0.25">
      <c r="A127" s="33" t="s">
        <v>114</v>
      </c>
      <c r="B127" s="47">
        <f>IFERROR(AVERAGE(Vertices[Eigenvector Centrality]),NoMetricMessage)</f>
        <v>1.1086441241685134E-3</v>
      </c>
    </row>
    <row r="128" spans="1:2" x14ac:dyDescent="0.25">
      <c r="A128" s="33" t="s">
        <v>115</v>
      </c>
      <c r="B128" s="47">
        <f>IFERROR(MEDIAN(Vertices[Eigenvector Centrality]),NoMetricMessage)</f>
        <v>7.6000000000000004E-5</v>
      </c>
    </row>
    <row r="139" spans="1:2" x14ac:dyDescent="0.25">
      <c r="A139" s="33" t="s">
        <v>140</v>
      </c>
      <c r="B139" s="47">
        <f>IF(COUNT(Vertices[PageRank])&gt;0, P2, NoMetricMessage)</f>
        <v>0.25197900000000001</v>
      </c>
    </row>
    <row r="140" spans="1:2" x14ac:dyDescent="0.25">
      <c r="A140" s="33" t="s">
        <v>141</v>
      </c>
      <c r="B140" s="47">
        <f>IF(COUNT(Vertices[PageRank])&gt;0, P57, NoMetricMessage)</f>
        <v>12.544026000000001</v>
      </c>
    </row>
    <row r="141" spans="1:2" x14ac:dyDescent="0.25">
      <c r="A141" s="33" t="s">
        <v>142</v>
      </c>
      <c r="B141" s="47">
        <f>IFERROR(AVERAGE(Vertices[PageRank]),NoMetricMessage)</f>
        <v>0.99999935365853754</v>
      </c>
    </row>
    <row r="142" spans="1:2" x14ac:dyDescent="0.25">
      <c r="A142" s="33" t="s">
        <v>143</v>
      </c>
      <c r="B142" s="47">
        <f>IFERROR(MEDIAN(Vertices[PageRank]),NoMetricMessage)</f>
        <v>0.82651150000000007</v>
      </c>
    </row>
    <row r="153" spans="1:2" x14ac:dyDescent="0.25">
      <c r="A153" s="33" t="s">
        <v>118</v>
      </c>
      <c r="B153" s="47">
        <f>IF(COUNT(Vertices[Clustering Coefficient])&gt;0, R2, NoMetricMessage)</f>
        <v>0</v>
      </c>
    </row>
    <row r="154" spans="1:2" x14ac:dyDescent="0.25">
      <c r="A154" s="33" t="s">
        <v>119</v>
      </c>
      <c r="B154" s="47">
        <f>IF(COUNT(Vertices[Clustering Coefficient])&gt;0, R57, NoMetricMessage)</f>
        <v>1</v>
      </c>
    </row>
    <row r="155" spans="1:2" x14ac:dyDescent="0.25">
      <c r="A155" s="33" t="s">
        <v>120</v>
      </c>
      <c r="B155" s="47">
        <f>IFERROR(AVERAGE(Vertices[Clustering Coefficient]),NoMetricMessage)</f>
        <v>0.47763506776277298</v>
      </c>
    </row>
    <row r="156" spans="1:2" x14ac:dyDescent="0.25">
      <c r="A156" s="33" t="s">
        <v>121</v>
      </c>
      <c r="B156" s="47">
        <f>IFERROR(MEDIAN(Vertices[Clustering Coefficient]),NoMetricMessage)</f>
        <v>0.33333333333333331</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131</v>
      </c>
      <c r="C1" s="4" t="s">
        <v>7</v>
      </c>
      <c r="D1" s="4" t="s">
        <v>9</v>
      </c>
      <c r="E1" s="4" t="s">
        <v>164</v>
      </c>
      <c r="F1" s="5" t="s">
        <v>169</v>
      </c>
      <c r="G1" s="4" t="s">
        <v>14</v>
      </c>
      <c r="H1" s="4" t="s">
        <v>67</v>
      </c>
      <c r="J1" s="4" t="s">
        <v>18</v>
      </c>
      <c r="K1" s="4" t="s">
        <v>17</v>
      </c>
      <c r="M1" s="4" t="s">
        <v>22</v>
      </c>
      <c r="N1" s="4" t="s">
        <v>23</v>
      </c>
      <c r="O1" s="4" t="s">
        <v>24</v>
      </c>
      <c r="P1" s="4" t="s">
        <v>25</v>
      </c>
    </row>
    <row r="2" spans="1:18" x14ac:dyDescent="0.25">
      <c r="A2" s="1" t="s">
        <v>51</v>
      </c>
      <c r="B2" s="1" t="s">
        <v>132</v>
      </c>
      <c r="C2" t="s">
        <v>54</v>
      </c>
      <c r="D2" t="s">
        <v>55</v>
      </c>
      <c r="E2" t="s">
        <v>55</v>
      </c>
      <c r="F2" s="1" t="s">
        <v>51</v>
      </c>
      <c r="G2" t="s">
        <v>65</v>
      </c>
      <c r="H2" t="s">
        <v>159</v>
      </c>
      <c r="J2" t="s">
        <v>19</v>
      </c>
      <c r="K2">
        <v>108</v>
      </c>
    </row>
    <row r="3" spans="1:18" x14ac:dyDescent="0.25">
      <c r="A3" s="1" t="s">
        <v>52</v>
      </c>
      <c r="B3" s="1" t="s">
        <v>133</v>
      </c>
      <c r="C3" t="s">
        <v>52</v>
      </c>
      <c r="D3" t="s">
        <v>56</v>
      </c>
      <c r="E3" t="s">
        <v>56</v>
      </c>
      <c r="F3" s="1" t="s">
        <v>52</v>
      </c>
      <c r="G3" t="s">
        <v>66</v>
      </c>
      <c r="H3" t="s">
        <v>68</v>
      </c>
      <c r="J3" t="s">
        <v>29</v>
      </c>
      <c r="K3" t="s">
        <v>30</v>
      </c>
    </row>
    <row r="4" spans="1:18" x14ac:dyDescent="0.25">
      <c r="A4" s="1" t="s">
        <v>53</v>
      </c>
      <c r="B4" s="1" t="s">
        <v>134</v>
      </c>
      <c r="C4" t="s">
        <v>53</v>
      </c>
      <c r="D4" t="s">
        <v>57</v>
      </c>
      <c r="E4" t="s">
        <v>57</v>
      </c>
      <c r="F4" s="1" t="s">
        <v>53</v>
      </c>
      <c r="G4">
        <v>0</v>
      </c>
      <c r="H4" t="s">
        <v>69</v>
      </c>
      <c r="J4" s="12" t="s">
        <v>78</v>
      </c>
      <c r="K4" s="12"/>
    </row>
    <row r="5" spans="1:18" ht="409.5" x14ac:dyDescent="0.25">
      <c r="A5">
        <v>1</v>
      </c>
      <c r="B5" s="1" t="s">
        <v>135</v>
      </c>
      <c r="C5" t="s">
        <v>51</v>
      </c>
      <c r="D5" t="s">
        <v>58</v>
      </c>
      <c r="E5" t="s">
        <v>58</v>
      </c>
      <c r="F5">
        <v>1</v>
      </c>
      <c r="G5">
        <v>1</v>
      </c>
      <c r="H5" t="s">
        <v>70</v>
      </c>
      <c r="J5" t="s">
        <v>172</v>
      </c>
      <c r="K5" s="13" t="s">
        <v>1168</v>
      </c>
    </row>
    <row r="6" spans="1:18" x14ac:dyDescent="0.25">
      <c r="A6">
        <v>0</v>
      </c>
      <c r="B6" s="1" t="s">
        <v>136</v>
      </c>
      <c r="C6">
        <v>1</v>
      </c>
      <c r="D6" t="s">
        <v>59</v>
      </c>
      <c r="E6" t="s">
        <v>59</v>
      </c>
      <c r="F6">
        <v>0</v>
      </c>
      <c r="H6" t="s">
        <v>71</v>
      </c>
      <c r="J6" t="s">
        <v>173</v>
      </c>
      <c r="K6">
        <v>2</v>
      </c>
      <c r="R6" t="s">
        <v>129</v>
      </c>
    </row>
    <row r="7" spans="1:18" x14ac:dyDescent="0.25">
      <c r="A7">
        <v>2</v>
      </c>
      <c r="B7">
        <v>1</v>
      </c>
      <c r="C7">
        <v>0</v>
      </c>
      <c r="D7" t="s">
        <v>60</v>
      </c>
      <c r="E7" t="s">
        <v>60</v>
      </c>
      <c r="F7">
        <v>2</v>
      </c>
      <c r="H7" t="s">
        <v>72</v>
      </c>
      <c r="J7" t="s">
        <v>1076</v>
      </c>
      <c r="K7" t="s">
        <v>1174</v>
      </c>
    </row>
    <row r="8" spans="1:18" x14ac:dyDescent="0.25">
      <c r="A8"/>
      <c r="B8">
        <v>2</v>
      </c>
      <c r="C8">
        <v>2</v>
      </c>
      <c r="D8" t="s">
        <v>61</v>
      </c>
      <c r="E8" t="s">
        <v>61</v>
      </c>
      <c r="H8" t="s">
        <v>73</v>
      </c>
      <c r="J8" t="s">
        <v>1077</v>
      </c>
      <c r="K8" t="s">
        <v>1167</v>
      </c>
    </row>
    <row r="9" spans="1:18" ht="409.5" x14ac:dyDescent="0.25">
      <c r="A9"/>
      <c r="B9">
        <v>3</v>
      </c>
      <c r="C9">
        <v>4</v>
      </c>
      <c r="D9" t="s">
        <v>62</v>
      </c>
      <c r="E9" t="s">
        <v>62</v>
      </c>
      <c r="H9" t="s">
        <v>74</v>
      </c>
      <c r="J9" t="s">
        <v>1078</v>
      </c>
      <c r="K9" s="86" t="s">
        <v>1169</v>
      </c>
    </row>
    <row r="10" spans="1:18" x14ac:dyDescent="0.25">
      <c r="A10"/>
      <c r="B10">
        <v>4</v>
      </c>
      <c r="D10" t="s">
        <v>63</v>
      </c>
      <c r="E10" t="s">
        <v>63</v>
      </c>
      <c r="H10" t="s">
        <v>75</v>
      </c>
    </row>
    <row r="11" spans="1:18" x14ac:dyDescent="0.25">
      <c r="A11"/>
      <c r="B11">
        <v>5</v>
      </c>
      <c r="D11" t="s">
        <v>46</v>
      </c>
      <c r="E11">
        <v>1</v>
      </c>
      <c r="H11" t="s">
        <v>76</v>
      </c>
    </row>
    <row r="12" spans="1:18" x14ac:dyDescent="0.25">
      <c r="A12"/>
      <c r="B12"/>
      <c r="D12" t="s">
        <v>64</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42</v>
      </c>
    </row>
    <row r="2" spans="1:3" ht="15" customHeight="1" x14ac:dyDescent="0.25">
      <c r="A2" s="13" t="s">
        <v>1170</v>
      </c>
      <c r="B2" s="88" t="s">
        <v>1171</v>
      </c>
      <c r="C2" s="89" t="s">
        <v>1172</v>
      </c>
    </row>
    <row r="3" spans="1:3" x14ac:dyDescent="0.25">
      <c r="A3" s="87" t="s">
        <v>1084</v>
      </c>
      <c r="B3" s="87" t="s">
        <v>1084</v>
      </c>
      <c r="C3" s="34">
        <v>1742</v>
      </c>
    </row>
    <row r="4" spans="1:3" x14ac:dyDescent="0.25">
      <c r="A4" s="102" t="s">
        <v>1085</v>
      </c>
      <c r="B4" s="101" t="s">
        <v>1085</v>
      </c>
      <c r="C4" s="34">
        <v>5</v>
      </c>
    </row>
    <row r="5" spans="1:3" x14ac:dyDescent="0.25">
      <c r="A5" s="102" t="s">
        <v>1086</v>
      </c>
      <c r="B5" s="101" t="s">
        <v>1086</v>
      </c>
      <c r="C5" s="34">
        <v>7</v>
      </c>
    </row>
    <row r="6" spans="1:3" x14ac:dyDescent="0.25">
      <c r="A6" s="102" t="s">
        <v>1087</v>
      </c>
      <c r="B6" s="101" t="s">
        <v>1087</v>
      </c>
      <c r="C6" s="34">
        <v>10</v>
      </c>
    </row>
    <row r="7" spans="1:3" x14ac:dyDescent="0.25">
      <c r="A7" s="102" t="s">
        <v>1088</v>
      </c>
      <c r="B7" s="101" t="s">
        <v>1088</v>
      </c>
      <c r="C7" s="34">
        <v>4</v>
      </c>
    </row>
    <row r="8" spans="1:3" x14ac:dyDescent="0.25">
      <c r="A8" s="102" t="s">
        <v>1089</v>
      </c>
      <c r="B8" s="101" t="s">
        <v>1089</v>
      </c>
      <c r="C8" s="34">
        <v>3</v>
      </c>
    </row>
    <row r="9" spans="1:3" x14ac:dyDescent="0.25">
      <c r="A9" s="102" t="s">
        <v>1090</v>
      </c>
      <c r="B9" s="101" t="s">
        <v>1090</v>
      </c>
      <c r="C9" s="34">
        <v>4</v>
      </c>
    </row>
    <row r="10" spans="1:3" x14ac:dyDescent="0.25">
      <c r="A10" s="102" t="s">
        <v>1091</v>
      </c>
      <c r="B10" s="101" t="s">
        <v>1091</v>
      </c>
      <c r="C10" s="34">
        <v>6</v>
      </c>
    </row>
    <row r="11" spans="1:3" x14ac:dyDescent="0.25">
      <c r="A11" s="102" t="s">
        <v>1092</v>
      </c>
      <c r="B11" s="101" t="s">
        <v>1092</v>
      </c>
      <c r="C11" s="34">
        <v>6</v>
      </c>
    </row>
    <row r="12" spans="1:3" x14ac:dyDescent="0.25">
      <c r="A12" s="102" t="s">
        <v>1093</v>
      </c>
      <c r="B12" s="101" t="s">
        <v>1093</v>
      </c>
      <c r="C12" s="34">
        <v>4</v>
      </c>
    </row>
    <row r="13" spans="1:3" x14ac:dyDescent="0.25">
      <c r="A13" s="102" t="s">
        <v>1094</v>
      </c>
      <c r="B13" s="101" t="s">
        <v>1094</v>
      </c>
      <c r="C13" s="34">
        <v>3</v>
      </c>
    </row>
    <row r="14" spans="1:3" x14ac:dyDescent="0.25">
      <c r="A14" s="102" t="s">
        <v>1095</v>
      </c>
      <c r="B14" s="101" t="s">
        <v>1095</v>
      </c>
      <c r="C14" s="34">
        <v>2</v>
      </c>
    </row>
    <row r="15" spans="1:3" x14ac:dyDescent="0.25">
      <c r="A15" s="102" t="s">
        <v>1096</v>
      </c>
      <c r="B15" s="101" t="s">
        <v>1096</v>
      </c>
      <c r="C15" s="34">
        <v>3</v>
      </c>
    </row>
    <row r="16" spans="1:3" x14ac:dyDescent="0.25">
      <c r="A16" s="102" t="s">
        <v>1097</v>
      </c>
      <c r="B16" s="101" t="s">
        <v>1097</v>
      </c>
      <c r="C16" s="34">
        <v>3</v>
      </c>
    </row>
    <row r="17" spans="1:3" x14ac:dyDescent="0.25">
      <c r="A17" s="102" t="s">
        <v>1098</v>
      </c>
      <c r="B17" s="101" t="s">
        <v>1098</v>
      </c>
      <c r="C17" s="34">
        <v>2</v>
      </c>
    </row>
    <row r="18" spans="1:3" x14ac:dyDescent="0.25">
      <c r="A18" s="102" t="s">
        <v>1099</v>
      </c>
      <c r="B18" s="101" t="s">
        <v>1099</v>
      </c>
      <c r="C18" s="34">
        <v>3</v>
      </c>
    </row>
    <row r="19" spans="1:3" x14ac:dyDescent="0.25">
      <c r="A19" s="102" t="s">
        <v>1100</v>
      </c>
      <c r="B19" s="101" t="s">
        <v>1100</v>
      </c>
      <c r="C19" s="34">
        <v>2</v>
      </c>
    </row>
    <row r="20" spans="1:3" x14ac:dyDescent="0.25">
      <c r="A20" s="102" t="s">
        <v>1101</v>
      </c>
      <c r="B20" s="101" t="s">
        <v>1101</v>
      </c>
      <c r="C20" s="34">
        <v>3</v>
      </c>
    </row>
    <row r="21" spans="1:3" x14ac:dyDescent="0.25">
      <c r="A21" s="102" t="s">
        <v>1102</v>
      </c>
      <c r="B21" s="101" t="s">
        <v>1102</v>
      </c>
      <c r="C21" s="34">
        <v>3</v>
      </c>
    </row>
    <row r="22" spans="1:3" x14ac:dyDescent="0.25">
      <c r="A22" s="102" t="s">
        <v>1103</v>
      </c>
      <c r="B22" s="101" t="s">
        <v>1103</v>
      </c>
      <c r="C22" s="34">
        <v>1</v>
      </c>
    </row>
    <row r="23" spans="1:3" x14ac:dyDescent="0.25">
      <c r="A23" s="102" t="s">
        <v>1104</v>
      </c>
      <c r="B23" s="101" t="s">
        <v>1104</v>
      </c>
      <c r="C23" s="34">
        <v>3</v>
      </c>
    </row>
    <row r="24" spans="1:3" x14ac:dyDescent="0.25">
      <c r="A24" s="102" t="s">
        <v>1105</v>
      </c>
      <c r="B24" s="101" t="s">
        <v>1105</v>
      </c>
      <c r="C24" s="34">
        <v>3</v>
      </c>
    </row>
    <row r="25" spans="1:3" x14ac:dyDescent="0.25">
      <c r="A25" s="102" t="s">
        <v>1106</v>
      </c>
      <c r="B25" s="101" t="s">
        <v>1106</v>
      </c>
      <c r="C25" s="34">
        <v>2</v>
      </c>
    </row>
    <row r="26" spans="1:3" x14ac:dyDescent="0.25">
      <c r="A26" s="102" t="s">
        <v>1107</v>
      </c>
      <c r="B26" s="101" t="s">
        <v>1107</v>
      </c>
      <c r="C26" s="34">
        <v>3</v>
      </c>
    </row>
    <row r="27" spans="1:3" x14ac:dyDescent="0.25">
      <c r="A27" s="102" t="s">
        <v>1108</v>
      </c>
      <c r="B27" s="101" t="s">
        <v>1108</v>
      </c>
      <c r="C27" s="34">
        <v>3</v>
      </c>
    </row>
    <row r="28" spans="1:3" x14ac:dyDescent="0.25">
      <c r="A28" s="102" t="s">
        <v>1109</v>
      </c>
      <c r="B28" s="101" t="s">
        <v>1109</v>
      </c>
      <c r="C28" s="34">
        <v>2</v>
      </c>
    </row>
    <row r="29" spans="1:3" x14ac:dyDescent="0.25">
      <c r="A29" s="102" t="s">
        <v>1110</v>
      </c>
      <c r="B29" s="101" t="s">
        <v>1110</v>
      </c>
      <c r="C29" s="34">
        <v>1</v>
      </c>
    </row>
    <row r="30" spans="1:3" x14ac:dyDescent="0.25">
      <c r="A30" s="102" t="s">
        <v>1111</v>
      </c>
      <c r="B30" s="101" t="s">
        <v>1111</v>
      </c>
      <c r="C30" s="34">
        <v>1</v>
      </c>
    </row>
    <row r="31" spans="1:3" x14ac:dyDescent="0.25">
      <c r="A31" s="102" t="s">
        <v>1112</v>
      </c>
      <c r="B31" s="101" t="s">
        <v>1112</v>
      </c>
      <c r="C31" s="34">
        <v>1</v>
      </c>
    </row>
    <row r="32" spans="1:3" x14ac:dyDescent="0.25">
      <c r="A32" s="102" t="s">
        <v>1113</v>
      </c>
      <c r="B32" s="101" t="s">
        <v>1113</v>
      </c>
      <c r="C32" s="34">
        <v>1</v>
      </c>
    </row>
    <row r="33" spans="1:3" x14ac:dyDescent="0.25">
      <c r="A33" s="102" t="s">
        <v>1114</v>
      </c>
      <c r="B33" s="101" t="s">
        <v>1114</v>
      </c>
      <c r="C33" s="34">
        <v>1</v>
      </c>
    </row>
    <row r="34" spans="1:3" x14ac:dyDescent="0.25">
      <c r="A34" s="102" t="s">
        <v>1115</v>
      </c>
      <c r="B34" s="101" t="s">
        <v>1115</v>
      </c>
      <c r="C34" s="34">
        <v>1</v>
      </c>
    </row>
    <row r="35" spans="1:3" x14ac:dyDescent="0.25">
      <c r="A35" s="102" t="s">
        <v>1116</v>
      </c>
      <c r="B35" s="101" t="s">
        <v>1116</v>
      </c>
      <c r="C35" s="34">
        <v>1</v>
      </c>
    </row>
    <row r="36" spans="1:3" x14ac:dyDescent="0.25">
      <c r="A36" s="102" t="s">
        <v>1117</v>
      </c>
      <c r="B36" s="101" t="s">
        <v>1117</v>
      </c>
      <c r="C36" s="34">
        <v>1</v>
      </c>
    </row>
    <row r="37" spans="1:3" x14ac:dyDescent="0.25">
      <c r="A37" s="102" t="s">
        <v>1118</v>
      </c>
      <c r="B37" s="101" t="s">
        <v>1118</v>
      </c>
      <c r="C37" s="34">
        <v>1</v>
      </c>
    </row>
    <row r="38" spans="1:3" x14ac:dyDescent="0.25">
      <c r="A38" s="102" t="s">
        <v>1119</v>
      </c>
      <c r="B38" s="101" t="s">
        <v>1119</v>
      </c>
      <c r="C38" s="34">
        <v>1</v>
      </c>
    </row>
    <row r="39" spans="1:3" x14ac:dyDescent="0.25">
      <c r="A39" s="102" t="s">
        <v>1120</v>
      </c>
      <c r="B39" s="101" t="s">
        <v>1120</v>
      </c>
      <c r="C39" s="34">
        <v>1</v>
      </c>
    </row>
    <row r="40" spans="1:3" x14ac:dyDescent="0.25">
      <c r="A40" s="102" t="s">
        <v>1121</v>
      </c>
      <c r="B40" s="101" t="s">
        <v>1121</v>
      </c>
      <c r="C40" s="34">
        <v>1</v>
      </c>
    </row>
    <row r="41" spans="1:3" x14ac:dyDescent="0.25">
      <c r="A41" s="102" t="s">
        <v>1122</v>
      </c>
      <c r="B41" s="101" t="s">
        <v>1122</v>
      </c>
      <c r="C41" s="34">
        <v>1</v>
      </c>
    </row>
    <row r="42" spans="1:3" x14ac:dyDescent="0.25">
      <c r="A42" s="102" t="s">
        <v>1123</v>
      </c>
      <c r="B42" s="101" t="s">
        <v>1123</v>
      </c>
      <c r="C42" s="34">
        <v>1</v>
      </c>
    </row>
    <row r="43" spans="1:3" x14ac:dyDescent="0.25">
      <c r="A43" s="102" t="s">
        <v>1124</v>
      </c>
      <c r="B43" s="101" t="s">
        <v>1124</v>
      </c>
      <c r="C43" s="34">
        <v>1</v>
      </c>
    </row>
    <row r="44" spans="1:3" x14ac:dyDescent="0.25">
      <c r="A44" s="102" t="s">
        <v>1125</v>
      </c>
      <c r="B44" s="101" t="s">
        <v>1125</v>
      </c>
      <c r="C44" s="34">
        <v>1</v>
      </c>
    </row>
    <row r="45" spans="1:3" x14ac:dyDescent="0.25">
      <c r="A45" s="102" t="s">
        <v>1126</v>
      </c>
      <c r="B45" s="101" t="s">
        <v>1126</v>
      </c>
      <c r="C45" s="34">
        <v>1</v>
      </c>
    </row>
    <row r="46" spans="1:3" x14ac:dyDescent="0.25">
      <c r="A46" s="102" t="s">
        <v>1127</v>
      </c>
      <c r="B46" s="101" t="s">
        <v>1127</v>
      </c>
      <c r="C46" s="34">
        <v>1</v>
      </c>
    </row>
    <row r="47" spans="1:3" x14ac:dyDescent="0.25">
      <c r="A47" s="102" t="s">
        <v>1128</v>
      </c>
      <c r="B47" s="101" t="s">
        <v>1128</v>
      </c>
      <c r="C47" s="34">
        <v>1</v>
      </c>
    </row>
    <row r="48" spans="1:3" x14ac:dyDescent="0.25">
      <c r="A48" s="102" t="s">
        <v>1129</v>
      </c>
      <c r="B48" s="101" t="s">
        <v>1129</v>
      </c>
      <c r="C48" s="34">
        <v>1</v>
      </c>
    </row>
    <row r="49" spans="1:3" x14ac:dyDescent="0.25">
      <c r="A49" s="102" t="s">
        <v>1130</v>
      </c>
      <c r="B49" s="101" t="s">
        <v>1130</v>
      </c>
      <c r="C49" s="34">
        <v>1</v>
      </c>
    </row>
    <row r="50" spans="1:3" x14ac:dyDescent="0.25">
      <c r="A50" s="102" t="s">
        <v>1131</v>
      </c>
      <c r="B50" s="101" t="s">
        <v>1131</v>
      </c>
      <c r="C50" s="34">
        <v>1</v>
      </c>
    </row>
    <row r="51" spans="1:3" x14ac:dyDescent="0.25">
      <c r="A51" s="102" t="s">
        <v>1132</v>
      </c>
      <c r="B51" s="101" t="s">
        <v>1132</v>
      </c>
      <c r="C51" s="34">
        <v>1</v>
      </c>
    </row>
    <row r="52" spans="1:3" x14ac:dyDescent="0.25">
      <c r="A52" s="102" t="s">
        <v>1133</v>
      </c>
      <c r="B52" s="101" t="s">
        <v>1133</v>
      </c>
      <c r="C52" s="34">
        <v>1</v>
      </c>
    </row>
    <row r="53" spans="1:3" x14ac:dyDescent="0.25">
      <c r="A53" s="102" t="s">
        <v>1134</v>
      </c>
      <c r="B53" s="101" t="s">
        <v>1134</v>
      </c>
      <c r="C53" s="34">
        <v>1</v>
      </c>
    </row>
    <row r="54" spans="1:3" x14ac:dyDescent="0.25">
      <c r="A54" s="102" t="s">
        <v>1135</v>
      </c>
      <c r="B54" s="101" t="s">
        <v>1135</v>
      </c>
      <c r="C54" s="34">
        <v>1</v>
      </c>
    </row>
    <row r="55" spans="1:3" x14ac:dyDescent="0.25">
      <c r="A55" s="102" t="s">
        <v>1136</v>
      </c>
      <c r="B55" s="101" t="s">
        <v>1136</v>
      </c>
      <c r="C55" s="34">
        <v>1</v>
      </c>
    </row>
    <row r="56" spans="1:3" x14ac:dyDescent="0.25">
      <c r="A56" s="102" t="s">
        <v>1137</v>
      </c>
      <c r="B56" s="101" t="s">
        <v>1137</v>
      </c>
      <c r="C56" s="34">
        <v>1</v>
      </c>
    </row>
    <row r="57" spans="1:3" x14ac:dyDescent="0.25">
      <c r="A57" s="102" t="s">
        <v>1138</v>
      </c>
      <c r="B57" s="101" t="s">
        <v>1138</v>
      </c>
      <c r="C57" s="34">
        <v>1</v>
      </c>
    </row>
    <row r="58" spans="1:3" x14ac:dyDescent="0.25">
      <c r="A58" s="102" t="s">
        <v>1139</v>
      </c>
      <c r="B58" s="101" t="s">
        <v>1139</v>
      </c>
      <c r="C58" s="34">
        <v>1</v>
      </c>
    </row>
    <row r="59" spans="1:3" x14ac:dyDescent="0.25">
      <c r="A59" s="102" t="s">
        <v>1140</v>
      </c>
      <c r="B59" s="101" t="s">
        <v>1140</v>
      </c>
      <c r="C59" s="34">
        <v>1</v>
      </c>
    </row>
    <row r="60" spans="1:3" x14ac:dyDescent="0.25">
      <c r="A60" s="102" t="s">
        <v>1141</v>
      </c>
      <c r="B60" s="101" t="s">
        <v>1141</v>
      </c>
      <c r="C60" s="34">
        <v>1</v>
      </c>
    </row>
    <row r="61" spans="1:3" x14ac:dyDescent="0.25">
      <c r="A61" s="102" t="s">
        <v>1142</v>
      </c>
      <c r="B61" s="101" t="s">
        <v>1142</v>
      </c>
      <c r="C61" s="34">
        <v>1</v>
      </c>
    </row>
    <row r="62" spans="1:3" x14ac:dyDescent="0.25">
      <c r="A62" s="102" t="s">
        <v>1143</v>
      </c>
      <c r="B62" s="101" t="s">
        <v>1143</v>
      </c>
      <c r="C62" s="34">
        <v>1</v>
      </c>
    </row>
    <row r="63" spans="1:3" x14ac:dyDescent="0.25">
      <c r="A63" s="102" t="s">
        <v>1144</v>
      </c>
      <c r="B63" s="101" t="s">
        <v>1144</v>
      </c>
      <c r="C63" s="34">
        <v>1</v>
      </c>
    </row>
    <row r="64" spans="1:3" x14ac:dyDescent="0.25">
      <c r="A64" s="102" t="s">
        <v>1145</v>
      </c>
      <c r="B64" s="101" t="s">
        <v>1145</v>
      </c>
      <c r="C64" s="34">
        <v>1</v>
      </c>
    </row>
    <row r="65" spans="1:3" x14ac:dyDescent="0.25">
      <c r="A65" s="102" t="s">
        <v>1146</v>
      </c>
      <c r="B65" s="101" t="s">
        <v>1146</v>
      </c>
      <c r="C65" s="34">
        <v>1</v>
      </c>
    </row>
    <row r="66" spans="1:3" x14ac:dyDescent="0.25">
      <c r="A66" s="102" t="s">
        <v>1147</v>
      </c>
      <c r="B66" s="101" t="s">
        <v>1147</v>
      </c>
      <c r="C66" s="34">
        <v>1</v>
      </c>
    </row>
    <row r="67" spans="1:3" x14ac:dyDescent="0.25">
      <c r="A67" s="102" t="s">
        <v>1148</v>
      </c>
      <c r="B67" s="101" t="s">
        <v>1148</v>
      </c>
      <c r="C67" s="34">
        <v>1</v>
      </c>
    </row>
    <row r="68" spans="1:3" x14ac:dyDescent="0.25">
      <c r="A68" s="102" t="s">
        <v>1149</v>
      </c>
      <c r="B68" s="101" t="s">
        <v>1149</v>
      </c>
      <c r="C68" s="34">
        <v>1</v>
      </c>
    </row>
    <row r="69" spans="1:3" x14ac:dyDescent="0.25">
      <c r="A69" s="102" t="s">
        <v>1150</v>
      </c>
      <c r="B69" s="101" t="s">
        <v>1150</v>
      </c>
      <c r="C69" s="34">
        <v>1</v>
      </c>
    </row>
    <row r="70" spans="1:3" x14ac:dyDescent="0.25">
      <c r="A70" s="102" t="s">
        <v>1151</v>
      </c>
      <c r="B70" s="101" t="s">
        <v>1151</v>
      </c>
      <c r="C70" s="34">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2019-06-24T20:39:55Z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