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11" documentId="8_{C1BD405C-5CC9-4A09-BDA1-74CC90937CCC}" xr6:coauthVersionLast="47" xr6:coauthVersionMax="47" xr10:uidLastSave="{BC354489-CBBA-44CE-A8E1-9E9581A27F2C}"/>
  <bookViews>
    <workbookView xWindow="28680" yWindow="-120" windowWidth="29040" windowHeight="15840" xr2:uid="{589D6C93-F606-4B75-974B-07B088D40DC2}"/>
  </bookViews>
  <sheets>
    <sheet name="Combined" sheetId="4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4" l="1"/>
  <c r="K4" i="4"/>
  <c r="M39" i="4" l="1"/>
  <c r="K39" i="4"/>
  <c r="I39" i="4"/>
  <c r="M38" i="4"/>
  <c r="K38" i="4"/>
  <c r="I38" i="4"/>
  <c r="M37" i="4"/>
  <c r="K37" i="4"/>
  <c r="I37" i="4"/>
  <c r="M36" i="4"/>
  <c r="K36" i="4"/>
  <c r="I36" i="4"/>
  <c r="M35" i="4"/>
  <c r="K35" i="4"/>
  <c r="I35" i="4"/>
  <c r="M34" i="4"/>
  <c r="K34" i="4"/>
  <c r="I34" i="4"/>
  <c r="M33" i="4"/>
  <c r="K33" i="4"/>
  <c r="I33" i="4"/>
  <c r="M32" i="4"/>
  <c r="K32" i="4"/>
  <c r="I32" i="4"/>
  <c r="M31" i="4"/>
  <c r="K31" i="4"/>
  <c r="I31" i="4"/>
  <c r="M30" i="4"/>
  <c r="K30" i="4"/>
  <c r="I30" i="4"/>
  <c r="M29" i="4"/>
  <c r="K29" i="4"/>
  <c r="I29" i="4"/>
  <c r="M28" i="4"/>
  <c r="K28" i="4"/>
  <c r="I28" i="4"/>
  <c r="M27" i="4"/>
  <c r="K27" i="4"/>
  <c r="I27" i="4"/>
  <c r="M26" i="4"/>
  <c r="K26" i="4"/>
  <c r="I26" i="4"/>
  <c r="M25" i="4"/>
  <c r="K25" i="4"/>
  <c r="I25" i="4"/>
  <c r="M24" i="4"/>
  <c r="K24" i="4"/>
  <c r="I24" i="4"/>
  <c r="M23" i="4"/>
  <c r="K23" i="4"/>
  <c r="I23" i="4"/>
  <c r="M22" i="4"/>
  <c r="K22" i="4"/>
  <c r="I22" i="4"/>
  <c r="M21" i="4"/>
  <c r="K21" i="4"/>
  <c r="I21" i="4"/>
  <c r="M20" i="4"/>
  <c r="K20" i="4"/>
  <c r="I20" i="4"/>
  <c r="M19" i="4"/>
  <c r="K19" i="4"/>
  <c r="I19" i="4"/>
  <c r="M18" i="4"/>
  <c r="K18" i="4"/>
  <c r="I18" i="4"/>
  <c r="M17" i="4"/>
  <c r="K17" i="4"/>
  <c r="I17" i="4"/>
  <c r="M16" i="4"/>
  <c r="K16" i="4"/>
  <c r="I16" i="4"/>
  <c r="M15" i="4"/>
  <c r="K15" i="4"/>
  <c r="I15" i="4"/>
  <c r="M14" i="4"/>
  <c r="K14" i="4"/>
  <c r="I14" i="4"/>
  <c r="M13" i="4"/>
  <c r="K13" i="4"/>
  <c r="I13" i="4"/>
  <c r="M12" i="4"/>
  <c r="K12" i="4"/>
  <c r="I12" i="4"/>
  <c r="M11" i="4"/>
  <c r="K11" i="4"/>
  <c r="I11" i="4"/>
  <c r="M10" i="4"/>
  <c r="K10" i="4"/>
  <c r="I10" i="4"/>
  <c r="M9" i="4"/>
  <c r="K9" i="4"/>
  <c r="I9" i="4"/>
  <c r="M8" i="4"/>
  <c r="K8" i="4"/>
  <c r="I8" i="4"/>
  <c r="M7" i="4"/>
  <c r="K7" i="4"/>
  <c r="I7" i="4"/>
  <c r="M6" i="4"/>
  <c r="K6" i="4"/>
  <c r="I6" i="4"/>
  <c r="M5" i="4"/>
  <c r="K5" i="4"/>
  <c r="I5" i="4"/>
  <c r="I4" i="4"/>
  <c r="O4" i="4" s="1"/>
  <c r="N20" i="4" l="1"/>
  <c r="N4" i="4"/>
  <c r="N21" i="4"/>
  <c r="N18" i="4"/>
  <c r="O14" i="4"/>
  <c r="O19" i="4"/>
  <c r="N32" i="4"/>
  <c r="N19" i="4"/>
  <c r="O7" i="4"/>
  <c r="N25" i="4"/>
  <c r="N30" i="4"/>
  <c r="N34" i="4"/>
  <c r="O34" i="4"/>
  <c r="O25" i="4"/>
  <c r="O30" i="4"/>
  <c r="O31" i="4"/>
  <c r="N29" i="4"/>
  <c r="N33" i="4"/>
  <c r="N26" i="4"/>
  <c r="N31" i="4"/>
  <c r="O6" i="4"/>
  <c r="N9" i="4"/>
  <c r="N5" i="4"/>
  <c r="N8" i="4"/>
  <c r="N22" i="4"/>
  <c r="O22" i="4"/>
  <c r="O24" i="4"/>
  <c r="N24" i="4"/>
  <c r="O26" i="4"/>
  <c r="N35" i="4"/>
  <c r="O35" i="4"/>
  <c r="O12" i="4"/>
  <c r="N15" i="4"/>
  <c r="N12" i="4"/>
  <c r="N13" i="4"/>
  <c r="O11" i="4"/>
  <c r="O17" i="4"/>
  <c r="N17" i="4"/>
  <c r="O16" i="4"/>
  <c r="N16" i="4"/>
  <c r="O18" i="4"/>
  <c r="O10" i="4"/>
  <c r="N11" i="4"/>
  <c r="N10" i="4"/>
  <c r="N38" i="4"/>
  <c r="N37" i="4"/>
  <c r="N39" i="4"/>
  <c r="O38" i="4"/>
  <c r="O39" i="4"/>
  <c r="O37" i="4"/>
  <c r="N36" i="4"/>
  <c r="O36" i="4"/>
  <c r="O33" i="4"/>
  <c r="O32" i="4"/>
  <c r="O29" i="4"/>
  <c r="N28" i="4"/>
  <c r="O28" i="4"/>
  <c r="N27" i="4"/>
  <c r="O27" i="4"/>
  <c r="N23" i="4"/>
  <c r="O23" i="4"/>
  <c r="O21" i="4"/>
  <c r="O20" i="4"/>
  <c r="O13" i="4"/>
  <c r="O15" i="4"/>
  <c r="N14" i="4"/>
  <c r="O8" i="4"/>
  <c r="O9" i="4"/>
  <c r="N7" i="4"/>
  <c r="N6" i="4"/>
  <c r="O5" i="4"/>
</calcChain>
</file>

<file path=xl/sharedStrings.xml><?xml version="1.0" encoding="utf-8"?>
<sst xmlns="http://schemas.openxmlformats.org/spreadsheetml/2006/main" count="72" uniqueCount="24">
  <si>
    <t>sample</t>
  </si>
  <si>
    <t>dilution times</t>
  </si>
  <si>
    <t>EVA</t>
  </si>
  <si>
    <t>STD</t>
  </si>
  <si>
    <t>sand weight (g)</t>
  </si>
  <si>
    <t>raw data</t>
  </si>
  <si>
    <t>actual copy numbers</t>
  </si>
  <si>
    <t>copy numbers</t>
  </si>
  <si>
    <t>DNA conc. (ng/ul)</t>
  </si>
  <si>
    <t>P0</t>
  </si>
  <si>
    <t>P1</t>
  </si>
  <si>
    <t>P2</t>
  </si>
  <si>
    <t>P3</t>
  </si>
  <si>
    <t>P4</t>
  </si>
  <si>
    <t>P5</t>
  </si>
  <si>
    <t>Control</t>
  </si>
  <si>
    <t>DOM</t>
  </si>
  <si>
    <t>top</t>
  </si>
  <si>
    <t>middle</t>
  </si>
  <si>
    <t>bottom</t>
  </si>
  <si>
    <t>Phase</t>
  </si>
  <si>
    <t>Column</t>
  </si>
  <si>
    <t>Layers</t>
  </si>
  <si>
    <t>tfdA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</si>
</sst>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1" fillId="0" borderId="0" xfId="0" applyNumberFormat="1" applyFont="1" applyAlignment="1">
      <alignment horizontal="center"/>
    </xf>
    <xf numFmtId="11" fontId="2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11" fontId="2" fillId="2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5C26-ABCD-4D3F-B370-A21B9678BBBD}">
  <dimension ref="A1:P39"/>
  <sheetViews>
    <sheetView tabSelected="1" zoomScale="96" zoomScaleNormal="96" workbookViewId="0">
      <selection activeCell="O22" sqref="O22"/>
    </sheetView>
  </sheetViews>
  <sheetFormatPr defaultRowHeight="14.5" x14ac:dyDescent="0.35"/>
  <cols>
    <col min="1" max="1" width="8.81640625" bestFit="1" customWidth="1"/>
    <col min="2" max="4" width="8.81640625" customWidth="1"/>
    <col min="5" max="5" width="10.08984375" bestFit="1" customWidth="1"/>
    <col min="6" max="6" width="13.36328125" bestFit="1" customWidth="1"/>
    <col min="7" max="7" width="14.81640625" bestFit="1" customWidth="1"/>
    <col min="8" max="8" width="11.36328125" bestFit="1" customWidth="1"/>
    <col min="9" max="9" width="19.6328125" bestFit="1" customWidth="1"/>
    <col min="10" max="10" width="11.36328125" bestFit="1" customWidth="1"/>
    <col min="11" max="11" width="19.6328125" bestFit="1" customWidth="1"/>
    <col min="12" max="12" width="11.36328125" bestFit="1" customWidth="1"/>
    <col min="13" max="13" width="19.6328125" bestFit="1" customWidth="1"/>
    <col min="14" max="15" width="13.54296875" bestFit="1" customWidth="1"/>
    <col min="18" max="18" width="11.81640625" bestFit="1" customWidth="1"/>
  </cols>
  <sheetData>
    <row r="1" spans="1:16" ht="15.5" x14ac:dyDescent="0.35">
      <c r="A1" s="5"/>
      <c r="B1" s="6" t="s">
        <v>20</v>
      </c>
      <c r="C1" s="6" t="s">
        <v>21</v>
      </c>
      <c r="D1" s="6" t="s">
        <v>22</v>
      </c>
      <c r="E1" s="7"/>
      <c r="F1" s="7"/>
      <c r="G1" s="7"/>
      <c r="H1" s="8" t="s">
        <v>23</v>
      </c>
      <c r="I1" s="8"/>
      <c r="J1" s="8"/>
      <c r="K1" s="8"/>
      <c r="L1" s="8"/>
      <c r="M1" s="8"/>
      <c r="N1" s="9"/>
      <c r="O1" s="9"/>
    </row>
    <row r="2" spans="1:16" ht="15.5" customHeight="1" x14ac:dyDescent="0.35">
      <c r="A2" s="6" t="s">
        <v>0</v>
      </c>
      <c r="B2" s="6"/>
      <c r="C2" s="6"/>
      <c r="D2" s="6"/>
      <c r="E2" s="10" t="s">
        <v>8</v>
      </c>
      <c r="F2" s="11" t="s">
        <v>1</v>
      </c>
      <c r="G2" s="11" t="s">
        <v>4</v>
      </c>
      <c r="H2" s="11">
        <v>1</v>
      </c>
      <c r="I2" s="11"/>
      <c r="J2" s="11">
        <v>2</v>
      </c>
      <c r="K2" s="11"/>
      <c r="L2" s="11">
        <v>3</v>
      </c>
      <c r="M2" s="11"/>
      <c r="N2" s="9" t="s">
        <v>2</v>
      </c>
      <c r="O2" s="9" t="s">
        <v>3</v>
      </c>
    </row>
    <row r="3" spans="1:16" ht="15.5" x14ac:dyDescent="0.35">
      <c r="A3" s="6"/>
      <c r="B3" s="6"/>
      <c r="C3" s="6"/>
      <c r="D3" s="6"/>
      <c r="E3" s="10"/>
      <c r="F3" s="11"/>
      <c r="G3" s="11"/>
      <c r="H3" s="12" t="s">
        <v>5</v>
      </c>
      <c r="I3" s="12" t="s">
        <v>6</v>
      </c>
      <c r="J3" s="12" t="s">
        <v>5</v>
      </c>
      <c r="K3" s="12" t="s">
        <v>6</v>
      </c>
      <c r="L3" s="12" t="s">
        <v>5</v>
      </c>
      <c r="M3" s="12" t="s">
        <v>6</v>
      </c>
      <c r="N3" s="9" t="s">
        <v>7</v>
      </c>
      <c r="O3" s="9" t="s">
        <v>7</v>
      </c>
    </row>
    <row r="4" spans="1:16" ht="15.5" x14ac:dyDescent="0.35">
      <c r="A4" s="7">
        <v>1</v>
      </c>
      <c r="B4" s="6" t="s">
        <v>9</v>
      </c>
      <c r="C4" s="6" t="s">
        <v>15</v>
      </c>
      <c r="D4" s="13" t="s">
        <v>17</v>
      </c>
      <c r="E4" s="7">
        <v>69.400000000000006</v>
      </c>
      <c r="F4" s="7">
        <v>100</v>
      </c>
      <c r="G4" s="14">
        <v>0.88</v>
      </c>
      <c r="H4" s="15">
        <v>0.25972058895662897</v>
      </c>
      <c r="I4" s="15">
        <f>H4*F4/G4</f>
        <v>29.513703290526021</v>
      </c>
      <c r="J4" s="15">
        <v>1.1448302411095601</v>
      </c>
      <c r="K4" s="15">
        <f>J4*F4/G4</f>
        <v>130.09434558063182</v>
      </c>
      <c r="L4" s="15">
        <v>0.59547869037426304</v>
      </c>
      <c r="M4" s="15">
        <f>L4*F4/G4</f>
        <v>67.668032997075343</v>
      </c>
      <c r="N4" s="16">
        <f>AVERAGE(I4,K4,M4)</f>
        <v>75.758693956077721</v>
      </c>
      <c r="O4" s="16">
        <f t="shared" ref="O4" si="0">STDEV(I4,K4,M4)</f>
        <v>50.776081937637741</v>
      </c>
      <c r="P4" s="1"/>
    </row>
    <row r="5" spans="1:16" ht="15.5" x14ac:dyDescent="0.35">
      <c r="A5" s="7">
        <v>2</v>
      </c>
      <c r="B5" s="6"/>
      <c r="C5" s="6"/>
      <c r="D5" s="13" t="s">
        <v>18</v>
      </c>
      <c r="E5" s="7">
        <v>9.4</v>
      </c>
      <c r="F5" s="7">
        <v>10</v>
      </c>
      <c r="G5" s="14">
        <v>1.04</v>
      </c>
      <c r="H5" s="15">
        <v>4.7617477328952404E-3</v>
      </c>
      <c r="I5" s="15">
        <f t="shared" ref="I5:I39" si="1">H5*F5/G5</f>
        <v>4.5786035893223463E-2</v>
      </c>
      <c r="J5" s="15">
        <v>0.660994484383014</v>
      </c>
      <c r="K5" s="15">
        <f t="shared" ref="K5:K39" si="2">J5*F5/G5</f>
        <v>6.3557161959905191</v>
      </c>
      <c r="L5" s="15">
        <v>0.31276552471838298</v>
      </c>
      <c r="M5" s="15">
        <f t="shared" ref="M5:M39" si="3">L5*F5/G5</f>
        <v>3.0073608145998363</v>
      </c>
      <c r="N5" s="16">
        <f t="shared" ref="N5:N39" si="4">AVERAGE(I5,K5,M5)</f>
        <v>3.1362876821611927</v>
      </c>
      <c r="O5" s="16">
        <f t="shared" ref="O5:O39" si="5">STDEV(I5,K5,M5)</f>
        <v>3.1569401735241605</v>
      </c>
      <c r="P5" s="1"/>
    </row>
    <row r="6" spans="1:16" ht="15.5" x14ac:dyDescent="0.35">
      <c r="A6" s="7">
        <v>3</v>
      </c>
      <c r="B6" s="6"/>
      <c r="C6" s="6"/>
      <c r="D6" s="13" t="s">
        <v>19</v>
      </c>
      <c r="E6" s="7">
        <v>5.0999999999999996</v>
      </c>
      <c r="F6" s="7">
        <v>10</v>
      </c>
      <c r="G6" s="14">
        <v>1.1000000000000001</v>
      </c>
      <c r="H6" s="15">
        <v>0.83831410347192803</v>
      </c>
      <c r="I6" s="15">
        <f t="shared" si="1"/>
        <v>7.6210373042902537</v>
      </c>
      <c r="J6" s="15">
        <v>7.0024993696775001E-3</v>
      </c>
      <c r="K6" s="15">
        <f t="shared" si="2"/>
        <v>6.3659085178886368E-2</v>
      </c>
      <c r="L6" s="15">
        <v>0.75063148700725302</v>
      </c>
      <c r="M6" s="15">
        <f t="shared" si="3"/>
        <v>6.8239226091568455</v>
      </c>
      <c r="N6" s="16">
        <f t="shared" si="4"/>
        <v>4.8362063328753289</v>
      </c>
      <c r="O6" s="16">
        <f t="shared" si="5"/>
        <v>4.1523190367456797</v>
      </c>
      <c r="P6" s="1"/>
    </row>
    <row r="7" spans="1:16" s="4" customFormat="1" ht="15.5" x14ac:dyDescent="0.35">
      <c r="A7" s="7">
        <v>4</v>
      </c>
      <c r="B7" s="6"/>
      <c r="C7" s="6" t="s">
        <v>16</v>
      </c>
      <c r="D7" s="13" t="s">
        <v>17</v>
      </c>
      <c r="E7" s="7">
        <v>301.7</v>
      </c>
      <c r="F7" s="7">
        <v>1000</v>
      </c>
      <c r="G7" s="14">
        <v>1.03</v>
      </c>
      <c r="H7" s="15">
        <v>4.2481490794022196</v>
      </c>
      <c r="I7" s="15">
        <f t="shared" si="1"/>
        <v>4124.4165819439022</v>
      </c>
      <c r="J7" s="15">
        <v>0.13241267137020599</v>
      </c>
      <c r="K7" s="15">
        <f t="shared" si="2"/>
        <v>128.55599162155923</v>
      </c>
      <c r="L7" s="15">
        <v>8.9229201463852006E-2</v>
      </c>
      <c r="M7" s="15">
        <f t="shared" si="3"/>
        <v>86.630292683351456</v>
      </c>
      <c r="N7" s="16">
        <f t="shared" si="4"/>
        <v>1446.5342887496042</v>
      </c>
      <c r="O7" s="16">
        <f t="shared" si="5"/>
        <v>2319.2088356184158</v>
      </c>
      <c r="P7" s="3"/>
    </row>
    <row r="8" spans="1:16" s="4" customFormat="1" ht="15.5" x14ac:dyDescent="0.35">
      <c r="A8" s="7">
        <v>5</v>
      </c>
      <c r="B8" s="6"/>
      <c r="C8" s="6"/>
      <c r="D8" s="13" t="s">
        <v>18</v>
      </c>
      <c r="E8" s="7">
        <v>47.8</v>
      </c>
      <c r="F8" s="7">
        <v>100</v>
      </c>
      <c r="G8" s="14">
        <v>1.08</v>
      </c>
      <c r="H8" s="2">
        <v>0.36673734291400201</v>
      </c>
      <c r="I8" s="15">
        <f t="shared" si="1"/>
        <v>33.957161380926109</v>
      </c>
      <c r="J8" s="2">
        <v>0.18288628933866599</v>
      </c>
      <c r="K8" s="15">
        <f t="shared" si="2"/>
        <v>16.933915679506107</v>
      </c>
      <c r="L8" s="2">
        <v>0.233427299545238</v>
      </c>
      <c r="M8" s="15">
        <f t="shared" si="3"/>
        <v>21.613638846781296</v>
      </c>
      <c r="N8" s="16">
        <f t="shared" si="4"/>
        <v>24.168238635737836</v>
      </c>
      <c r="O8" s="16">
        <f t="shared" si="5"/>
        <v>8.7944419160075924</v>
      </c>
      <c r="P8" s="3"/>
    </row>
    <row r="9" spans="1:16" s="4" customFormat="1" ht="15.5" x14ac:dyDescent="0.35">
      <c r="A9" s="7">
        <v>6</v>
      </c>
      <c r="B9" s="6"/>
      <c r="C9" s="6"/>
      <c r="D9" s="13" t="s">
        <v>19</v>
      </c>
      <c r="E9" s="7">
        <v>20.7</v>
      </c>
      <c r="F9" s="7">
        <v>100</v>
      </c>
      <c r="G9" s="14">
        <v>1.0900000000000001</v>
      </c>
      <c r="H9" s="2">
        <v>9.3509740871984895E-2</v>
      </c>
      <c r="I9" s="15">
        <f t="shared" si="1"/>
        <v>8.5788753093564107</v>
      </c>
      <c r="J9" s="2">
        <v>3.0321426372624999E-2</v>
      </c>
      <c r="K9" s="15">
        <f t="shared" si="2"/>
        <v>2.7817822360206419</v>
      </c>
      <c r="L9" s="2">
        <v>0.202179583589187</v>
      </c>
      <c r="M9" s="15">
        <f t="shared" si="3"/>
        <v>18.548585650384126</v>
      </c>
      <c r="N9" s="16">
        <f t="shared" si="4"/>
        <v>9.9697477319203927</v>
      </c>
      <c r="O9" s="16">
        <f t="shared" si="5"/>
        <v>7.9748929176938015</v>
      </c>
      <c r="P9" s="3"/>
    </row>
    <row r="10" spans="1:16" ht="15.5" x14ac:dyDescent="0.35">
      <c r="A10" s="7">
        <v>10</v>
      </c>
      <c r="B10" s="6" t="s">
        <v>10</v>
      </c>
      <c r="C10" s="6" t="s">
        <v>15</v>
      </c>
      <c r="D10" s="13" t="s">
        <v>17</v>
      </c>
      <c r="E10" s="7">
        <v>142.19999999999999</v>
      </c>
      <c r="F10" s="7">
        <v>1000</v>
      </c>
      <c r="G10" s="14">
        <v>1.0900000000000001</v>
      </c>
      <c r="H10" s="2">
        <v>5.0637483800117497E-2</v>
      </c>
      <c r="I10" s="15">
        <f t="shared" si="1"/>
        <v>46.456407156071094</v>
      </c>
      <c r="J10" s="2">
        <v>0.28280421915795401</v>
      </c>
      <c r="K10" s="15">
        <f t="shared" si="2"/>
        <v>259.45341207151739</v>
      </c>
      <c r="L10" s="2">
        <v>0.70806791486696896</v>
      </c>
      <c r="M10" s="15">
        <f t="shared" si="3"/>
        <v>649.60359162107238</v>
      </c>
      <c r="N10" s="16">
        <f t="shared" si="4"/>
        <v>318.50447028288698</v>
      </c>
      <c r="O10" s="16">
        <f t="shared" si="5"/>
        <v>305.87890110127978</v>
      </c>
      <c r="P10" s="1"/>
    </row>
    <row r="11" spans="1:16" ht="15.5" x14ac:dyDescent="0.35">
      <c r="A11" s="7">
        <v>11</v>
      </c>
      <c r="B11" s="6"/>
      <c r="C11" s="6"/>
      <c r="D11" s="13" t="s">
        <v>18</v>
      </c>
      <c r="E11" s="7">
        <v>22.2</v>
      </c>
      <c r="F11" s="7">
        <v>100</v>
      </c>
      <c r="G11" s="14">
        <v>1.07</v>
      </c>
      <c r="H11" s="2"/>
      <c r="I11" s="15">
        <f t="shared" si="1"/>
        <v>0</v>
      </c>
      <c r="J11" s="2">
        <v>0.38330143091427699</v>
      </c>
      <c r="K11" s="15">
        <f t="shared" si="2"/>
        <v>35.822563636848315</v>
      </c>
      <c r="L11" s="2">
        <v>8.0300696637651602E-4</v>
      </c>
      <c r="M11" s="15">
        <f t="shared" si="3"/>
        <v>7.5047380035188405E-2</v>
      </c>
      <c r="N11" s="16">
        <f t="shared" si="4"/>
        <v>11.965870338961167</v>
      </c>
      <c r="O11" s="16">
        <f t="shared" si="5"/>
        <v>20.660536521576653</v>
      </c>
      <c r="P11" s="1"/>
    </row>
    <row r="12" spans="1:16" ht="15.5" x14ac:dyDescent="0.35">
      <c r="A12" s="7">
        <v>12</v>
      </c>
      <c r="B12" s="6"/>
      <c r="C12" s="6"/>
      <c r="D12" s="13" t="s">
        <v>19</v>
      </c>
      <c r="E12" s="7">
        <v>9.5</v>
      </c>
      <c r="F12" s="7">
        <v>10</v>
      </c>
      <c r="G12" s="14">
        <v>1.21</v>
      </c>
      <c r="H12" s="2">
        <v>0.73263356658809597</v>
      </c>
      <c r="I12" s="15">
        <f t="shared" si="1"/>
        <v>6.0548228643644295</v>
      </c>
      <c r="J12" s="2">
        <v>2.6002738203835798</v>
      </c>
      <c r="K12" s="15">
        <f t="shared" si="2"/>
        <v>21.489866284161817</v>
      </c>
      <c r="L12" s="2">
        <v>4.9028422119981499E-2</v>
      </c>
      <c r="M12" s="15">
        <f t="shared" si="3"/>
        <v>0.40519357123951649</v>
      </c>
      <c r="N12" s="16">
        <f t="shared" si="4"/>
        <v>9.3166275732552535</v>
      </c>
      <c r="O12" s="16">
        <f t="shared" si="5"/>
        <v>10.914228480381441</v>
      </c>
      <c r="P12" s="1"/>
    </row>
    <row r="13" spans="1:16" s="4" customFormat="1" ht="15.5" x14ac:dyDescent="0.35">
      <c r="A13" s="7">
        <v>13</v>
      </c>
      <c r="B13" s="6"/>
      <c r="C13" s="6" t="s">
        <v>16</v>
      </c>
      <c r="D13" s="13" t="s">
        <v>17</v>
      </c>
      <c r="E13" s="7">
        <v>520.79999999999995</v>
      </c>
      <c r="F13" s="7">
        <v>1000</v>
      </c>
      <c r="G13" s="14">
        <v>1.1399999999999999</v>
      </c>
      <c r="H13" s="2">
        <v>0.89327958928687601</v>
      </c>
      <c r="I13" s="15">
        <f t="shared" si="1"/>
        <v>783.57858709375091</v>
      </c>
      <c r="J13" s="2">
        <v>2.2244903352256</v>
      </c>
      <c r="K13" s="15">
        <f t="shared" si="2"/>
        <v>1951.3073116014039</v>
      </c>
      <c r="L13" s="2">
        <v>1.5145701634945801</v>
      </c>
      <c r="M13" s="15">
        <f t="shared" si="3"/>
        <v>1328.570318854895</v>
      </c>
      <c r="N13" s="16">
        <f t="shared" si="4"/>
        <v>1354.4854058500166</v>
      </c>
      <c r="O13" s="16">
        <f t="shared" si="5"/>
        <v>584.29554791264763</v>
      </c>
      <c r="P13" s="3"/>
    </row>
    <row r="14" spans="1:16" s="4" customFormat="1" ht="15.5" x14ac:dyDescent="0.35">
      <c r="A14" s="7">
        <v>14</v>
      </c>
      <c r="B14" s="6"/>
      <c r="C14" s="6"/>
      <c r="D14" s="13" t="s">
        <v>18</v>
      </c>
      <c r="E14" s="7">
        <v>74.599999999999994</v>
      </c>
      <c r="F14" s="7">
        <v>100</v>
      </c>
      <c r="G14" s="14">
        <v>1.1000000000000001</v>
      </c>
      <c r="H14" s="2">
        <v>2.1311615309098499</v>
      </c>
      <c r="I14" s="15">
        <f t="shared" si="1"/>
        <v>193.74195735544089</v>
      </c>
      <c r="J14" s="2">
        <v>1.52468976721997</v>
      </c>
      <c r="K14" s="15">
        <f t="shared" si="2"/>
        <v>138.60816065636089</v>
      </c>
      <c r="L14" s="2">
        <v>0.221217363675763</v>
      </c>
      <c r="M14" s="15">
        <f t="shared" si="3"/>
        <v>20.110669425069361</v>
      </c>
      <c r="N14" s="16">
        <f t="shared" si="4"/>
        <v>117.48692914562372</v>
      </c>
      <c r="O14" s="16">
        <f t="shared" si="5"/>
        <v>88.721676339480396</v>
      </c>
      <c r="P14" s="3"/>
    </row>
    <row r="15" spans="1:16" s="4" customFormat="1" ht="15.5" x14ac:dyDescent="0.35">
      <c r="A15" s="7">
        <v>15</v>
      </c>
      <c r="B15" s="6"/>
      <c r="C15" s="6"/>
      <c r="D15" s="13" t="s">
        <v>19</v>
      </c>
      <c r="E15" s="7">
        <v>24.7</v>
      </c>
      <c r="F15" s="7">
        <v>100</v>
      </c>
      <c r="G15" s="14">
        <v>1.1599999999999999</v>
      </c>
      <c r="H15" s="2">
        <v>0.177911289101023</v>
      </c>
      <c r="I15" s="15">
        <f t="shared" si="1"/>
        <v>15.337180094915775</v>
      </c>
      <c r="J15" s="2">
        <v>0.45863650866306099</v>
      </c>
      <c r="K15" s="15">
        <f t="shared" si="2"/>
        <v>39.537630057160435</v>
      </c>
      <c r="L15" s="2">
        <v>5.29636889360311E-3</v>
      </c>
      <c r="M15" s="15">
        <f t="shared" si="3"/>
        <v>0.45658352531061291</v>
      </c>
      <c r="N15" s="16">
        <f t="shared" si="4"/>
        <v>18.443797892462275</v>
      </c>
      <c r="O15" s="16">
        <f t="shared" si="5"/>
        <v>19.724866415547087</v>
      </c>
      <c r="P15" s="3"/>
    </row>
    <row r="16" spans="1:16" ht="15.5" x14ac:dyDescent="0.35">
      <c r="A16" s="7">
        <v>19</v>
      </c>
      <c r="B16" s="6" t="s">
        <v>11</v>
      </c>
      <c r="C16" s="6" t="s">
        <v>15</v>
      </c>
      <c r="D16" s="13" t="s">
        <v>17</v>
      </c>
      <c r="E16" s="7">
        <v>509.1</v>
      </c>
      <c r="F16" s="7">
        <v>1000</v>
      </c>
      <c r="G16" s="14">
        <v>1.01</v>
      </c>
      <c r="H16" s="2">
        <v>0.41893763376924598</v>
      </c>
      <c r="I16" s="15">
        <f t="shared" si="1"/>
        <v>414.78973640519399</v>
      </c>
      <c r="J16" s="2">
        <v>0.189171662360373</v>
      </c>
      <c r="K16" s="15">
        <f t="shared" si="2"/>
        <v>187.2986756043297</v>
      </c>
      <c r="L16" s="2">
        <v>8.5602635336348001E-2</v>
      </c>
      <c r="M16" s="15">
        <f t="shared" si="3"/>
        <v>84.755084491433664</v>
      </c>
      <c r="N16" s="16">
        <f t="shared" si="4"/>
        <v>228.94783216698579</v>
      </c>
      <c r="O16" s="16">
        <f t="shared" si="5"/>
        <v>168.91331222773624</v>
      </c>
      <c r="P16" s="1"/>
    </row>
    <row r="17" spans="1:16" ht="15.5" x14ac:dyDescent="0.35">
      <c r="A17" s="7">
        <v>20</v>
      </c>
      <c r="B17" s="6"/>
      <c r="C17" s="6"/>
      <c r="D17" s="13" t="s">
        <v>18</v>
      </c>
      <c r="E17" s="7">
        <v>58.9</v>
      </c>
      <c r="F17" s="7">
        <v>100</v>
      </c>
      <c r="G17" s="14">
        <v>1.04</v>
      </c>
      <c r="H17" s="2">
        <v>6.1712507487382301E-2</v>
      </c>
      <c r="I17" s="15">
        <f t="shared" si="1"/>
        <v>5.9338949507098366</v>
      </c>
      <c r="J17" s="2">
        <v>7.1747724366460194E-2</v>
      </c>
      <c r="K17" s="15">
        <f t="shared" si="2"/>
        <v>6.8988196506211725</v>
      </c>
      <c r="L17" s="2">
        <v>0.14748835977575001</v>
      </c>
      <c r="M17" s="15">
        <f t="shared" si="3"/>
        <v>14.181573055360577</v>
      </c>
      <c r="N17" s="16">
        <f t="shared" si="4"/>
        <v>9.0047625522305292</v>
      </c>
      <c r="O17" s="16">
        <f t="shared" si="5"/>
        <v>4.5091346351725754</v>
      </c>
      <c r="P17" s="1"/>
    </row>
    <row r="18" spans="1:16" ht="15.5" x14ac:dyDescent="0.35">
      <c r="A18" s="7">
        <v>21</v>
      </c>
      <c r="B18" s="6"/>
      <c r="C18" s="6"/>
      <c r="D18" s="13" t="s">
        <v>19</v>
      </c>
      <c r="E18" s="7">
        <v>39.6</v>
      </c>
      <c r="F18" s="7">
        <v>100</v>
      </c>
      <c r="G18" s="14">
        <v>1.1100000000000001</v>
      </c>
      <c r="H18" s="2">
        <v>1.7980286842984501E-3</v>
      </c>
      <c r="I18" s="15">
        <f t="shared" si="1"/>
        <v>0.16198456615301349</v>
      </c>
      <c r="J18" s="2">
        <v>1.8326726981840601E-3</v>
      </c>
      <c r="K18" s="15">
        <f t="shared" si="2"/>
        <v>0.16510564848505047</v>
      </c>
      <c r="L18" s="2">
        <v>4.0030036664075202E-4</v>
      </c>
      <c r="M18" s="15">
        <f t="shared" si="3"/>
        <v>3.6063096093761439E-2</v>
      </c>
      <c r="N18" s="16">
        <f t="shared" si="4"/>
        <v>0.12105110357727515</v>
      </c>
      <c r="O18" s="16">
        <f t="shared" si="5"/>
        <v>7.3618315321285155E-2</v>
      </c>
      <c r="P18" s="1"/>
    </row>
    <row r="19" spans="1:16" s="4" customFormat="1" ht="15.5" x14ac:dyDescent="0.35">
      <c r="A19" s="7">
        <v>22</v>
      </c>
      <c r="B19" s="6"/>
      <c r="C19" s="6" t="s">
        <v>16</v>
      </c>
      <c r="D19" s="13" t="s">
        <v>17</v>
      </c>
      <c r="E19" s="7">
        <v>462.7</v>
      </c>
      <c r="F19" s="7">
        <v>1000</v>
      </c>
      <c r="G19" s="14">
        <v>1.05</v>
      </c>
      <c r="H19" s="2">
        <v>0.24392942675726501</v>
      </c>
      <c r="I19" s="15">
        <f t="shared" si="1"/>
        <v>232.31373976882378</v>
      </c>
      <c r="J19" s="2">
        <v>0.21399471653943899</v>
      </c>
      <c r="K19" s="15">
        <f t="shared" si="2"/>
        <v>203.80449194232284</v>
      </c>
      <c r="L19" s="2">
        <v>0.49236873644881102</v>
      </c>
      <c r="M19" s="15">
        <f t="shared" si="3"/>
        <v>468.92260614172477</v>
      </c>
      <c r="N19" s="16">
        <f t="shared" si="4"/>
        <v>301.68027928429046</v>
      </c>
      <c r="O19" s="16">
        <f t="shared" si="5"/>
        <v>145.53587606643552</v>
      </c>
      <c r="P19" s="3"/>
    </row>
    <row r="20" spans="1:16" s="4" customFormat="1" ht="15.5" x14ac:dyDescent="0.35">
      <c r="A20" s="7">
        <v>23</v>
      </c>
      <c r="B20" s="6"/>
      <c r="C20" s="6"/>
      <c r="D20" s="13" t="s">
        <v>18</v>
      </c>
      <c r="E20" s="7">
        <v>59.9</v>
      </c>
      <c r="F20" s="7">
        <v>100</v>
      </c>
      <c r="G20" s="14">
        <v>1.1100000000000001</v>
      </c>
      <c r="H20" s="2">
        <v>0.36158436305622199</v>
      </c>
      <c r="I20" s="15">
        <f t="shared" si="1"/>
        <v>32.575167842902879</v>
      </c>
      <c r="J20" s="2">
        <v>7.1366820679881995E-2</v>
      </c>
      <c r="K20" s="15">
        <f t="shared" si="2"/>
        <v>6.4294433044938728</v>
      </c>
      <c r="L20" s="2">
        <v>0.47570082833319399</v>
      </c>
      <c r="M20" s="15">
        <f t="shared" si="3"/>
        <v>42.855930480467919</v>
      </c>
      <c r="N20" s="16">
        <f t="shared" si="4"/>
        <v>27.286847209288226</v>
      </c>
      <c r="O20" s="16">
        <f t="shared" si="5"/>
        <v>18.78022878823062</v>
      </c>
      <c r="P20" s="3"/>
    </row>
    <row r="21" spans="1:16" s="4" customFormat="1" ht="15.5" x14ac:dyDescent="0.35">
      <c r="A21" s="7">
        <v>24</v>
      </c>
      <c r="B21" s="6"/>
      <c r="C21" s="6"/>
      <c r="D21" s="13" t="s">
        <v>19</v>
      </c>
      <c r="E21" s="7">
        <v>25.2</v>
      </c>
      <c r="F21" s="7">
        <v>100</v>
      </c>
      <c r="G21" s="14">
        <v>1.05</v>
      </c>
      <c r="H21" s="2">
        <v>7.0595914309468603E-3</v>
      </c>
      <c r="I21" s="15">
        <f t="shared" si="1"/>
        <v>0.67234204104255801</v>
      </c>
      <c r="J21" s="2">
        <v>0.12744034358386999</v>
      </c>
      <c r="K21" s="15">
        <f t="shared" si="2"/>
        <v>12.137175579416189</v>
      </c>
      <c r="L21" s="2">
        <v>0.44082145860105099</v>
      </c>
      <c r="M21" s="15">
        <f t="shared" si="3"/>
        <v>41.98299605724295</v>
      </c>
      <c r="N21" s="16">
        <f t="shared" si="4"/>
        <v>18.264171225900565</v>
      </c>
      <c r="O21" s="16">
        <f t="shared" si="5"/>
        <v>21.325983929248899</v>
      </c>
      <c r="P21" s="3"/>
    </row>
    <row r="22" spans="1:16" ht="15.5" x14ac:dyDescent="0.35">
      <c r="A22" s="17">
        <v>28</v>
      </c>
      <c r="B22" s="6" t="s">
        <v>12</v>
      </c>
      <c r="C22" s="6" t="s">
        <v>15</v>
      </c>
      <c r="D22" s="13" t="s">
        <v>17</v>
      </c>
      <c r="E22" s="17">
        <v>603.6</v>
      </c>
      <c r="F22" s="17">
        <v>1000</v>
      </c>
      <c r="G22" s="18">
        <v>1.06</v>
      </c>
      <c r="H22" s="2">
        <v>123.40866057424201</v>
      </c>
      <c r="I22" s="15">
        <f t="shared" si="1"/>
        <v>116423.26469268113</v>
      </c>
      <c r="J22" s="2">
        <v>88.159104538172699</v>
      </c>
      <c r="K22" s="15">
        <f t="shared" si="2"/>
        <v>83168.966545445946</v>
      </c>
      <c r="L22" s="2">
        <v>112.270745750693</v>
      </c>
      <c r="M22" s="15">
        <f t="shared" si="3"/>
        <v>105915.79787801225</v>
      </c>
      <c r="N22" s="16">
        <f t="shared" si="4"/>
        <v>101836.00970537978</v>
      </c>
      <c r="O22" s="16">
        <f t="shared" si="5"/>
        <v>16998.399629567044</v>
      </c>
      <c r="P22" s="1"/>
    </row>
    <row r="23" spans="1:16" ht="15.5" x14ac:dyDescent="0.35">
      <c r="A23" s="17">
        <v>29</v>
      </c>
      <c r="B23" s="6"/>
      <c r="C23" s="6"/>
      <c r="D23" s="13" t="s">
        <v>18</v>
      </c>
      <c r="E23" s="17">
        <v>55.5</v>
      </c>
      <c r="F23" s="17">
        <v>100</v>
      </c>
      <c r="G23" s="18">
        <v>1.1100000000000001</v>
      </c>
      <c r="H23" s="2">
        <v>0.44957348768291699</v>
      </c>
      <c r="I23" s="15">
        <f t="shared" si="1"/>
        <v>40.502116007470001</v>
      </c>
      <c r="J23" s="2">
        <v>0.74193610808272903</v>
      </c>
      <c r="K23" s="15">
        <f t="shared" si="2"/>
        <v>66.841090818263879</v>
      </c>
      <c r="L23" s="2">
        <v>4.44666913735286E-2</v>
      </c>
      <c r="M23" s="15">
        <f t="shared" si="3"/>
        <v>4.0060082318494228</v>
      </c>
      <c r="N23" s="16">
        <f t="shared" si="4"/>
        <v>37.116405019194438</v>
      </c>
      <c r="O23" s="16">
        <f t="shared" si="5"/>
        <v>31.554067567945633</v>
      </c>
      <c r="P23" s="1"/>
    </row>
    <row r="24" spans="1:16" ht="15.5" x14ac:dyDescent="0.35">
      <c r="A24" s="17">
        <v>30</v>
      </c>
      <c r="B24" s="6"/>
      <c r="C24" s="6"/>
      <c r="D24" s="13" t="s">
        <v>19</v>
      </c>
      <c r="E24" s="17">
        <v>21.4</v>
      </c>
      <c r="F24" s="17">
        <v>100</v>
      </c>
      <c r="G24" s="18">
        <v>1.08</v>
      </c>
      <c r="H24" s="2">
        <v>55.401259714940203</v>
      </c>
      <c r="I24" s="15">
        <f t="shared" si="1"/>
        <v>5129.7462699018706</v>
      </c>
      <c r="J24" s="2">
        <v>68.641790558456606</v>
      </c>
      <c r="K24" s="15">
        <f t="shared" si="2"/>
        <v>6355.7213480052405</v>
      </c>
      <c r="L24" s="2">
        <v>60.8635171985851</v>
      </c>
      <c r="M24" s="15">
        <f t="shared" si="3"/>
        <v>5635.5108517208428</v>
      </c>
      <c r="N24" s="16">
        <f t="shared" si="4"/>
        <v>5706.992823209318</v>
      </c>
      <c r="O24" s="16">
        <f t="shared" si="5"/>
        <v>616.10549195616682</v>
      </c>
      <c r="P24" s="1"/>
    </row>
    <row r="25" spans="1:16" s="4" customFormat="1" ht="15.5" x14ac:dyDescent="0.35">
      <c r="A25" s="17">
        <v>31</v>
      </c>
      <c r="B25" s="6"/>
      <c r="C25" s="6" t="s">
        <v>16</v>
      </c>
      <c r="D25" s="13" t="s">
        <v>17</v>
      </c>
      <c r="E25" s="17">
        <v>612.20000000000005</v>
      </c>
      <c r="F25" s="17">
        <v>1000</v>
      </c>
      <c r="G25" s="18">
        <v>0.97</v>
      </c>
      <c r="H25" s="2">
        <v>190.48183153945601</v>
      </c>
      <c r="I25" s="15">
        <f t="shared" si="1"/>
        <v>196373.02220562476</v>
      </c>
      <c r="J25" s="2">
        <v>144.94751036364201</v>
      </c>
      <c r="K25" s="15">
        <f t="shared" si="2"/>
        <v>149430.42305530104</v>
      </c>
      <c r="L25" s="2">
        <v>100.01470770293299</v>
      </c>
      <c r="M25" s="15">
        <f t="shared" si="3"/>
        <v>103107.94608549794</v>
      </c>
      <c r="N25" s="16">
        <f t="shared" si="4"/>
        <v>149637.13044880793</v>
      </c>
      <c r="O25" s="16">
        <f t="shared" si="5"/>
        <v>46632.88165965247</v>
      </c>
      <c r="P25" s="3"/>
    </row>
    <row r="26" spans="1:16" s="4" customFormat="1" ht="15.5" x14ac:dyDescent="0.35">
      <c r="A26" s="17">
        <v>32</v>
      </c>
      <c r="B26" s="6"/>
      <c r="C26" s="6"/>
      <c r="D26" s="13" t="s">
        <v>18</v>
      </c>
      <c r="E26" s="17">
        <v>53.2</v>
      </c>
      <c r="F26" s="17">
        <v>100</v>
      </c>
      <c r="G26" s="18">
        <v>1.04</v>
      </c>
      <c r="H26" s="2">
        <v>22.3487739182019</v>
      </c>
      <c r="I26" s="15">
        <f t="shared" si="1"/>
        <v>2148.9205690578751</v>
      </c>
      <c r="J26" s="2">
        <v>27.8658259892457</v>
      </c>
      <c r="K26" s="15">
        <f t="shared" si="2"/>
        <v>2679.406345119779</v>
      </c>
      <c r="L26" s="2">
        <v>16.8795863365504</v>
      </c>
      <c r="M26" s="15">
        <f t="shared" si="3"/>
        <v>1623.0371477452306</v>
      </c>
      <c r="N26" s="16">
        <f t="shared" si="4"/>
        <v>2150.4546873076283</v>
      </c>
      <c r="O26" s="16">
        <f t="shared" si="5"/>
        <v>528.18626963367615</v>
      </c>
      <c r="P26" s="3"/>
    </row>
    <row r="27" spans="1:16" s="4" customFormat="1" ht="15.5" x14ac:dyDescent="0.35">
      <c r="A27" s="7">
        <v>33</v>
      </c>
      <c r="B27" s="6"/>
      <c r="C27" s="6"/>
      <c r="D27" s="13" t="s">
        <v>19</v>
      </c>
      <c r="E27" s="7">
        <v>27.9</v>
      </c>
      <c r="F27" s="7">
        <v>100</v>
      </c>
      <c r="G27" s="14">
        <v>1.02</v>
      </c>
      <c r="H27" s="2">
        <v>0.234707891332125</v>
      </c>
      <c r="I27" s="15">
        <f t="shared" si="1"/>
        <v>23.010577581580879</v>
      </c>
      <c r="J27" s="2">
        <v>0.19686756728841501</v>
      </c>
      <c r="K27" s="15">
        <f t="shared" si="2"/>
        <v>19.30074189102108</v>
      </c>
      <c r="L27" s="2">
        <v>0.178988461061663</v>
      </c>
      <c r="M27" s="15">
        <f t="shared" si="3"/>
        <v>17.547888339378726</v>
      </c>
      <c r="N27" s="16">
        <f t="shared" si="4"/>
        <v>19.953069270660226</v>
      </c>
      <c r="O27" s="16">
        <f t="shared" si="5"/>
        <v>2.7891560904488575</v>
      </c>
      <c r="P27" s="3"/>
    </row>
    <row r="28" spans="1:16" ht="15.5" x14ac:dyDescent="0.35">
      <c r="A28" s="7">
        <v>37</v>
      </c>
      <c r="B28" s="6" t="s">
        <v>13</v>
      </c>
      <c r="C28" s="6" t="s">
        <v>15</v>
      </c>
      <c r="D28" s="13" t="s">
        <v>17</v>
      </c>
      <c r="E28" s="7">
        <v>561.9</v>
      </c>
      <c r="F28" s="7">
        <v>1000</v>
      </c>
      <c r="G28" s="14">
        <v>1</v>
      </c>
      <c r="H28" s="2">
        <v>0.40913110116551998</v>
      </c>
      <c r="I28" s="15">
        <f t="shared" si="1"/>
        <v>409.13110116551996</v>
      </c>
      <c r="J28" s="2">
        <v>0.69887913894045195</v>
      </c>
      <c r="K28" s="15">
        <f t="shared" si="2"/>
        <v>698.87913894045198</v>
      </c>
      <c r="L28" s="2">
        <v>6.5269030634844603</v>
      </c>
      <c r="M28" s="15">
        <f t="shared" si="3"/>
        <v>6526.9030634844603</v>
      </c>
      <c r="N28" s="16">
        <f t="shared" si="4"/>
        <v>2544.9711011968107</v>
      </c>
      <c r="O28" s="16">
        <f t="shared" si="5"/>
        <v>3451.4960662826461</v>
      </c>
      <c r="P28" s="1"/>
    </row>
    <row r="29" spans="1:16" ht="15.5" x14ac:dyDescent="0.35">
      <c r="A29" s="7">
        <v>38</v>
      </c>
      <c r="B29" s="6"/>
      <c r="C29" s="6"/>
      <c r="D29" s="13" t="s">
        <v>18</v>
      </c>
      <c r="E29" s="7">
        <v>33</v>
      </c>
      <c r="F29" s="7">
        <v>100</v>
      </c>
      <c r="G29" s="14">
        <v>1</v>
      </c>
      <c r="H29" s="2">
        <v>8.4873190260392802E-3</v>
      </c>
      <c r="I29" s="15">
        <f t="shared" si="1"/>
        <v>0.84873190260392806</v>
      </c>
      <c r="J29" s="2">
        <v>0.109632920888281</v>
      </c>
      <c r="K29" s="15">
        <f t="shared" si="2"/>
        <v>10.9632920888281</v>
      </c>
      <c r="L29" s="2"/>
      <c r="M29" s="15">
        <f t="shared" si="3"/>
        <v>0</v>
      </c>
      <c r="N29" s="16">
        <f t="shared" si="4"/>
        <v>3.9373413304773428</v>
      </c>
      <c r="O29" s="16">
        <f t="shared" si="5"/>
        <v>6.0994323100352217</v>
      </c>
      <c r="P29" s="1"/>
    </row>
    <row r="30" spans="1:16" ht="15.5" x14ac:dyDescent="0.35">
      <c r="A30" s="7">
        <v>39</v>
      </c>
      <c r="B30" s="6"/>
      <c r="C30" s="6"/>
      <c r="D30" s="13" t="s">
        <v>19</v>
      </c>
      <c r="E30" s="7">
        <v>14.8</v>
      </c>
      <c r="F30" s="7">
        <v>100</v>
      </c>
      <c r="G30" s="14">
        <v>1.1000000000000001</v>
      </c>
      <c r="H30" s="2">
        <v>1.0637991640285799E-2</v>
      </c>
      <c r="I30" s="15">
        <f t="shared" si="1"/>
        <v>0.96709014911689084</v>
      </c>
      <c r="J30" s="2">
        <v>4.4644498687059402E-3</v>
      </c>
      <c r="K30" s="15">
        <f t="shared" si="2"/>
        <v>0.40585907897326728</v>
      </c>
      <c r="L30" s="2">
        <v>4.7636148114580598E-3</v>
      </c>
      <c r="M30" s="15">
        <f t="shared" si="3"/>
        <v>0.43305589195073269</v>
      </c>
      <c r="N30" s="16">
        <f t="shared" si="4"/>
        <v>0.60200170668029696</v>
      </c>
      <c r="O30" s="16">
        <f t="shared" si="5"/>
        <v>0.31646815757610813</v>
      </c>
      <c r="P30" s="1"/>
    </row>
    <row r="31" spans="1:16" s="4" customFormat="1" ht="15.5" x14ac:dyDescent="0.35">
      <c r="A31" s="7">
        <v>40</v>
      </c>
      <c r="B31" s="6"/>
      <c r="C31" s="6" t="s">
        <v>16</v>
      </c>
      <c r="D31" s="13" t="s">
        <v>17</v>
      </c>
      <c r="E31" s="7">
        <v>471.2</v>
      </c>
      <c r="F31" s="7">
        <v>1000</v>
      </c>
      <c r="G31" s="14">
        <v>1.0900000000000001</v>
      </c>
      <c r="H31" s="2">
        <v>3.5228383824904501</v>
      </c>
      <c r="I31" s="15">
        <f t="shared" si="1"/>
        <v>3231.9618187985775</v>
      </c>
      <c r="J31" s="2">
        <v>1.40621076658537</v>
      </c>
      <c r="K31" s="15">
        <f t="shared" si="2"/>
        <v>1290.101620720523</v>
      </c>
      <c r="L31" s="2">
        <v>1.33614718471217</v>
      </c>
      <c r="M31" s="15">
        <f t="shared" si="3"/>
        <v>1225.8231052405229</v>
      </c>
      <c r="N31" s="16">
        <f t="shared" si="4"/>
        <v>1915.9621815865412</v>
      </c>
      <c r="O31" s="16">
        <f t="shared" si="5"/>
        <v>1140.1421910203726</v>
      </c>
      <c r="P31" s="3"/>
    </row>
    <row r="32" spans="1:16" s="4" customFormat="1" ht="15.5" x14ac:dyDescent="0.35">
      <c r="A32" s="7">
        <v>41</v>
      </c>
      <c r="B32" s="6"/>
      <c r="C32" s="6"/>
      <c r="D32" s="13" t="s">
        <v>18</v>
      </c>
      <c r="E32" s="7">
        <v>67.599999999999994</v>
      </c>
      <c r="F32" s="7">
        <v>100</v>
      </c>
      <c r="G32" s="14">
        <v>0.95</v>
      </c>
      <c r="H32" s="2">
        <v>3.1095053912289101</v>
      </c>
      <c r="I32" s="15">
        <f t="shared" si="1"/>
        <v>327.31635697146424</v>
      </c>
      <c r="J32" s="2">
        <v>0.50215816119646295</v>
      </c>
      <c r="K32" s="15">
        <f t="shared" si="2"/>
        <v>52.858753810153992</v>
      </c>
      <c r="L32" s="2">
        <v>2.0887000446507802</v>
      </c>
      <c r="M32" s="15">
        <f t="shared" si="3"/>
        <v>219.86316259481896</v>
      </c>
      <c r="N32" s="16">
        <f t="shared" si="4"/>
        <v>200.01275779214575</v>
      </c>
      <c r="O32" s="16">
        <f t="shared" si="5"/>
        <v>138.30138434370528</v>
      </c>
      <c r="P32" s="3"/>
    </row>
    <row r="33" spans="1:16" s="4" customFormat="1" ht="15.5" x14ac:dyDescent="0.35">
      <c r="A33" s="7">
        <v>42</v>
      </c>
      <c r="B33" s="6"/>
      <c r="C33" s="6"/>
      <c r="D33" s="13" t="s">
        <v>19</v>
      </c>
      <c r="E33" s="7">
        <v>31.5</v>
      </c>
      <c r="F33" s="7">
        <v>100</v>
      </c>
      <c r="G33" s="14">
        <v>1.0900000000000001</v>
      </c>
      <c r="H33" s="2">
        <v>6.4624914235761E-2</v>
      </c>
      <c r="I33" s="15">
        <f t="shared" si="1"/>
        <v>5.9288912142900001</v>
      </c>
      <c r="J33" s="2">
        <v>0.253076722436053</v>
      </c>
      <c r="K33" s="15">
        <f t="shared" si="2"/>
        <v>23.218047929913116</v>
      </c>
      <c r="L33" s="2">
        <v>7.2875872501361696E-2</v>
      </c>
      <c r="M33" s="15">
        <f t="shared" si="3"/>
        <v>6.685859862510247</v>
      </c>
      <c r="N33" s="16">
        <f t="shared" si="4"/>
        <v>11.944266335571122</v>
      </c>
      <c r="O33" s="16">
        <f t="shared" si="5"/>
        <v>9.7707146085273777</v>
      </c>
      <c r="P33" s="3"/>
    </row>
    <row r="34" spans="1:16" ht="15.5" x14ac:dyDescent="0.35">
      <c r="A34" s="7">
        <v>46</v>
      </c>
      <c r="B34" s="6" t="s">
        <v>14</v>
      </c>
      <c r="C34" s="6" t="s">
        <v>15</v>
      </c>
      <c r="D34" s="13" t="s">
        <v>17</v>
      </c>
      <c r="E34" s="7">
        <v>550.29999999999995</v>
      </c>
      <c r="F34" s="7">
        <v>1000</v>
      </c>
      <c r="G34" s="14">
        <v>0.99</v>
      </c>
      <c r="H34" s="2">
        <v>4.86799331473427</v>
      </c>
      <c r="I34" s="15">
        <f t="shared" si="1"/>
        <v>4917.1649643780502</v>
      </c>
      <c r="J34" s="2">
        <v>0.39494272439161898</v>
      </c>
      <c r="K34" s="15">
        <f t="shared" si="2"/>
        <v>398.93204484001916</v>
      </c>
      <c r="L34" s="2">
        <v>0.41774680292776201</v>
      </c>
      <c r="M34" s="15">
        <f t="shared" si="3"/>
        <v>421.96646760380003</v>
      </c>
      <c r="N34" s="16">
        <f t="shared" si="4"/>
        <v>1912.6878256072898</v>
      </c>
      <c r="O34" s="16">
        <f t="shared" si="5"/>
        <v>2601.9790168648774</v>
      </c>
      <c r="P34" s="1"/>
    </row>
    <row r="35" spans="1:16" ht="15.5" x14ac:dyDescent="0.35">
      <c r="A35" s="7">
        <v>47</v>
      </c>
      <c r="B35" s="6"/>
      <c r="C35" s="6"/>
      <c r="D35" s="13" t="s">
        <v>18</v>
      </c>
      <c r="E35" s="7">
        <v>54.8</v>
      </c>
      <c r="F35" s="7">
        <v>100</v>
      </c>
      <c r="G35" s="14">
        <v>1.1299999999999999</v>
      </c>
      <c r="H35" s="2">
        <v>75.075089760067002</v>
      </c>
      <c r="I35" s="15">
        <f t="shared" si="1"/>
        <v>6643.8132531032752</v>
      </c>
      <c r="J35" s="2">
        <v>26.0566855592667</v>
      </c>
      <c r="K35" s="15">
        <f t="shared" si="2"/>
        <v>2305.9013769262569</v>
      </c>
      <c r="L35" s="2">
        <v>22.412734338036199</v>
      </c>
      <c r="M35" s="15">
        <f t="shared" si="3"/>
        <v>1983.4278175253276</v>
      </c>
      <c r="N35" s="16">
        <f t="shared" si="4"/>
        <v>3644.3808158516199</v>
      </c>
      <c r="O35" s="16">
        <f t="shared" si="5"/>
        <v>2602.5840060132991</v>
      </c>
      <c r="P35" s="1"/>
    </row>
    <row r="36" spans="1:16" ht="15.5" x14ac:dyDescent="0.35">
      <c r="A36" s="7">
        <v>48</v>
      </c>
      <c r="B36" s="6"/>
      <c r="C36" s="6"/>
      <c r="D36" s="13" t="s">
        <v>19</v>
      </c>
      <c r="E36" s="7">
        <v>19.2</v>
      </c>
      <c r="F36" s="7">
        <v>100</v>
      </c>
      <c r="G36" s="14">
        <v>1.0900000000000001</v>
      </c>
      <c r="H36" s="2">
        <v>8.9221663158866402</v>
      </c>
      <c r="I36" s="15">
        <f t="shared" si="1"/>
        <v>818.54736842996692</v>
      </c>
      <c r="J36" s="2">
        <v>7.8650277124396996E-4</v>
      </c>
      <c r="K36" s="15">
        <f t="shared" si="2"/>
        <v>7.2156217545318341E-2</v>
      </c>
      <c r="L36" s="2"/>
      <c r="M36" s="15">
        <f t="shared" si="3"/>
        <v>0</v>
      </c>
      <c r="N36" s="16">
        <f t="shared" si="4"/>
        <v>272.87317488250409</v>
      </c>
      <c r="O36" s="16">
        <f t="shared" si="5"/>
        <v>472.5677151788783</v>
      </c>
      <c r="P36" s="1"/>
    </row>
    <row r="37" spans="1:16" s="4" customFormat="1" ht="15.5" x14ac:dyDescent="0.35">
      <c r="A37" s="7">
        <v>49</v>
      </c>
      <c r="B37" s="6"/>
      <c r="C37" s="6" t="s">
        <v>16</v>
      </c>
      <c r="D37" s="13" t="s">
        <v>17</v>
      </c>
      <c r="E37" s="7">
        <v>534.29999999999995</v>
      </c>
      <c r="F37" s="7">
        <v>1000</v>
      </c>
      <c r="G37" s="14">
        <v>1.01</v>
      </c>
      <c r="H37" s="2">
        <v>6.1812557657071396</v>
      </c>
      <c r="I37" s="15">
        <f t="shared" si="1"/>
        <v>6120.0552135714252</v>
      </c>
      <c r="J37" s="2">
        <v>0.61537635101430199</v>
      </c>
      <c r="K37" s="15">
        <f t="shared" si="2"/>
        <v>609.28351585574455</v>
      </c>
      <c r="L37" s="2">
        <v>0.37319017888810802</v>
      </c>
      <c r="M37" s="15">
        <f t="shared" si="3"/>
        <v>369.49522662188912</v>
      </c>
      <c r="N37" s="16">
        <f t="shared" si="4"/>
        <v>2366.2779853496863</v>
      </c>
      <c r="O37" s="16">
        <f t="shared" si="5"/>
        <v>3253.0765769115374</v>
      </c>
      <c r="P37" s="3"/>
    </row>
    <row r="38" spans="1:16" s="4" customFormat="1" ht="15.5" x14ac:dyDescent="0.35">
      <c r="A38" s="7">
        <v>50</v>
      </c>
      <c r="B38" s="6"/>
      <c r="C38" s="6"/>
      <c r="D38" s="13" t="s">
        <v>18</v>
      </c>
      <c r="E38" s="7">
        <v>115.8</v>
      </c>
      <c r="F38" s="7">
        <v>1000</v>
      </c>
      <c r="G38" s="14">
        <v>0.94</v>
      </c>
      <c r="H38" s="2">
        <v>2.3527332606226799E-2</v>
      </c>
      <c r="I38" s="15">
        <f t="shared" si="1"/>
        <v>25.029077240666808</v>
      </c>
      <c r="J38" s="2">
        <v>7.0066003671931201</v>
      </c>
      <c r="K38" s="15">
        <f t="shared" si="2"/>
        <v>7453.8301778650221</v>
      </c>
      <c r="L38" s="2">
        <v>5.2425811149462799E-2</v>
      </c>
      <c r="M38" s="15">
        <f t="shared" si="3"/>
        <v>55.77213952070511</v>
      </c>
      <c r="N38" s="16">
        <f t="shared" si="4"/>
        <v>2511.5437982087983</v>
      </c>
      <c r="O38" s="16">
        <f t="shared" si="5"/>
        <v>4280.1731597998642</v>
      </c>
      <c r="P38" s="3"/>
    </row>
    <row r="39" spans="1:16" s="4" customFormat="1" ht="15.5" x14ac:dyDescent="0.35">
      <c r="A39" s="7">
        <v>51</v>
      </c>
      <c r="B39" s="6"/>
      <c r="C39" s="6"/>
      <c r="D39" s="13" t="s">
        <v>19</v>
      </c>
      <c r="E39" s="7">
        <v>28.3</v>
      </c>
      <c r="F39" s="7">
        <v>100</v>
      </c>
      <c r="G39" s="14">
        <v>0.98</v>
      </c>
      <c r="H39" s="2">
        <v>3.4846179471542699E-2</v>
      </c>
      <c r="I39" s="15">
        <f t="shared" si="1"/>
        <v>3.5557325991370101</v>
      </c>
      <c r="J39" s="2">
        <v>6.8180270939939794E-2</v>
      </c>
      <c r="K39" s="15">
        <f t="shared" si="2"/>
        <v>6.9571705040754894</v>
      </c>
      <c r="L39" s="2">
        <v>4.3618964521438701E-2</v>
      </c>
      <c r="M39" s="15">
        <f t="shared" si="3"/>
        <v>4.450914747085581</v>
      </c>
      <c r="N39" s="16">
        <f t="shared" si="4"/>
        <v>4.9879392834326941</v>
      </c>
      <c r="O39" s="16">
        <f t="shared" si="5"/>
        <v>1.7631623492370694</v>
      </c>
      <c r="P39" s="3"/>
    </row>
  </sheetData>
  <mergeCells count="29">
    <mergeCell ref="D1:D3"/>
    <mergeCell ref="H1:M1"/>
    <mergeCell ref="A2:A3"/>
    <mergeCell ref="E2:E3"/>
    <mergeCell ref="F2:F3"/>
    <mergeCell ref="G2:G3"/>
    <mergeCell ref="H2:I2"/>
    <mergeCell ref="J2:K2"/>
    <mergeCell ref="L2:M2"/>
    <mergeCell ref="B4:B9"/>
    <mergeCell ref="C4:C6"/>
    <mergeCell ref="C7:C9"/>
    <mergeCell ref="B1:B3"/>
    <mergeCell ref="C1:C3"/>
    <mergeCell ref="B10:B15"/>
    <mergeCell ref="C10:C12"/>
    <mergeCell ref="C13:C15"/>
    <mergeCell ref="B16:B21"/>
    <mergeCell ref="C16:C18"/>
    <mergeCell ref="C19:C21"/>
    <mergeCell ref="B34:B39"/>
    <mergeCell ref="C34:C36"/>
    <mergeCell ref="C37:C39"/>
    <mergeCell ref="B22:B27"/>
    <mergeCell ref="C22:C24"/>
    <mergeCell ref="C25:C27"/>
    <mergeCell ref="B28:B33"/>
    <mergeCell ref="C28:C30"/>
    <mergeCell ref="C31:C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3" ma:contentTypeDescription="Een nieuw document maken." ma:contentTypeScope="" ma:versionID="fefc9d1f1f374cdae25bfa4f96cc3a03">
  <xsd:schema xmlns:xsd="http://www.w3.org/2001/XMLSchema" xmlns:xs="http://www.w3.org/2001/XMLSchema" xmlns:p="http://schemas.microsoft.com/office/2006/metadata/properties" xmlns:ns3="3ffa7738-bc79-438c-83ec-90d19dddbc47" xmlns:ns4="53f6822b-9ece-4ea4-9d39-be00ced4d171" targetNamespace="http://schemas.microsoft.com/office/2006/metadata/properties" ma:root="true" ma:fieldsID="279bbe6e7c1aa1a76ee9b6319c2b14f9" ns3:_="" ns4:_="">
    <xsd:import namespace="3ffa7738-bc79-438c-83ec-90d19dddbc47"/>
    <xsd:import namespace="53f6822b-9ece-4ea4-9d39-be00ced4d1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6822b-9ece-4ea4-9d39-be00ced4d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50A84A-CCA0-4865-A888-C08B4D6655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0E0F88-E8E2-4BD1-9BCB-F95B86EC50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31621C-2AAB-424A-99DF-31F2339EA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53f6822b-9ece-4ea4-9d39-be00ced4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2021-04-27T11:45:31Z</dcterms:created>
  <dcterms:modified xsi:type="dcterms:W3CDTF">2023-01-31T22:54:04Z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