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565" windowHeight="4950" activeTab="1"/>
  </bookViews>
  <sheets>
    <sheet name="chromatography" sheetId="5" r:id="rId1"/>
    <sheet name="peak area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X37" i="3" l="1"/>
  <c r="CX38" i="3"/>
  <c r="CX39" i="3"/>
  <c r="CX40" i="3"/>
  <c r="CX41" i="3"/>
  <c r="CX36" i="3"/>
  <c r="CX28" i="3"/>
  <c r="CX29" i="3"/>
  <c r="CX30" i="3"/>
  <c r="CX31" i="3"/>
  <c r="CX32" i="3"/>
  <c r="CX27" i="3"/>
  <c r="CX19" i="3"/>
  <c r="CX20" i="3"/>
  <c r="CX21" i="3"/>
  <c r="CX22" i="3"/>
  <c r="CX23" i="3"/>
  <c r="CX18" i="3"/>
  <c r="CX10" i="3"/>
  <c r="CX11" i="3"/>
  <c r="CX12" i="3"/>
  <c r="CX13" i="3"/>
  <c r="CX14" i="3"/>
  <c r="CX9" i="3"/>
  <c r="DB50" i="3"/>
  <c r="CX50" i="3"/>
  <c r="DB49" i="3"/>
  <c r="CX49" i="3"/>
  <c r="DB48" i="3"/>
  <c r="CX48" i="3"/>
  <c r="DB47" i="3"/>
  <c r="CX47" i="3"/>
  <c r="DB46" i="3"/>
  <c r="CX46" i="3"/>
  <c r="DB45" i="3"/>
  <c r="CX45" i="3"/>
  <c r="DB41" i="3"/>
  <c r="DB40" i="3"/>
  <c r="DB39" i="3"/>
  <c r="DB38" i="3"/>
  <c r="DB37" i="3"/>
  <c r="DB36" i="3"/>
  <c r="DB32" i="3"/>
  <c r="DB31" i="3"/>
  <c r="DB30" i="3"/>
  <c r="DB29" i="3"/>
  <c r="DB28" i="3"/>
  <c r="DB27" i="3"/>
  <c r="DB23" i="3"/>
  <c r="DB22" i="3"/>
  <c r="DB21" i="3"/>
  <c r="DB20" i="3"/>
  <c r="DB19" i="3"/>
  <c r="DB18" i="3"/>
  <c r="DB14" i="3"/>
  <c r="DB13" i="3"/>
  <c r="DB12" i="3"/>
  <c r="DB11" i="3"/>
  <c r="DB10" i="3"/>
  <c r="DB9" i="3"/>
  <c r="CV3" i="3"/>
  <c r="CW3" i="3" s="1"/>
  <c r="CJ37" i="3"/>
  <c r="CJ38" i="3"/>
  <c r="CJ39" i="3"/>
  <c r="CJ40" i="3"/>
  <c r="CJ41" i="3"/>
  <c r="CJ36" i="3"/>
  <c r="CJ28" i="3"/>
  <c r="CJ29" i="3"/>
  <c r="CJ30" i="3"/>
  <c r="CJ31" i="3"/>
  <c r="CJ32" i="3"/>
  <c r="CJ27" i="3"/>
  <c r="CJ19" i="3"/>
  <c r="CJ20" i="3"/>
  <c r="CJ21" i="3"/>
  <c r="CJ22" i="3"/>
  <c r="CJ23" i="3"/>
  <c r="CJ18" i="3"/>
  <c r="CJ10" i="3"/>
  <c r="CJ11" i="3"/>
  <c r="CJ12" i="3"/>
  <c r="CJ13" i="3"/>
  <c r="CJ14" i="3"/>
  <c r="CJ9" i="3"/>
  <c r="CN50" i="3"/>
  <c r="CJ50" i="3"/>
  <c r="CN49" i="3"/>
  <c r="CJ49" i="3"/>
  <c r="CN48" i="3"/>
  <c r="CJ48" i="3"/>
  <c r="CN47" i="3"/>
  <c r="CJ47" i="3"/>
  <c r="CN46" i="3"/>
  <c r="CJ46" i="3"/>
  <c r="CN45" i="3"/>
  <c r="CJ45" i="3"/>
  <c r="CN41" i="3"/>
  <c r="CN40" i="3"/>
  <c r="CN39" i="3"/>
  <c r="CN38" i="3"/>
  <c r="CN37" i="3"/>
  <c r="CN36" i="3"/>
  <c r="CN32" i="3"/>
  <c r="CN31" i="3"/>
  <c r="CN30" i="3"/>
  <c r="CN29" i="3"/>
  <c r="CN28" i="3"/>
  <c r="CN27" i="3"/>
  <c r="CN23" i="3"/>
  <c r="CN22" i="3"/>
  <c r="CN21" i="3"/>
  <c r="CN20" i="3"/>
  <c r="CN19" i="3"/>
  <c r="CN18" i="3"/>
  <c r="CN14" i="3"/>
  <c r="CN13" i="3"/>
  <c r="CN12" i="3"/>
  <c r="CN11" i="3"/>
  <c r="CN10" i="3"/>
  <c r="CN9" i="3"/>
  <c r="CH3" i="3"/>
  <c r="CI3" i="3" s="1"/>
  <c r="BV37" i="3"/>
  <c r="BV38" i="3"/>
  <c r="BV39" i="3"/>
  <c r="BV40" i="3"/>
  <c r="BV41" i="3"/>
  <c r="BV36" i="3"/>
  <c r="BV28" i="3"/>
  <c r="BV29" i="3"/>
  <c r="BV30" i="3"/>
  <c r="BV31" i="3"/>
  <c r="BV32" i="3"/>
  <c r="BV27" i="3"/>
  <c r="BV19" i="3"/>
  <c r="BV20" i="3"/>
  <c r="BV21" i="3"/>
  <c r="BV22" i="3"/>
  <c r="BV23" i="3"/>
  <c r="BV18" i="3"/>
  <c r="BV10" i="3"/>
  <c r="BV11" i="3"/>
  <c r="BV12" i="3"/>
  <c r="BV13" i="3"/>
  <c r="BV14" i="3"/>
  <c r="BV9" i="3"/>
  <c r="BZ50" i="3"/>
  <c r="BV50" i="3"/>
  <c r="BZ49" i="3"/>
  <c r="BV49" i="3"/>
  <c r="BZ48" i="3"/>
  <c r="BV48" i="3"/>
  <c r="BZ47" i="3"/>
  <c r="BV47" i="3"/>
  <c r="BZ46" i="3"/>
  <c r="BV46" i="3"/>
  <c r="BZ45" i="3"/>
  <c r="BV45" i="3"/>
  <c r="BZ41" i="3"/>
  <c r="BZ40" i="3"/>
  <c r="BZ39" i="3"/>
  <c r="BZ38" i="3"/>
  <c r="BZ37" i="3"/>
  <c r="BZ36" i="3"/>
  <c r="BZ32" i="3"/>
  <c r="BZ31" i="3"/>
  <c r="BZ30" i="3"/>
  <c r="BZ29" i="3"/>
  <c r="BZ28" i="3"/>
  <c r="BZ27" i="3"/>
  <c r="BZ23" i="3"/>
  <c r="BZ22" i="3"/>
  <c r="BZ21" i="3"/>
  <c r="BZ20" i="3"/>
  <c r="BZ19" i="3"/>
  <c r="BZ18" i="3"/>
  <c r="BZ14" i="3"/>
  <c r="BZ13" i="3"/>
  <c r="BZ12" i="3"/>
  <c r="BZ11" i="3"/>
  <c r="BZ10" i="3"/>
  <c r="BZ9" i="3"/>
  <c r="BT3" i="3"/>
  <c r="BU3" i="3" s="1"/>
  <c r="BH37" i="3"/>
  <c r="BH38" i="3"/>
  <c r="BH39" i="3"/>
  <c r="BH40" i="3"/>
  <c r="BH41" i="3"/>
  <c r="BH36" i="3"/>
  <c r="BH28" i="3"/>
  <c r="BH29" i="3"/>
  <c r="BH30" i="3"/>
  <c r="BH31" i="3"/>
  <c r="BH32" i="3"/>
  <c r="BH27" i="3"/>
  <c r="BH19" i="3"/>
  <c r="BH20" i="3"/>
  <c r="BH21" i="3"/>
  <c r="BH22" i="3"/>
  <c r="BH23" i="3"/>
  <c r="BH18" i="3"/>
  <c r="BH10" i="3"/>
  <c r="BH11" i="3"/>
  <c r="BH12" i="3"/>
  <c r="BH13" i="3"/>
  <c r="BH14" i="3"/>
  <c r="BH9" i="3"/>
  <c r="BL50" i="3"/>
  <c r="BH50" i="3"/>
  <c r="BL49" i="3"/>
  <c r="BH49" i="3"/>
  <c r="BL48" i="3"/>
  <c r="BH48" i="3"/>
  <c r="BL47" i="3"/>
  <c r="BH47" i="3"/>
  <c r="BL46" i="3"/>
  <c r="BH46" i="3"/>
  <c r="BL45" i="3"/>
  <c r="BH45" i="3"/>
  <c r="BL41" i="3"/>
  <c r="BL40" i="3"/>
  <c r="BL39" i="3"/>
  <c r="BL38" i="3"/>
  <c r="BL37" i="3"/>
  <c r="BL36" i="3"/>
  <c r="BL32" i="3"/>
  <c r="BL31" i="3"/>
  <c r="BL30" i="3"/>
  <c r="BL29" i="3"/>
  <c r="BL28" i="3"/>
  <c r="BL27" i="3"/>
  <c r="BL23" i="3"/>
  <c r="BL22" i="3"/>
  <c r="BL21" i="3"/>
  <c r="BL20" i="3"/>
  <c r="BL19" i="3"/>
  <c r="BL18" i="3"/>
  <c r="BL14" i="3"/>
  <c r="BL13" i="3"/>
  <c r="BL12" i="3"/>
  <c r="BL11" i="3"/>
  <c r="BL10" i="3"/>
  <c r="BL9" i="3"/>
  <c r="BF3" i="3"/>
  <c r="BG3" i="3" s="1"/>
  <c r="AT46" i="3" l="1"/>
  <c r="AT47" i="3"/>
  <c r="AT48" i="3"/>
  <c r="AT49" i="3"/>
  <c r="AT50" i="3"/>
  <c r="AT45" i="3"/>
  <c r="AT37" i="3"/>
  <c r="AT38" i="3"/>
  <c r="AT39" i="3"/>
  <c r="AT40" i="3"/>
  <c r="AT41" i="3"/>
  <c r="AT36" i="3"/>
  <c r="AT28" i="3"/>
  <c r="AT29" i="3"/>
  <c r="AT30" i="3"/>
  <c r="AT31" i="3"/>
  <c r="AT32" i="3"/>
  <c r="AT27" i="3"/>
  <c r="AT19" i="3"/>
  <c r="AT20" i="3"/>
  <c r="AT21" i="3"/>
  <c r="AT22" i="3"/>
  <c r="AT23" i="3"/>
  <c r="AT18" i="3"/>
  <c r="AT10" i="3"/>
  <c r="AT11" i="3"/>
  <c r="AT12" i="3"/>
  <c r="AT13" i="3"/>
  <c r="AT14" i="3"/>
  <c r="AT9" i="3"/>
  <c r="AR62" i="3"/>
  <c r="AX50" i="3"/>
  <c r="AX49" i="3"/>
  <c r="AX48" i="3"/>
  <c r="AX47" i="3"/>
  <c r="AX46" i="3"/>
  <c r="AX45" i="3"/>
  <c r="AX41" i="3"/>
  <c r="AX40" i="3"/>
  <c r="AX39" i="3"/>
  <c r="AX38" i="3"/>
  <c r="AX37" i="3"/>
  <c r="AX36" i="3"/>
  <c r="AX32" i="3"/>
  <c r="AX31" i="3"/>
  <c r="AX30" i="3"/>
  <c r="AX29" i="3"/>
  <c r="AX28" i="3"/>
  <c r="AX27" i="3"/>
  <c r="AX23" i="3"/>
  <c r="AX22" i="3"/>
  <c r="AX21" i="3"/>
  <c r="AX20" i="3"/>
  <c r="AX19" i="3"/>
  <c r="AX18" i="3"/>
  <c r="AX14" i="3"/>
  <c r="AX13" i="3"/>
  <c r="AX12" i="3"/>
  <c r="AX11" i="3"/>
  <c r="AX10" i="3"/>
  <c r="AX9" i="3"/>
  <c r="AS3" i="3"/>
  <c r="AR3" i="3"/>
  <c r="AG46" i="3"/>
  <c r="AG47" i="3"/>
  <c r="AG48" i="3"/>
  <c r="AG49" i="3"/>
  <c r="AG50" i="3"/>
  <c r="AG45" i="3"/>
  <c r="AG37" i="3"/>
  <c r="AG38" i="3"/>
  <c r="AG39" i="3"/>
  <c r="AG40" i="3"/>
  <c r="AG41" i="3"/>
  <c r="AG36" i="3"/>
  <c r="AG28" i="3"/>
  <c r="AG29" i="3"/>
  <c r="AG30" i="3"/>
  <c r="AG31" i="3"/>
  <c r="AG32" i="3"/>
  <c r="AG27" i="3"/>
  <c r="AG19" i="3"/>
  <c r="AG20" i="3"/>
  <c r="AG21" i="3"/>
  <c r="AG22" i="3"/>
  <c r="AG23" i="3"/>
  <c r="AG18" i="3"/>
  <c r="AG10" i="3"/>
  <c r="AG11" i="3"/>
  <c r="AG12" i="3"/>
  <c r="AG13" i="3"/>
  <c r="AG14" i="3"/>
  <c r="AG9" i="3"/>
  <c r="AE62" i="3"/>
  <c r="AK50" i="3"/>
  <c r="AK49" i="3"/>
  <c r="AK48" i="3"/>
  <c r="AK47" i="3"/>
  <c r="AK46" i="3"/>
  <c r="AK45" i="3"/>
  <c r="AK41" i="3"/>
  <c r="AK40" i="3"/>
  <c r="AK39" i="3"/>
  <c r="AK38" i="3"/>
  <c r="AK37" i="3"/>
  <c r="AK36" i="3"/>
  <c r="AK32" i="3"/>
  <c r="AK31" i="3"/>
  <c r="AK30" i="3"/>
  <c r="AK29" i="3"/>
  <c r="AK28" i="3"/>
  <c r="AK27" i="3"/>
  <c r="AK23" i="3"/>
  <c r="AK22" i="3"/>
  <c r="AK21" i="3"/>
  <c r="AK20" i="3"/>
  <c r="AK19" i="3"/>
  <c r="AK18" i="3"/>
  <c r="AK14" i="3"/>
  <c r="AK13" i="3"/>
  <c r="AK12" i="3"/>
  <c r="AK11" i="3"/>
  <c r="AK10" i="3"/>
  <c r="AK9" i="3"/>
  <c r="AE3" i="3"/>
  <c r="AF3" i="3" s="1"/>
  <c r="S46" i="3"/>
  <c r="S47" i="3"/>
  <c r="S48" i="3"/>
  <c r="S49" i="3"/>
  <c r="S50" i="3"/>
  <c r="S45" i="3"/>
  <c r="S37" i="3"/>
  <c r="S38" i="3"/>
  <c r="S39" i="3"/>
  <c r="S40" i="3"/>
  <c r="S41" i="3"/>
  <c r="S36" i="3"/>
  <c r="S28" i="3"/>
  <c r="S29" i="3"/>
  <c r="S30" i="3"/>
  <c r="S31" i="3"/>
  <c r="S32" i="3"/>
  <c r="S27" i="3"/>
  <c r="S19" i="3"/>
  <c r="S20" i="3"/>
  <c r="S21" i="3"/>
  <c r="S22" i="3"/>
  <c r="S23" i="3"/>
  <c r="S18" i="3"/>
  <c r="S10" i="3"/>
  <c r="S11" i="3"/>
  <c r="S12" i="3"/>
  <c r="S13" i="3"/>
  <c r="S14" i="3"/>
  <c r="S9" i="3"/>
  <c r="Q62" i="3"/>
  <c r="W50" i="3"/>
  <c r="W49" i="3"/>
  <c r="W48" i="3"/>
  <c r="W47" i="3"/>
  <c r="W46" i="3"/>
  <c r="W45" i="3"/>
  <c r="W41" i="3"/>
  <c r="W40" i="3"/>
  <c r="W39" i="3"/>
  <c r="W38" i="3"/>
  <c r="W37" i="3"/>
  <c r="W36" i="3"/>
  <c r="W32" i="3"/>
  <c r="W31" i="3"/>
  <c r="W30" i="3"/>
  <c r="W29" i="3"/>
  <c r="W28" i="3"/>
  <c r="W27" i="3"/>
  <c r="W23" i="3"/>
  <c r="W22" i="3"/>
  <c r="W21" i="3"/>
  <c r="W20" i="3"/>
  <c r="W19" i="3"/>
  <c r="W18" i="3"/>
  <c r="W14" i="3"/>
  <c r="W13" i="3"/>
  <c r="W12" i="3"/>
  <c r="W11" i="3"/>
  <c r="W10" i="3"/>
  <c r="W9" i="3"/>
  <c r="Q3" i="3"/>
  <c r="R3" i="3" s="1"/>
  <c r="C62" i="3"/>
  <c r="E19" i="3" l="1"/>
  <c r="E20" i="3"/>
  <c r="E21" i="3"/>
  <c r="E22" i="3"/>
  <c r="E23" i="3"/>
  <c r="C3" i="3" l="1"/>
  <c r="D3" i="3" s="1"/>
  <c r="CK40" i="3" l="1"/>
  <c r="CK29" i="3"/>
  <c r="CK13" i="3"/>
  <c r="CK11" i="3"/>
  <c r="BW37" i="3"/>
  <c r="BW29" i="3"/>
  <c r="CK37" i="3"/>
  <c r="CK23" i="3"/>
  <c r="CA47" i="3"/>
  <c r="BW46" i="3"/>
  <c r="CA36" i="3"/>
  <c r="BW30" i="3"/>
  <c r="BW38" i="3"/>
  <c r="BI30" i="3"/>
  <c r="CK38" i="3"/>
  <c r="CK22" i="3"/>
  <c r="CA27" i="3"/>
  <c r="BW19" i="3"/>
  <c r="CA13" i="3"/>
  <c r="BW12" i="3"/>
  <c r="CA9" i="3"/>
  <c r="BM50" i="3"/>
  <c r="BI49" i="3"/>
  <c r="BI21" i="3"/>
  <c r="CK27" i="3"/>
  <c r="BI39" i="3"/>
  <c r="BW36" i="3"/>
  <c r="BW18" i="3"/>
  <c r="BW13" i="3"/>
  <c r="BW9" i="3"/>
  <c r="CK9" i="3"/>
  <c r="CA45" i="3"/>
  <c r="BW41" i="3"/>
  <c r="BM39" i="3"/>
  <c r="BM37" i="3"/>
  <c r="BI32" i="3"/>
  <c r="BI14" i="3"/>
  <c r="BI12" i="3"/>
  <c r="BM10" i="3"/>
  <c r="BW39" i="3"/>
  <c r="BM46" i="3"/>
  <c r="BI45" i="3"/>
  <c r="BI9" i="3"/>
  <c r="BI40" i="3"/>
  <c r="CA28" i="3"/>
  <c r="BW32" i="3"/>
  <c r="BM22" i="3"/>
  <c r="CA20" i="3"/>
  <c r="BW50" i="3"/>
  <c r="CO47" i="3"/>
  <c r="CK21" i="3"/>
  <c r="BM45" i="3"/>
  <c r="BI20" i="3"/>
  <c r="CA18" i="3"/>
  <c r="BM31" i="3"/>
  <c r="BI37" i="3"/>
  <c r="CA40" i="3"/>
  <c r="CK19" i="3"/>
  <c r="BM21" i="3"/>
  <c r="CK39" i="3"/>
  <c r="CY18" i="3"/>
  <c r="CY29" i="3"/>
  <c r="CY40" i="3"/>
  <c r="BM11" i="3"/>
  <c r="BI46" i="3"/>
  <c r="CA10" i="3"/>
  <c r="BW20" i="3"/>
  <c r="CO20" i="3"/>
  <c r="CO38" i="3"/>
  <c r="CK18" i="3"/>
  <c r="DC9" i="3"/>
  <c r="DC20" i="3"/>
  <c r="DC31" i="3"/>
  <c r="DC45" i="3"/>
  <c r="CA48" i="3"/>
  <c r="CO12" i="3"/>
  <c r="CO39" i="3"/>
  <c r="CO50" i="3"/>
  <c r="CY19" i="3"/>
  <c r="CY30" i="3"/>
  <c r="CY41" i="3"/>
  <c r="CA30" i="3"/>
  <c r="BW11" i="3"/>
  <c r="CO21" i="3"/>
  <c r="CK45" i="3"/>
  <c r="DC12" i="3"/>
  <c r="DC23" i="3"/>
  <c r="DC37" i="3"/>
  <c r="DC48" i="3"/>
  <c r="BM14" i="3"/>
  <c r="BM12" i="3"/>
  <c r="BI23" i="3"/>
  <c r="BM27" i="3"/>
  <c r="BI11" i="3"/>
  <c r="CA14" i="3"/>
  <c r="CA38" i="3"/>
  <c r="BW28" i="3"/>
  <c r="BM32" i="3"/>
  <c r="CA23" i="3"/>
  <c r="CO13" i="3"/>
  <c r="CO49" i="3"/>
  <c r="CK32" i="3"/>
  <c r="BI47" i="3"/>
  <c r="BI31" i="3"/>
  <c r="CO40" i="3"/>
  <c r="BM41" i="3"/>
  <c r="CA21" i="3"/>
  <c r="BW47" i="3"/>
  <c r="CK30" i="3"/>
  <c r="BI22" i="3"/>
  <c r="CY9" i="3"/>
  <c r="CY20" i="3"/>
  <c r="CY31" i="3"/>
  <c r="CY45" i="3"/>
  <c r="BM13" i="3"/>
  <c r="BI50" i="3"/>
  <c r="CA12" i="3"/>
  <c r="BW31" i="3"/>
  <c r="CO22" i="3"/>
  <c r="CK46" i="3"/>
  <c r="CK20" i="3"/>
  <c r="DC11" i="3"/>
  <c r="DC22" i="3"/>
  <c r="DC36" i="3"/>
  <c r="DC47" i="3"/>
  <c r="CA50" i="3"/>
  <c r="CO18" i="3"/>
  <c r="CO41" i="3"/>
  <c r="CY10" i="3"/>
  <c r="CY21" i="3"/>
  <c r="CY32" i="3"/>
  <c r="CY46" i="3"/>
  <c r="CA32" i="3"/>
  <c r="BW22" i="3"/>
  <c r="CO23" i="3"/>
  <c r="CK47" i="3"/>
  <c r="DC14" i="3"/>
  <c r="DC28" i="3"/>
  <c r="DC39" i="3"/>
  <c r="DC50" i="3"/>
  <c r="BM28" i="3"/>
  <c r="BM19" i="3"/>
  <c r="BI41" i="3"/>
  <c r="BI48" i="3"/>
  <c r="BI27" i="3"/>
  <c r="CA19" i="3"/>
  <c r="CA49" i="3"/>
  <c r="CO19" i="3"/>
  <c r="BM40" i="3"/>
  <c r="CA29" i="3"/>
  <c r="CO29" i="3"/>
  <c r="CK14" i="3"/>
  <c r="BM20" i="3"/>
  <c r="BI13" i="3"/>
  <c r="BI36" i="3"/>
  <c r="BM18" i="3"/>
  <c r="BM47" i="3"/>
  <c r="CA31" i="3"/>
  <c r="CO11" i="3"/>
  <c r="CK41" i="3"/>
  <c r="BW10" i="3"/>
  <c r="CY11" i="3"/>
  <c r="CY22" i="3"/>
  <c r="CY36" i="3"/>
  <c r="CY47" i="3"/>
  <c r="BM29" i="3"/>
  <c r="BI10" i="3"/>
  <c r="CA39" i="3"/>
  <c r="CO9" i="3"/>
  <c r="CO27" i="3"/>
  <c r="CK48" i="3"/>
  <c r="CK31" i="3"/>
  <c r="DC13" i="3"/>
  <c r="DC27" i="3"/>
  <c r="DC38" i="3"/>
  <c r="DC49" i="3"/>
  <c r="BW23" i="3"/>
  <c r="CO28" i="3"/>
  <c r="CO46" i="3"/>
  <c r="CY12" i="3"/>
  <c r="CY23" i="3"/>
  <c r="CY37" i="3"/>
  <c r="CY48" i="3"/>
  <c r="CA46" i="3"/>
  <c r="BW27" i="3"/>
  <c r="CO31" i="3"/>
  <c r="CK49" i="3"/>
  <c r="DC19" i="3"/>
  <c r="DC30" i="3"/>
  <c r="DC41" i="3"/>
  <c r="AU38" i="3"/>
  <c r="BW21" i="3"/>
  <c r="BI29" i="3"/>
  <c r="BM48" i="3"/>
  <c r="BM36" i="3"/>
  <c r="BI19" i="3"/>
  <c r="CK28" i="3"/>
  <c r="CY49" i="3"/>
  <c r="CO14" i="3"/>
  <c r="DC18" i="3"/>
  <c r="CO10" i="3"/>
  <c r="CY28" i="3"/>
  <c r="BW40" i="3"/>
  <c r="DC32" i="3"/>
  <c r="AY47" i="3"/>
  <c r="AY41" i="3"/>
  <c r="AY32" i="3"/>
  <c r="AY28" i="3"/>
  <c r="AY27" i="3"/>
  <c r="AY18" i="3"/>
  <c r="AU14" i="3"/>
  <c r="AY10" i="3"/>
  <c r="AH39" i="3"/>
  <c r="AH36" i="3"/>
  <c r="AH30" i="3"/>
  <c r="AH28" i="3"/>
  <c r="T40" i="3"/>
  <c r="T13" i="3"/>
  <c r="AY40" i="3"/>
  <c r="AU13" i="3"/>
  <c r="T47" i="3"/>
  <c r="X22" i="3"/>
  <c r="T12" i="3"/>
  <c r="BM30" i="3"/>
  <c r="CA22" i="3"/>
  <c r="BW48" i="3"/>
  <c r="BI18" i="3"/>
  <c r="CA37" i="3"/>
  <c r="CY13" i="3"/>
  <c r="BM38" i="3"/>
  <c r="CO36" i="3"/>
  <c r="DC29" i="3"/>
  <c r="CO30" i="3"/>
  <c r="CY39" i="3"/>
  <c r="CO37" i="3"/>
  <c r="DC46" i="3"/>
  <c r="AU49" i="3"/>
  <c r="AY39" i="3"/>
  <c r="AY38" i="3"/>
  <c r="AY22" i="3"/>
  <c r="AU21" i="3"/>
  <c r="AU20" i="3"/>
  <c r="AY13" i="3"/>
  <c r="AH48" i="3"/>
  <c r="AH46" i="3"/>
  <c r="X40" i="3"/>
  <c r="X32" i="3"/>
  <c r="X29" i="3"/>
  <c r="X21" i="3"/>
  <c r="X18" i="3"/>
  <c r="X12" i="3"/>
  <c r="X11" i="3"/>
  <c r="T10" i="3"/>
  <c r="T9" i="3"/>
  <c r="AU39" i="3"/>
  <c r="AH47" i="3"/>
  <c r="AH45" i="3"/>
  <c r="X39" i="3"/>
  <c r="X36" i="3"/>
  <c r="X28" i="3"/>
  <c r="X9" i="3"/>
  <c r="CA11" i="3"/>
  <c r="BW14" i="3"/>
  <c r="CO45" i="3"/>
  <c r="BI38" i="3"/>
  <c r="CK12" i="3"/>
  <c r="CY27" i="3"/>
  <c r="BI28" i="3"/>
  <c r="CK50" i="3"/>
  <c r="DC40" i="3"/>
  <c r="CO48" i="3"/>
  <c r="CY50" i="3"/>
  <c r="DC10" i="3"/>
  <c r="AU50" i="3"/>
  <c r="AU32" i="3"/>
  <c r="AY29" i="3"/>
  <c r="AU28" i="3"/>
  <c r="AY11" i="3"/>
  <c r="AH50" i="3"/>
  <c r="AH21" i="3"/>
  <c r="AH10" i="3"/>
  <c r="BM49" i="3"/>
  <c r="CO32" i="3"/>
  <c r="CK10" i="3"/>
  <c r="BM23" i="3"/>
  <c r="BM9" i="3"/>
  <c r="CY38" i="3"/>
  <c r="CA41" i="3"/>
  <c r="CK36" i="3"/>
  <c r="BW45" i="3"/>
  <c r="CY14" i="3"/>
  <c r="BW49" i="3"/>
  <c r="DC21" i="3"/>
  <c r="AY49" i="3"/>
  <c r="AY37" i="3"/>
  <c r="AU22" i="3"/>
  <c r="AY20" i="3"/>
  <c r="AH14" i="3"/>
  <c r="T39" i="3"/>
  <c r="T45" i="3"/>
  <c r="X14" i="3"/>
  <c r="X10" i="3"/>
  <c r="X13" i="3"/>
  <c r="X38" i="3"/>
  <c r="T50" i="3"/>
  <c r="AY30" i="3"/>
  <c r="T31" i="3"/>
  <c r="AH11" i="3"/>
  <c r="T23" i="3"/>
  <c r="T37" i="3"/>
  <c r="X23" i="3"/>
  <c r="T22" i="3"/>
  <c r="X47" i="3"/>
  <c r="AY9" i="3"/>
  <c r="AU27" i="3"/>
  <c r="AU47" i="3"/>
  <c r="AL23" i="3"/>
  <c r="AL47" i="3"/>
  <c r="AU10" i="3"/>
  <c r="AL36" i="3"/>
  <c r="AL10" i="3"/>
  <c r="AL27" i="3"/>
  <c r="AL40" i="3"/>
  <c r="AH20" i="3"/>
  <c r="AY31" i="3"/>
  <c r="AL30" i="3"/>
  <c r="X50" i="3"/>
  <c r="AL46" i="3"/>
  <c r="AU12" i="3"/>
  <c r="AU41" i="3"/>
  <c r="X20" i="3"/>
  <c r="T21" i="3"/>
  <c r="T46" i="3"/>
  <c r="AY48" i="3"/>
  <c r="T36" i="3"/>
  <c r="AH22" i="3"/>
  <c r="T19" i="3"/>
  <c r="T48" i="3"/>
  <c r="X30" i="3"/>
  <c r="T27" i="3"/>
  <c r="AL28" i="3"/>
  <c r="AY45" i="3"/>
  <c r="AU29" i="3"/>
  <c r="X48" i="3"/>
  <c r="AL31" i="3"/>
  <c r="AH32" i="3"/>
  <c r="AU46" i="3"/>
  <c r="X45" i="3"/>
  <c r="AL12" i="3"/>
  <c r="AL29" i="3"/>
  <c r="AL50" i="3"/>
  <c r="AH31" i="3"/>
  <c r="AY50" i="3"/>
  <c r="AL49" i="3"/>
  <c r="AL13" i="3"/>
  <c r="AL48" i="3"/>
  <c r="AH37" i="3"/>
  <c r="AU23" i="3"/>
  <c r="AU37" i="3"/>
  <c r="AU36" i="3"/>
  <c r="X27" i="3"/>
  <c r="T32" i="3"/>
  <c r="AH12" i="3"/>
  <c r="T18" i="3"/>
  <c r="T38" i="3"/>
  <c r="AH29" i="3"/>
  <c r="T30" i="3"/>
  <c r="AY14" i="3"/>
  <c r="X37" i="3"/>
  <c r="T29" i="3"/>
  <c r="AL39" i="3"/>
  <c r="AU9" i="3"/>
  <c r="AU40" i="3"/>
  <c r="T11" i="3"/>
  <c r="AL37" i="3"/>
  <c r="AY19" i="3"/>
  <c r="AL9" i="3"/>
  <c r="X49" i="3"/>
  <c r="AL18" i="3"/>
  <c r="AL32" i="3"/>
  <c r="AH13" i="3"/>
  <c r="AH38" i="3"/>
  <c r="AL11" i="3"/>
  <c r="AH27" i="3"/>
  <c r="AL19" i="3"/>
  <c r="AH23" i="3"/>
  <c r="AY12" i="3"/>
  <c r="AU19" i="3"/>
  <c r="AU48" i="3"/>
  <c r="X31" i="3"/>
  <c r="T28" i="3"/>
  <c r="AY23" i="3"/>
  <c r="T20" i="3"/>
  <c r="T49" i="3"/>
  <c r="AH40" i="3"/>
  <c r="T41" i="3"/>
  <c r="X19" i="3"/>
  <c r="X41" i="3"/>
  <c r="AY36" i="3"/>
  <c r="AH9" i="3"/>
  <c r="AU11" i="3"/>
  <c r="AU45" i="3"/>
  <c r="AL14" i="3"/>
  <c r="AL45" i="3"/>
  <c r="AY46" i="3"/>
  <c r="AL22" i="3"/>
  <c r="T14" i="3"/>
  <c r="AL21" i="3"/>
  <c r="AL38" i="3"/>
  <c r="AH18" i="3"/>
  <c r="AH49" i="3"/>
  <c r="AL20" i="3"/>
  <c r="X46" i="3"/>
  <c r="AL41" i="3"/>
  <c r="AH19" i="3"/>
  <c r="AY21" i="3"/>
  <c r="AU30" i="3"/>
  <c r="AU18" i="3"/>
  <c r="AH41" i="3"/>
  <c r="AU31" i="3"/>
  <c r="F20" i="3"/>
  <c r="F22" i="3"/>
  <c r="F21" i="3"/>
  <c r="F19" i="3"/>
  <c r="F23" i="3"/>
  <c r="I50" i="3"/>
  <c r="J50" i="3" s="1"/>
  <c r="E50" i="3"/>
  <c r="F50" i="3" s="1"/>
  <c r="I41" i="3"/>
  <c r="J41" i="3" s="1"/>
  <c r="E41" i="3"/>
  <c r="F41" i="3" s="1"/>
  <c r="I32" i="3"/>
  <c r="J32" i="3" s="1"/>
  <c r="E32" i="3"/>
  <c r="F32" i="3" s="1"/>
  <c r="I23" i="3"/>
  <c r="J23" i="3" s="1"/>
  <c r="I14" i="3"/>
  <c r="J14" i="3" s="1"/>
  <c r="E14" i="3"/>
  <c r="F14" i="3" s="1"/>
  <c r="E45" i="3"/>
  <c r="F45" i="3" s="1"/>
  <c r="E46" i="3"/>
  <c r="F46" i="3" s="1"/>
  <c r="E47" i="3"/>
  <c r="F47" i="3" s="1"/>
  <c r="E48" i="3"/>
  <c r="F48" i="3" s="1"/>
  <c r="E49" i="3"/>
  <c r="F49" i="3" s="1"/>
  <c r="I46" i="3"/>
  <c r="J46" i="3" s="1"/>
  <c r="I47" i="3"/>
  <c r="J47" i="3" s="1"/>
  <c r="I48" i="3"/>
  <c r="J48" i="3" s="1"/>
  <c r="I49" i="3"/>
  <c r="J49" i="3" s="1"/>
  <c r="I45" i="3"/>
  <c r="J45" i="3" s="1"/>
  <c r="I37" i="3"/>
  <c r="J37" i="3" s="1"/>
  <c r="I38" i="3"/>
  <c r="J38" i="3" s="1"/>
  <c r="I39" i="3"/>
  <c r="J39" i="3" s="1"/>
  <c r="I40" i="3"/>
  <c r="J40" i="3" s="1"/>
  <c r="I36" i="3"/>
  <c r="J36" i="3" s="1"/>
  <c r="E37" i="3"/>
  <c r="F37" i="3" s="1"/>
  <c r="E38" i="3"/>
  <c r="F38" i="3" s="1"/>
  <c r="E39" i="3"/>
  <c r="F39" i="3" s="1"/>
  <c r="E40" i="3"/>
  <c r="F40" i="3" s="1"/>
  <c r="E36" i="3"/>
  <c r="F36" i="3" s="1"/>
  <c r="I28" i="3"/>
  <c r="J28" i="3" s="1"/>
  <c r="I29" i="3"/>
  <c r="J29" i="3" s="1"/>
  <c r="I30" i="3"/>
  <c r="J30" i="3" s="1"/>
  <c r="I31" i="3"/>
  <c r="J31" i="3" s="1"/>
  <c r="I27" i="3"/>
  <c r="J27" i="3" s="1"/>
  <c r="E28" i="3"/>
  <c r="F28" i="3" s="1"/>
  <c r="E29" i="3"/>
  <c r="F29" i="3" s="1"/>
  <c r="E30" i="3"/>
  <c r="F30" i="3" s="1"/>
  <c r="E31" i="3"/>
  <c r="F31" i="3" s="1"/>
  <c r="E27" i="3"/>
  <c r="F27" i="3" s="1"/>
  <c r="I19" i="3"/>
  <c r="J19" i="3" s="1"/>
  <c r="I20" i="3"/>
  <c r="J20" i="3" s="1"/>
  <c r="I21" i="3"/>
  <c r="J21" i="3" s="1"/>
  <c r="I22" i="3"/>
  <c r="J22" i="3" s="1"/>
  <c r="I18" i="3"/>
  <c r="J18" i="3" s="1"/>
  <c r="E18" i="3"/>
  <c r="F18" i="3" s="1"/>
  <c r="I10" i="3"/>
  <c r="J10" i="3" s="1"/>
  <c r="I11" i="3"/>
  <c r="J11" i="3" s="1"/>
  <c r="I12" i="3"/>
  <c r="J12" i="3" s="1"/>
  <c r="I13" i="3"/>
  <c r="J13" i="3" s="1"/>
  <c r="I9" i="3"/>
  <c r="J9" i="3" s="1"/>
  <c r="E10" i="3"/>
  <c r="F10" i="3" s="1"/>
  <c r="E11" i="3"/>
  <c r="F11" i="3" s="1"/>
  <c r="E12" i="3"/>
  <c r="F12" i="3" s="1"/>
  <c r="E13" i="3"/>
  <c r="F13" i="3" s="1"/>
  <c r="E9" i="3"/>
  <c r="F9" i="3" s="1"/>
  <c r="AN20" i="3" l="1"/>
  <c r="AM20" i="3"/>
  <c r="BA19" i="3"/>
  <c r="AZ19" i="3"/>
  <c r="BA14" i="3"/>
  <c r="AZ14" i="3"/>
  <c r="AN48" i="3"/>
  <c r="AM48" i="3"/>
  <c r="Z45" i="3"/>
  <c r="Y45" i="3"/>
  <c r="Z48" i="3"/>
  <c r="Y48" i="3"/>
  <c r="AN46" i="3"/>
  <c r="AM46" i="3"/>
  <c r="AM36" i="3"/>
  <c r="AN36" i="3"/>
  <c r="Y38" i="3"/>
  <c r="Z38" i="3"/>
  <c r="CC41" i="3"/>
  <c r="CB41" i="3"/>
  <c r="BA29" i="3"/>
  <c r="AZ29" i="3"/>
  <c r="CQ45" i="3"/>
  <c r="CP45" i="3"/>
  <c r="Z28" i="3"/>
  <c r="Y28" i="3"/>
  <c r="Y11" i="3"/>
  <c r="Z11" i="3"/>
  <c r="Y29" i="3"/>
  <c r="Z29" i="3"/>
  <c r="AZ22" i="3"/>
  <c r="BA22" i="3"/>
  <c r="DE46" i="3"/>
  <c r="DD46" i="3"/>
  <c r="DD29" i="3"/>
  <c r="DE29" i="3"/>
  <c r="CB37" i="3"/>
  <c r="CC37" i="3"/>
  <c r="BN30" i="3"/>
  <c r="BO30" i="3"/>
  <c r="BA10" i="3"/>
  <c r="AZ10" i="3"/>
  <c r="BA28" i="3"/>
  <c r="AZ28" i="3"/>
  <c r="DE32" i="3"/>
  <c r="DD32" i="3"/>
  <c r="DE18" i="3"/>
  <c r="DD18" i="3"/>
  <c r="DE19" i="3"/>
  <c r="DD19" i="3"/>
  <c r="CC46" i="3"/>
  <c r="CB46" i="3"/>
  <c r="DE49" i="3"/>
  <c r="DD49" i="3"/>
  <c r="CC39" i="3"/>
  <c r="CB39" i="3"/>
  <c r="BO18" i="3"/>
  <c r="BN18" i="3"/>
  <c r="CQ19" i="3"/>
  <c r="CP19" i="3"/>
  <c r="DE50" i="3"/>
  <c r="DD50" i="3"/>
  <c r="CQ41" i="3"/>
  <c r="CP41" i="3"/>
  <c r="DE36" i="3"/>
  <c r="DD36" i="3"/>
  <c r="CP13" i="3"/>
  <c r="CQ13" i="3"/>
  <c r="CC38" i="3"/>
  <c r="CB38" i="3"/>
  <c r="DE37" i="3"/>
  <c r="DD37" i="3"/>
  <c r="CQ21" i="3"/>
  <c r="CP21" i="3"/>
  <c r="CQ12" i="3"/>
  <c r="CP12" i="3"/>
  <c r="DE20" i="3"/>
  <c r="DD20" i="3"/>
  <c r="CP20" i="3"/>
  <c r="CQ20" i="3"/>
  <c r="BO11" i="3"/>
  <c r="BN11" i="3"/>
  <c r="BO45" i="3"/>
  <c r="BN45" i="3"/>
  <c r="CC20" i="3"/>
  <c r="CB20" i="3"/>
  <c r="CC45" i="3"/>
  <c r="CB45" i="3"/>
  <c r="AN14" i="3"/>
  <c r="AM14" i="3"/>
  <c r="AZ36" i="3"/>
  <c r="BA36" i="3"/>
  <c r="BA12" i="3"/>
  <c r="AZ12" i="3"/>
  <c r="AM11" i="3"/>
  <c r="AN11" i="3"/>
  <c r="AM18" i="3"/>
  <c r="AN18" i="3"/>
  <c r="AN37" i="3"/>
  <c r="AM37" i="3"/>
  <c r="AM39" i="3"/>
  <c r="AN39" i="3"/>
  <c r="AM13" i="3"/>
  <c r="AN13" i="3"/>
  <c r="AN50" i="3"/>
  <c r="AM50" i="3"/>
  <c r="Z30" i="3"/>
  <c r="Y30" i="3"/>
  <c r="Y20" i="3"/>
  <c r="Z20" i="3"/>
  <c r="Z50" i="3"/>
  <c r="Y50" i="3"/>
  <c r="AN40" i="3"/>
  <c r="AM40" i="3"/>
  <c r="Z23" i="3"/>
  <c r="Y23" i="3"/>
  <c r="Y13" i="3"/>
  <c r="Z13" i="3"/>
  <c r="BA37" i="3"/>
  <c r="AZ37" i="3"/>
  <c r="CQ32" i="3"/>
  <c r="CP32" i="3"/>
  <c r="CQ48" i="3"/>
  <c r="CP48" i="3"/>
  <c r="Y36" i="3"/>
  <c r="Z36" i="3"/>
  <c r="Z12" i="3"/>
  <c r="Y12" i="3"/>
  <c r="Z32" i="3"/>
  <c r="Y32" i="3"/>
  <c r="AZ13" i="3"/>
  <c r="BA13" i="3"/>
  <c r="BA38" i="3"/>
  <c r="AZ38" i="3"/>
  <c r="CQ37" i="3"/>
  <c r="CP37" i="3"/>
  <c r="CP36" i="3"/>
  <c r="CQ36" i="3"/>
  <c r="BA40" i="3"/>
  <c r="AZ40" i="3"/>
  <c r="BA32" i="3"/>
  <c r="AZ32" i="3"/>
  <c r="CQ14" i="3"/>
  <c r="CP14" i="3"/>
  <c r="BN36" i="3"/>
  <c r="BO36" i="3"/>
  <c r="CQ46" i="3"/>
  <c r="CP46" i="3"/>
  <c r="DE38" i="3"/>
  <c r="DD38" i="3"/>
  <c r="CP11" i="3"/>
  <c r="CQ11" i="3"/>
  <c r="CP29" i="3"/>
  <c r="CQ29" i="3"/>
  <c r="CC49" i="3"/>
  <c r="CB49" i="3"/>
  <c r="DE39" i="3"/>
  <c r="DD39" i="3"/>
  <c r="CQ23" i="3"/>
  <c r="CP23" i="3"/>
  <c r="CP18" i="3"/>
  <c r="CQ18" i="3"/>
  <c r="DE22" i="3"/>
  <c r="DD22" i="3"/>
  <c r="CQ22" i="3"/>
  <c r="CP22" i="3"/>
  <c r="BO13" i="3"/>
  <c r="BN13" i="3"/>
  <c r="CB21" i="3"/>
  <c r="CC21" i="3"/>
  <c r="CC23" i="3"/>
  <c r="CB23" i="3"/>
  <c r="CC14" i="3"/>
  <c r="CB14" i="3"/>
  <c r="BO12" i="3"/>
  <c r="BN12" i="3"/>
  <c r="DE23" i="3"/>
  <c r="DD23" i="3"/>
  <c r="CC48" i="3"/>
  <c r="CB48" i="3"/>
  <c r="DE9" i="3"/>
  <c r="DD9" i="3"/>
  <c r="BN21" i="3"/>
  <c r="BO21" i="3"/>
  <c r="BO31" i="3"/>
  <c r="BN31" i="3"/>
  <c r="BN22" i="3"/>
  <c r="BO22" i="3"/>
  <c r="BO10" i="3"/>
  <c r="BN10" i="3"/>
  <c r="BO37" i="3"/>
  <c r="BN37" i="3"/>
  <c r="CC13" i="3"/>
  <c r="CB13" i="3"/>
  <c r="CC36" i="3"/>
  <c r="CB36" i="3"/>
  <c r="AM21" i="3"/>
  <c r="AN21" i="3"/>
  <c r="AN32" i="3"/>
  <c r="AM32" i="3"/>
  <c r="Z41" i="3"/>
  <c r="Y41" i="3"/>
  <c r="Y31" i="3"/>
  <c r="Z31" i="3"/>
  <c r="AM49" i="3"/>
  <c r="AN49" i="3"/>
  <c r="AM47" i="3"/>
  <c r="AN47" i="3"/>
  <c r="BA30" i="3"/>
  <c r="AZ30" i="3"/>
  <c r="AZ49" i="3"/>
  <c r="BA49" i="3"/>
  <c r="BO9" i="3"/>
  <c r="BN9" i="3"/>
  <c r="Z39" i="3"/>
  <c r="Y39" i="3"/>
  <c r="Y18" i="3"/>
  <c r="Z18" i="3"/>
  <c r="BA39" i="3"/>
  <c r="AZ39" i="3"/>
  <c r="BN38" i="3"/>
  <c r="BO38" i="3"/>
  <c r="Y22" i="3"/>
  <c r="Z22" i="3"/>
  <c r="AZ18" i="3"/>
  <c r="BA18" i="3"/>
  <c r="BA41" i="3"/>
  <c r="AZ41" i="3"/>
  <c r="BO48" i="3"/>
  <c r="BN48" i="3"/>
  <c r="DE41" i="3"/>
  <c r="DD41" i="3"/>
  <c r="CP31" i="3"/>
  <c r="CQ31" i="3"/>
  <c r="CQ28" i="3"/>
  <c r="CP28" i="3"/>
  <c r="DE27" i="3"/>
  <c r="DD27" i="3"/>
  <c r="CQ27" i="3"/>
  <c r="CP27" i="3"/>
  <c r="BO29" i="3"/>
  <c r="BN29" i="3"/>
  <c r="CC31" i="3"/>
  <c r="CB31" i="3"/>
  <c r="CC29" i="3"/>
  <c r="CB29" i="3"/>
  <c r="CC19" i="3"/>
  <c r="CB19" i="3"/>
  <c r="BO19" i="3"/>
  <c r="BN19" i="3"/>
  <c r="DE28" i="3"/>
  <c r="DD28" i="3"/>
  <c r="CC50" i="3"/>
  <c r="CB50" i="3"/>
  <c r="DE11" i="3"/>
  <c r="DD11" i="3"/>
  <c r="BO41" i="3"/>
  <c r="BN41" i="3"/>
  <c r="BO32" i="3"/>
  <c r="BN32" i="3"/>
  <c r="BN14" i="3"/>
  <c r="BO14" i="3"/>
  <c r="DE12" i="3"/>
  <c r="DD12" i="3"/>
  <c r="CC30" i="3"/>
  <c r="CB30" i="3"/>
  <c r="CQ50" i="3"/>
  <c r="CP50" i="3"/>
  <c r="DE45" i="3"/>
  <c r="DD45" i="3"/>
  <c r="CB10" i="3"/>
  <c r="CC10" i="3"/>
  <c r="CC18" i="3"/>
  <c r="CB18" i="3"/>
  <c r="CQ47" i="3"/>
  <c r="CP47" i="3"/>
  <c r="BO39" i="3"/>
  <c r="BN39" i="3"/>
  <c r="BO50" i="3"/>
  <c r="BN50" i="3"/>
  <c r="BA21" i="3"/>
  <c r="AZ21" i="3"/>
  <c r="AM45" i="3"/>
  <c r="AN45" i="3"/>
  <c r="BA23" i="3"/>
  <c r="AZ23" i="3"/>
  <c r="AN41" i="3"/>
  <c r="AM41" i="3"/>
  <c r="AM22" i="3"/>
  <c r="AN22" i="3"/>
  <c r="Z49" i="3"/>
  <c r="Y49" i="3"/>
  <c r="AN29" i="3"/>
  <c r="AM29" i="3"/>
  <c r="AZ45" i="3"/>
  <c r="BA45" i="3"/>
  <c r="BA48" i="3"/>
  <c r="AZ48" i="3"/>
  <c r="AM30" i="3"/>
  <c r="AN30" i="3"/>
  <c r="AM27" i="3"/>
  <c r="AN27" i="3"/>
  <c r="AZ9" i="3"/>
  <c r="BA9" i="3"/>
  <c r="Z10" i="3"/>
  <c r="Y10" i="3"/>
  <c r="BO49" i="3"/>
  <c r="BN49" i="3"/>
  <c r="AZ11" i="3"/>
  <c r="BA11" i="3"/>
  <c r="DE40" i="3"/>
  <c r="DD40" i="3"/>
  <c r="CC11" i="3"/>
  <c r="CB11" i="3"/>
  <c r="Y40" i="3"/>
  <c r="Z40" i="3"/>
  <c r="Y46" i="3"/>
  <c r="Z46" i="3"/>
  <c r="AM38" i="3"/>
  <c r="AN38" i="3"/>
  <c r="AZ46" i="3"/>
  <c r="BA46" i="3"/>
  <c r="Z19" i="3"/>
  <c r="Y19" i="3"/>
  <c r="AN19" i="3"/>
  <c r="AM19" i="3"/>
  <c r="AN9" i="3"/>
  <c r="AM9" i="3"/>
  <c r="Z37" i="3"/>
  <c r="Y37" i="3"/>
  <c r="Y27" i="3"/>
  <c r="Z27" i="3"/>
  <c r="BA50" i="3"/>
  <c r="AZ50" i="3"/>
  <c r="AM12" i="3"/>
  <c r="AN12" i="3"/>
  <c r="AM31" i="3"/>
  <c r="AN31" i="3"/>
  <c r="AN28" i="3"/>
  <c r="AM28" i="3"/>
  <c r="AZ31" i="3"/>
  <c r="BA31" i="3"/>
  <c r="AN10" i="3"/>
  <c r="AM10" i="3"/>
  <c r="AN23" i="3"/>
  <c r="AM23" i="3"/>
  <c r="Z47" i="3"/>
  <c r="Y47" i="3"/>
  <c r="Z14" i="3"/>
  <c r="Y14" i="3"/>
  <c r="AZ20" i="3"/>
  <c r="BA20" i="3"/>
  <c r="DE21" i="3"/>
  <c r="DD21" i="3"/>
  <c r="BN23" i="3"/>
  <c r="BO23" i="3"/>
  <c r="DE10" i="3"/>
  <c r="DD10" i="3"/>
  <c r="Y9" i="3"/>
  <c r="Z9" i="3"/>
  <c r="Z21" i="3"/>
  <c r="Y21" i="3"/>
  <c r="CQ30" i="3"/>
  <c r="CP30" i="3"/>
  <c r="CC22" i="3"/>
  <c r="CB22" i="3"/>
  <c r="BA27" i="3"/>
  <c r="AZ27" i="3"/>
  <c r="AZ47" i="3"/>
  <c r="BA47" i="3"/>
  <c r="CQ10" i="3"/>
  <c r="CP10" i="3"/>
  <c r="DE30" i="3"/>
  <c r="DD30" i="3"/>
  <c r="DE13" i="3"/>
  <c r="DD13" i="3"/>
  <c r="CP9" i="3"/>
  <c r="CQ9" i="3"/>
  <c r="BN47" i="3"/>
  <c r="BO47" i="3"/>
  <c r="BN20" i="3"/>
  <c r="BO20" i="3"/>
  <c r="BO40" i="3"/>
  <c r="BN40" i="3"/>
  <c r="BO28" i="3"/>
  <c r="BN28" i="3"/>
  <c r="DE14" i="3"/>
  <c r="DD14" i="3"/>
  <c r="CC32" i="3"/>
  <c r="CB32" i="3"/>
  <c r="DE47" i="3"/>
  <c r="DD47" i="3"/>
  <c r="CC12" i="3"/>
  <c r="CB12" i="3"/>
  <c r="CQ40" i="3"/>
  <c r="CP40" i="3"/>
  <c r="CQ49" i="3"/>
  <c r="CP49" i="3"/>
  <c r="BO27" i="3"/>
  <c r="BN27" i="3"/>
  <c r="DE48" i="3"/>
  <c r="DD48" i="3"/>
  <c r="CQ39" i="3"/>
  <c r="CP39" i="3"/>
  <c r="DE31" i="3"/>
  <c r="DD31" i="3"/>
  <c r="CP38" i="3"/>
  <c r="CQ38" i="3"/>
  <c r="CC40" i="3"/>
  <c r="CB40" i="3"/>
  <c r="CC28" i="3"/>
  <c r="CB28" i="3"/>
  <c r="BO46" i="3"/>
  <c r="BN46" i="3"/>
  <c r="CC9" i="3"/>
  <c r="CB9" i="3"/>
  <c r="CC27" i="3"/>
  <c r="CB27" i="3"/>
  <c r="CC47" i="3"/>
  <c r="CB47" i="3"/>
  <c r="L32" i="3"/>
  <c r="K21" i="3"/>
  <c r="K14" i="3"/>
  <c r="K22" i="3"/>
  <c r="L14" i="3"/>
  <c r="K23" i="3"/>
  <c r="K50" i="3"/>
  <c r="L50" i="3"/>
  <c r="K41" i="3"/>
  <c r="L41" i="3"/>
  <c r="K32" i="3"/>
  <c r="L23" i="3"/>
  <c r="L48" i="3"/>
  <c r="K47" i="3"/>
  <c r="L47" i="3"/>
  <c r="L46" i="3"/>
  <c r="K45" i="3"/>
  <c r="L45" i="3"/>
  <c r="K49" i="3"/>
  <c r="L49" i="3"/>
  <c r="K46" i="3"/>
  <c r="K48" i="3"/>
  <c r="L36" i="3"/>
  <c r="K36" i="3"/>
  <c r="L38" i="3"/>
  <c r="K38" i="3"/>
  <c r="L40" i="3"/>
  <c r="K40" i="3"/>
  <c r="L37" i="3"/>
  <c r="K37" i="3"/>
  <c r="L39" i="3"/>
  <c r="K39" i="3"/>
  <c r="L28" i="3"/>
  <c r="K28" i="3"/>
  <c r="L30" i="3"/>
  <c r="K30" i="3"/>
  <c r="L27" i="3"/>
  <c r="K27" i="3"/>
  <c r="L29" i="3"/>
  <c r="K29" i="3"/>
  <c r="L31" i="3"/>
  <c r="K31" i="3"/>
  <c r="L20" i="3"/>
  <c r="K20" i="3"/>
  <c r="L22" i="3"/>
  <c r="L19" i="3"/>
  <c r="K19" i="3"/>
  <c r="L21" i="3"/>
  <c r="L18" i="3"/>
  <c r="K18" i="3"/>
  <c r="L9" i="3"/>
  <c r="K9" i="3"/>
  <c r="L11" i="3"/>
  <c r="K11" i="3"/>
  <c r="L13" i="3"/>
  <c r="K13" i="3"/>
  <c r="L10" i="3"/>
  <c r="K10" i="3"/>
  <c r="L12" i="3"/>
  <c r="K12" i="3"/>
</calcChain>
</file>

<file path=xl/sharedStrings.xml><?xml version="1.0" encoding="utf-8"?>
<sst xmlns="http://schemas.openxmlformats.org/spreadsheetml/2006/main" count="1177" uniqueCount="87">
  <si>
    <t>duplicate sample 1</t>
  </si>
  <si>
    <t>duplicate sample 2</t>
  </si>
  <si>
    <t>avearage</t>
  </si>
  <si>
    <t>STDEV</t>
  </si>
  <si>
    <t>retention time (min)</t>
  </si>
  <si>
    <t>peak area</t>
  </si>
  <si>
    <t>ratio of peak area (x/IS)</t>
  </si>
  <si>
    <t>conc. Approx. (mM)</t>
  </si>
  <si>
    <t>IS</t>
  </si>
  <si>
    <t>reaction time (h)</t>
  </si>
  <si>
    <t>unknown 1</t>
  </si>
  <si>
    <t>unknown 2</t>
  </si>
  <si>
    <t>two-phase ratio_ester/(buffer+ester)</t>
  </si>
  <si>
    <t>average conc. (mM)</t>
  </si>
  <si>
    <t>Stdev conc. (mM)</t>
  </si>
  <si>
    <t>Note: the conc.  here is the conc. in whole system</t>
  </si>
  <si>
    <t xml:space="preserve"> </t>
  </si>
  <si>
    <t>1-pot-1-step</t>
  </si>
  <si>
    <t>2-pot-2-step</t>
  </si>
  <si>
    <t>1h, 2h, 6.5h, 24h</t>
  </si>
  <si>
    <t>A (10 mg/mL ADH, 0.5 uM BVMO)</t>
  </si>
  <si>
    <t>B (5 mg/mL ADH, 0.5 uM BVMO)</t>
  </si>
  <si>
    <t>C (1 mg/mL ADH, 0.5 uM BVMO)</t>
  </si>
  <si>
    <t>0h, 10 min, 30 min, 1h, 2h</t>
  </si>
  <si>
    <t>12,277</t>
  </si>
  <si>
    <t>14,583</t>
  </si>
  <si>
    <t>no dilution</t>
  </si>
  <si>
    <t>parameter K</t>
  </si>
  <si>
    <t>14,582</t>
  </si>
  <si>
    <t>14,528</t>
  </si>
  <si>
    <t>17,463</t>
  </si>
  <si>
    <t>ketone</t>
  </si>
  <si>
    <t>alcohol</t>
  </si>
  <si>
    <t>amino product</t>
  </si>
  <si>
    <t>6,236</t>
  </si>
  <si>
    <t>17,467</t>
  </si>
  <si>
    <t>17,464</t>
  </si>
  <si>
    <t>17,466</t>
  </si>
  <si>
    <t>16,112</t>
  </si>
  <si>
    <t>17,465</t>
  </si>
  <si>
    <t>14,575</t>
  </si>
  <si>
    <t>16,108</t>
  </si>
  <si>
    <t>17,459</t>
  </si>
  <si>
    <t>14,526</t>
  </si>
  <si>
    <t>16,109</t>
  </si>
  <si>
    <t>6,235</t>
  </si>
  <si>
    <t>14,527</t>
  </si>
  <si>
    <t>14,581</t>
  </si>
  <si>
    <t>14,524</t>
  </si>
  <si>
    <t>6,234</t>
  </si>
  <si>
    <t>12,268</t>
  </si>
  <si>
    <t>14,525</t>
  </si>
  <si>
    <t>17,460</t>
  </si>
  <si>
    <t>12,269</t>
  </si>
  <si>
    <t>16,107</t>
  </si>
  <si>
    <t>17,458</t>
  </si>
  <si>
    <t>14,579</t>
  </si>
  <si>
    <t>A: 2-pot 2-step_1 mg/mL ADH+ 320 uL RedAm+ 20 mM cyclopropylamine_500 uL total volume</t>
  </si>
  <si>
    <t>A_Summary: 2-pot 2-step_1 mg/mL ADH+ 320 uL RedAm+ 20 mM cyclopropylamine_500 uL total volume</t>
  </si>
  <si>
    <t>B: 2-pot 2-step_0.5 mg/mL ADH+ 320 uL RedAm+ 20 mM cyclopropylamine_500 uL total volume</t>
  </si>
  <si>
    <t>12,274</t>
  </si>
  <si>
    <t>14,580</t>
  </si>
  <si>
    <t>16,106</t>
  </si>
  <si>
    <t>B_Summary: 2-pot 2-step_0.5 mg/mL ADH+ 320 uL RedAm+ 20 mM cyclopropylamine_500 uL total volume</t>
  </si>
  <si>
    <t>C: 2-pot 2-step_0.5 mg/mL ADH+ 320 uL RedAm+ 40 mM cyclopropylamine_500 uL total volume</t>
  </si>
  <si>
    <t>C_Summary: 2-pot 2-step_0.5 mg/mL ADH+ 320 uL RedAm+ 40 mM cyclopropylamine_500 uL total volume</t>
  </si>
  <si>
    <t>14,270</t>
  </si>
  <si>
    <t>D: 2-pot 2-step_0.5 mg/mL ADH+ 320 uL RedAm+ 5 mM cyclopropylamine_500 uL total volume</t>
  </si>
  <si>
    <t>D_Summary: 2-pot 2-step_0.5 mg/mL ADH+ 320 uL RedAm+ 5 mM cyclopropylamine_500 uL total volume</t>
  </si>
  <si>
    <t>12,270</t>
  </si>
  <si>
    <t>12,276</t>
  </si>
  <si>
    <t>14,576</t>
  </si>
  <si>
    <t>16,105</t>
  </si>
  <si>
    <t>E: 2-pot 2-step_0.5 mg/mL ADH+ 320 uL RedAm+ 100 mM cyclopropylamine_500 uL total volume</t>
  </si>
  <si>
    <t>16,110</t>
  </si>
  <si>
    <t>E_Summary: 2-pot 2-step_0.5 mg/mL ADH+ 320 uL RedAm+ 100 mM cyclopropylamine_500 uL total volume</t>
  </si>
  <si>
    <t>F: 2-pot 2-step_0.5 mg/mL ADH+ 320 uL RedAm+ 200 mM cyclopropylamine_500 uL total volume</t>
  </si>
  <si>
    <t>16,090</t>
  </si>
  <si>
    <t>17,462</t>
  </si>
  <si>
    <t>F_Summary: 2-pot 2-step_0.5 mg/mL ADH+ 320 uL RedAm+ 200 mM cyclopropylamine_500 uL total volume</t>
  </si>
  <si>
    <t>17,461</t>
  </si>
  <si>
    <t>H: 2-pot 2-step_0.5 mg/mL ADH+ 0.34 g cell/ mL RedAm + 100 mM cyclopropylamine_500 uL total volume</t>
  </si>
  <si>
    <t>H_Summary: 2-pot 2-step_0.5 mg/mL ADH+ 0.34 g cell/mL RedAm+ 100 mM cyclopropylamine_500 uL total volume</t>
  </si>
  <si>
    <t>G_Summary: 2-pot 2-step_0.5 mg/mL ADH+ 0.17 g cell/mL RedAm+ 100 mM cyclopropylamine_500 uL total volume</t>
  </si>
  <si>
    <t>G: 2-pot 2-step_0.5 mg/mL ADH+ 0.17 g cell/ mL RedAm + 100 mM cyclopropylamine_500 uL total volume</t>
  </si>
  <si>
    <t>amino product 1</t>
  </si>
  <si>
    <t>amino product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</si>
</sst>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1" fillId="3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3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Fill="1" applyAlignment="1"/>
    <xf numFmtId="0" fontId="0" fillId="0" borderId="0" xfId="0" applyFont="1" applyAlignment="1">
      <alignment horizontal="center" vertical="center"/>
    </xf>
    <xf numFmtId="0" fontId="0" fillId="0" borderId="0" xfId="0" applyBorder="1" applyAlignment="1">
      <alignment horizontal="left"/>
    </xf>
    <xf numFmtId="2" fontId="4" fillId="0" borderId="0" xfId="0" applyNumberFormat="1" applyFont="1" applyBorder="1" applyAlignment="1">
      <alignment horizontal="center"/>
    </xf>
    <xf numFmtId="2" fontId="0" fillId="0" borderId="0" xfId="0" applyNumberFormat="1" applyFill="1" applyAlignment="1">
      <alignment horizontal="center"/>
    </xf>
    <xf numFmtId="0" fontId="5" fillId="0" borderId="0" xfId="0" applyFont="1" applyFill="1"/>
    <xf numFmtId="0" fontId="5" fillId="0" borderId="0" xfId="0" applyFont="1"/>
    <xf numFmtId="0" fontId="0" fillId="2" borderId="0" xfId="0" applyFill="1"/>
    <xf numFmtId="0" fontId="0" fillId="0" borderId="0" xfId="0" applyFill="1"/>
    <xf numFmtId="3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00"/>
      <color rgb="FF0000FF"/>
      <color rgb="FFFF33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912722222222223"/>
          <c:y val="5.0925925925925923E-2"/>
          <c:w val="0.7548125"/>
          <c:h val="0.79905876348789739"/>
        </c:manualLayout>
      </c:layout>
      <c:scatterChart>
        <c:scatterStyle val="lineMarker"/>
        <c:varyColors val="0"/>
        <c:ser>
          <c:idx val="2"/>
          <c:order val="2"/>
          <c:tx>
            <c:strRef>
              <c:f>'peak area'!$B$61</c:f>
              <c:strCache>
                <c:ptCount val="1"/>
                <c:pt idx="0">
                  <c:v>ketone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rgbClr val="FF66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9525">
                <a:solidFill>
                  <a:srgbClr val="FF66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area'!$C$70:$I$70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area'!$C$70:$I$70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area'!$C$58:$I$58</c:f>
              <c:numCache>
                <c:formatCode>General</c:formatCode>
                <c:ptCount val="7"/>
                <c:pt idx="0">
                  <c:v>72</c:v>
                </c:pt>
                <c:pt idx="1">
                  <c:v>73</c:v>
                </c:pt>
                <c:pt idx="2">
                  <c:v>74</c:v>
                </c:pt>
                <c:pt idx="3">
                  <c:v>76</c:v>
                </c:pt>
                <c:pt idx="4">
                  <c:v>78</c:v>
                </c:pt>
                <c:pt idx="5">
                  <c:v>96</c:v>
                </c:pt>
              </c:numCache>
              <c:extLst xmlns:c15="http://schemas.microsoft.com/office/drawing/2012/chart"/>
            </c:numRef>
          </c:xVal>
          <c:yVal>
            <c:numRef>
              <c:f>'peak area'!$C$61:$I$61</c:f>
              <c:numCache>
                <c:formatCode>0.00</c:formatCode>
                <c:ptCount val="7"/>
                <c:pt idx="0">
                  <c:v>0.45092580511681257</c:v>
                </c:pt>
                <c:pt idx="1">
                  <c:v>0.90211964467891448</c:v>
                </c:pt>
                <c:pt idx="2">
                  <c:v>1.2882160860968614</c:v>
                </c:pt>
                <c:pt idx="3">
                  <c:v>2.8030706220546979</c:v>
                </c:pt>
                <c:pt idx="4">
                  <c:v>3.5450911455656073</c:v>
                </c:pt>
                <c:pt idx="5">
                  <c:v>5.1957379974802649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4DF7-4BC5-A7C5-DE9E57BE912E}"/>
            </c:ext>
          </c:extLst>
        </c:ser>
        <c:ser>
          <c:idx val="3"/>
          <c:order val="3"/>
          <c:tx>
            <c:strRef>
              <c:f>'peak area'!$B$64</c:f>
              <c:strCache>
                <c:ptCount val="1"/>
                <c:pt idx="0">
                  <c:v>amino product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area'!$C$73:$I$73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area'!$C$73:$I$73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area'!$C$58:$I$58</c:f>
              <c:numCache>
                <c:formatCode>General</c:formatCode>
                <c:ptCount val="7"/>
                <c:pt idx="0">
                  <c:v>72</c:v>
                </c:pt>
                <c:pt idx="1">
                  <c:v>73</c:v>
                </c:pt>
                <c:pt idx="2">
                  <c:v>74</c:v>
                </c:pt>
                <c:pt idx="3">
                  <c:v>76</c:v>
                </c:pt>
                <c:pt idx="4">
                  <c:v>78</c:v>
                </c:pt>
                <c:pt idx="5">
                  <c:v>96</c:v>
                </c:pt>
              </c:numCache>
            </c:numRef>
          </c:xVal>
          <c:yVal>
            <c:numRef>
              <c:f>'peak area'!$C$64:$I$64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9.3678176523689458E-3</c:v>
                </c:pt>
                <c:pt idx="3">
                  <c:v>1.3400419627973094E-2</c:v>
                </c:pt>
                <c:pt idx="4">
                  <c:v>4.245124179106808E-2</c:v>
                </c:pt>
                <c:pt idx="5">
                  <c:v>6.0065726462900974E-2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DF7-4BC5-A7C5-DE9E57BE912E}"/>
            </c:ext>
          </c:extLst>
        </c:ser>
        <c:ser>
          <c:idx val="5"/>
          <c:order val="5"/>
          <c:tx>
            <c:strRef>
              <c:f>'peak area'!$B$62</c:f>
              <c:strCache>
                <c:ptCount val="1"/>
                <c:pt idx="0">
                  <c:v>alcohol</c:v>
                </c:pt>
              </c:strCache>
            </c:strRef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area'!$C$71:$I$71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area'!$C$71:$I$71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area'!$C$58:$I$58</c:f>
              <c:numCache>
                <c:formatCode>General</c:formatCode>
                <c:ptCount val="7"/>
                <c:pt idx="0">
                  <c:v>72</c:v>
                </c:pt>
                <c:pt idx="1">
                  <c:v>73</c:v>
                </c:pt>
                <c:pt idx="2">
                  <c:v>74</c:v>
                </c:pt>
                <c:pt idx="3">
                  <c:v>76</c:v>
                </c:pt>
                <c:pt idx="4">
                  <c:v>78</c:v>
                </c:pt>
                <c:pt idx="5">
                  <c:v>96</c:v>
                </c:pt>
              </c:numCache>
              <c:extLst xmlns:c15="http://schemas.microsoft.com/office/drawing/2012/chart"/>
            </c:numRef>
          </c:xVal>
          <c:yVal>
            <c:numRef>
              <c:f>'peak area'!$C$62:$I$62</c:f>
              <c:numCache>
                <c:formatCode>0.00</c:formatCode>
                <c:ptCount val="7"/>
                <c:pt idx="0">
                  <c:v>5.4231968899145002</c:v>
                </c:pt>
                <c:pt idx="1">
                  <c:v>4.2161613632340771</c:v>
                </c:pt>
                <c:pt idx="2">
                  <c:v>3.8128044455295291</c:v>
                </c:pt>
                <c:pt idx="3">
                  <c:v>2.8686149339588849</c:v>
                </c:pt>
                <c:pt idx="4">
                  <c:v>1.9530426688585782</c:v>
                </c:pt>
                <c:pt idx="5">
                  <c:v>0.41529955818592545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4DF7-4BC5-A7C5-DE9E57BE91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815464"/>
        <c:axId val="6218148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'peak area'!$B$59</c15:sqref>
                        </c15:formulaRef>
                      </c:ext>
                    </c:extLst>
                    <c:strCache>
                      <c:ptCount val="1"/>
                      <c:pt idx="0">
                        <c:v>IS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'peak area'!$C$58:$I$58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'peak area'!$C$59:$I$59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0.58986610039521026</c:v>
                      </c:pt>
                      <c:pt idx="1">
                        <c:v>0.58986610039521026</c:v>
                      </c:pt>
                      <c:pt idx="2">
                        <c:v>0.6422986426525622</c:v>
                      </c:pt>
                      <c:pt idx="3">
                        <c:v>0.70783932047425246</c:v>
                      </c:pt>
                      <c:pt idx="4">
                        <c:v>0.79210590624499666</c:v>
                      </c:pt>
                      <c:pt idx="5">
                        <c:v>0.90446135393932248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4DF7-4BC5-A7C5-DE9E57BE912E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area'!$B$60</c15:sqref>
                        </c15:formulaRef>
                      </c:ext>
                    </c:extLst>
                    <c:strCache>
                      <c:ptCount val="1"/>
                      <c:pt idx="0">
                        <c:v>unknown 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area'!$C$58:$I$58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area'!$C$60:$I$60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8.2477059718612633E-2</c:v>
                      </c:pt>
                      <c:pt idx="4">
                        <c:v>0.20464163643676314</c:v>
                      </c:pt>
                      <c:pt idx="5">
                        <c:v>1.9523642966147134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DF7-4BC5-A7C5-DE9E57BE912E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area'!$B$63</c15:sqref>
                        </c15:formulaRef>
                      </c:ext>
                    </c:extLst>
                    <c:strCache>
                      <c:ptCount val="1"/>
                      <c:pt idx="0">
                        <c:v>unknown 2</c:v>
                      </c:pt>
                    </c:strCache>
                  </c:strRef>
                </c:tx>
                <c:spPr>
                  <a:ln w="19050" cap="rnd">
                    <a:solidFill>
                      <a:srgbClr val="0070C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70C0"/>
                    </a:solidFill>
                    <a:ln w="9525">
                      <a:solidFill>
                        <a:srgbClr val="0070C0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'peak area'!$C$72:$J$72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'peak area'!$C$72:$J$72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area'!$C$58:$J$58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area'!$C$63:$J$63</c15:sqref>
                        </c15:formulaRef>
                      </c:ext>
                    </c:extLst>
                    <c:numCache>
                      <c:formatCode>0.00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6.1170953197149144E-2</c:v>
                      </c:pt>
                      <c:pt idx="4">
                        <c:v>3.4297303719091621E-2</c:v>
                      </c:pt>
                      <c:pt idx="5">
                        <c:v>8.1550369709713008E-2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DF7-4BC5-A7C5-DE9E57BE912E}"/>
                  </c:ext>
                </c:extLst>
              </c15:ser>
            </c15:filteredScatterSeries>
          </c:ext>
        </c:extLst>
      </c:scatterChart>
      <c:valAx>
        <c:axId val="621815464"/>
        <c:scaling>
          <c:orientation val="minMax"/>
          <c:max val="96"/>
          <c:min val="7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Reaction 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4808"/>
        <c:crosses val="autoZero"/>
        <c:crossBetween val="midCat"/>
        <c:majorUnit val="6"/>
      </c:valAx>
      <c:valAx>
        <c:axId val="62181480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(mM)</a:t>
                </a:r>
              </a:p>
            </c:rich>
          </c:tx>
          <c:layout>
            <c:manualLayout>
              <c:xMode val="edge"/>
              <c:yMode val="edge"/>
              <c:x val="1.7757777777777779E-2"/>
              <c:y val="0.225489583333333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5464"/>
        <c:crosses val="autoZero"/>
        <c:crossBetween val="midCat"/>
        <c:majorUnit val="2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092109548014081"/>
          <c:y val="5.0925925925925923E-2"/>
          <c:w val="0.78195198994346815"/>
          <c:h val="0.79905876348789739"/>
        </c:manualLayout>
      </c:layout>
      <c:scatterChart>
        <c:scatterStyle val="lineMarker"/>
        <c:varyColors val="0"/>
        <c:ser>
          <c:idx val="2"/>
          <c:order val="2"/>
          <c:tx>
            <c:strRef>
              <c:f>'peak area'!$BS$61</c:f>
              <c:strCache>
                <c:ptCount val="1"/>
                <c:pt idx="0">
                  <c:v>ketone</c:v>
                </c:pt>
              </c:strCache>
            </c:strRef>
          </c:tx>
          <c:spPr>
            <a:ln w="19050" cap="rnd">
              <a:solidFill>
                <a:srgbClr val="FF66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6600"/>
              </a:solidFill>
              <a:ln w="9525">
                <a:solidFill>
                  <a:srgbClr val="FF66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area'!$C$70:$I$70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area'!$C$70:$I$70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area'!$BT$58:$BX$58</c:f>
              <c:numCache>
                <c:formatCode>General</c:formatCode>
                <c:ptCount val="5"/>
                <c:pt idx="0">
                  <c:v>72</c:v>
                </c:pt>
                <c:pt idx="1">
                  <c:v>73</c:v>
                </c:pt>
                <c:pt idx="2">
                  <c:v>74</c:v>
                </c:pt>
                <c:pt idx="3">
                  <c:v>78</c:v>
                </c:pt>
                <c:pt idx="4">
                  <c:v>96</c:v>
                </c:pt>
              </c:numCache>
            </c:numRef>
          </c:xVal>
          <c:yVal>
            <c:numRef>
              <c:f>'peak area'!$BT$61:$BX$61</c:f>
              <c:numCache>
                <c:formatCode>0.00</c:formatCode>
                <c:ptCount val="5"/>
                <c:pt idx="0">
                  <c:v>0.45092580511681257</c:v>
                </c:pt>
                <c:pt idx="1">
                  <c:v>0.57050898206585077</c:v>
                </c:pt>
                <c:pt idx="2">
                  <c:v>0.8955165387218802</c:v>
                </c:pt>
                <c:pt idx="3">
                  <c:v>1.5411609402645612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CE31-4348-8074-824F2D765DCE}"/>
            </c:ext>
          </c:extLst>
        </c:ser>
        <c:ser>
          <c:idx val="3"/>
          <c:order val="3"/>
          <c:tx>
            <c:strRef>
              <c:f>'peak area'!$BS$64</c:f>
              <c:strCache>
                <c:ptCount val="1"/>
                <c:pt idx="0">
                  <c:v>amino product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area'!$C$73:$I$73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area'!$C$73:$I$73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area'!$BT$58:$BX$58</c:f>
              <c:numCache>
                <c:formatCode>General</c:formatCode>
                <c:ptCount val="5"/>
                <c:pt idx="0">
                  <c:v>72</c:v>
                </c:pt>
                <c:pt idx="1">
                  <c:v>73</c:v>
                </c:pt>
                <c:pt idx="2">
                  <c:v>74</c:v>
                </c:pt>
                <c:pt idx="3">
                  <c:v>78</c:v>
                </c:pt>
                <c:pt idx="4">
                  <c:v>96</c:v>
                </c:pt>
              </c:numCache>
            </c:numRef>
          </c:xVal>
          <c:yVal>
            <c:numRef>
              <c:f>'peak area'!$BT$64:$BX$64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2.8400865867300593E-2</c:v>
                </c:pt>
                <c:pt idx="3">
                  <c:v>5.2687671671281806E-2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31-4348-8074-824F2D765DCE}"/>
            </c:ext>
          </c:extLst>
        </c:ser>
        <c:ser>
          <c:idx val="5"/>
          <c:order val="5"/>
          <c:tx>
            <c:strRef>
              <c:f>'peak area'!$BS$62</c:f>
              <c:strCache>
                <c:ptCount val="1"/>
                <c:pt idx="0">
                  <c:v>alcohol</c:v>
                </c:pt>
              </c:strCache>
            </c:strRef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area'!$C$71:$I$71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area'!$C$71:$I$71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area'!$BT$58:$BX$58</c:f>
              <c:numCache>
                <c:formatCode>General</c:formatCode>
                <c:ptCount val="5"/>
                <c:pt idx="0">
                  <c:v>72</c:v>
                </c:pt>
                <c:pt idx="1">
                  <c:v>73</c:v>
                </c:pt>
                <c:pt idx="2">
                  <c:v>74</c:v>
                </c:pt>
                <c:pt idx="3">
                  <c:v>78</c:v>
                </c:pt>
                <c:pt idx="4">
                  <c:v>96</c:v>
                </c:pt>
              </c:numCache>
            </c:numRef>
          </c:xVal>
          <c:yVal>
            <c:numRef>
              <c:f>'peak area'!$BT$62:$BX$62</c:f>
              <c:numCache>
                <c:formatCode>0.00</c:formatCode>
                <c:ptCount val="5"/>
                <c:pt idx="0">
                  <c:v>5.4231968899145002</c:v>
                </c:pt>
                <c:pt idx="1">
                  <c:v>4.4134229790939647</c:v>
                </c:pt>
                <c:pt idx="2">
                  <c:v>4.2527934529043181</c:v>
                </c:pt>
                <c:pt idx="3">
                  <c:v>3.7995940939292105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CE31-4348-8074-824F2D765D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815464"/>
        <c:axId val="6218148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'peak area'!$B$59</c15:sqref>
                        </c15:formulaRef>
                      </c:ext>
                    </c:extLst>
                    <c:strCache>
                      <c:ptCount val="1"/>
                      <c:pt idx="0">
                        <c:v>IS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'peak area'!$C$58:$I$58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'peak area'!$C$59:$I$59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0.58986610039521026</c:v>
                      </c:pt>
                      <c:pt idx="1">
                        <c:v>0.58986610039521026</c:v>
                      </c:pt>
                      <c:pt idx="2">
                        <c:v>0.6422986426525622</c:v>
                      </c:pt>
                      <c:pt idx="3">
                        <c:v>0.70783932047425246</c:v>
                      </c:pt>
                      <c:pt idx="4">
                        <c:v>0.79210590624499666</c:v>
                      </c:pt>
                      <c:pt idx="5">
                        <c:v>0.90446135393932248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CE31-4348-8074-824F2D765DCE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area'!$B$60</c15:sqref>
                        </c15:formulaRef>
                      </c:ext>
                    </c:extLst>
                    <c:strCache>
                      <c:ptCount val="1"/>
                      <c:pt idx="0">
                        <c:v>unknown 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area'!$C$58:$I$58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area'!$C$60:$I$60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8.2477059718612633E-2</c:v>
                      </c:pt>
                      <c:pt idx="4">
                        <c:v>0.20464163643676314</c:v>
                      </c:pt>
                      <c:pt idx="5">
                        <c:v>1.9523642966147134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CE31-4348-8074-824F2D765DCE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area'!$B$63</c15:sqref>
                        </c15:formulaRef>
                      </c:ext>
                    </c:extLst>
                    <c:strCache>
                      <c:ptCount val="1"/>
                      <c:pt idx="0">
                        <c:v>unknown 2</c:v>
                      </c:pt>
                    </c:strCache>
                  </c:strRef>
                </c:tx>
                <c:spPr>
                  <a:ln w="19050" cap="rnd">
                    <a:solidFill>
                      <a:srgbClr val="0070C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70C0"/>
                    </a:solidFill>
                    <a:ln w="9525">
                      <a:solidFill>
                        <a:srgbClr val="0070C0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'peak area'!$C$72:$J$72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'peak area'!$C$72:$J$72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area'!$C$58:$J$58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area'!$C$63:$J$63</c15:sqref>
                        </c15:formulaRef>
                      </c:ext>
                    </c:extLst>
                    <c:numCache>
                      <c:formatCode>0.00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6.1170953197149144E-2</c:v>
                      </c:pt>
                      <c:pt idx="4">
                        <c:v>3.4297303719091621E-2</c:v>
                      </c:pt>
                      <c:pt idx="5">
                        <c:v>8.1550369709713008E-2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E31-4348-8074-824F2D765DCE}"/>
                  </c:ext>
                </c:extLst>
              </c15:ser>
            </c15:filteredScatterSeries>
          </c:ext>
        </c:extLst>
      </c:scatterChart>
      <c:valAx>
        <c:axId val="621815464"/>
        <c:scaling>
          <c:orientation val="minMax"/>
          <c:max val="96"/>
          <c:min val="7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Reaction 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4808"/>
        <c:crosses val="autoZero"/>
        <c:crossBetween val="midCat"/>
        <c:majorUnit val="6"/>
      </c:valAx>
      <c:valAx>
        <c:axId val="62181480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(mM)</a:t>
                </a:r>
              </a:p>
            </c:rich>
          </c:tx>
          <c:layout>
            <c:manualLayout>
              <c:xMode val="edge"/>
              <c:yMode val="edge"/>
              <c:x val="1.7757777777777779E-2"/>
              <c:y val="0.225489583333333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5464"/>
        <c:crosses val="autoZero"/>
        <c:crossBetween val="midCat"/>
        <c:majorUnit val="2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092109548014081"/>
          <c:y val="5.0925925925925923E-2"/>
          <c:w val="0.78195198994346815"/>
          <c:h val="0.79905876348789739"/>
        </c:manualLayout>
      </c:layout>
      <c:scatterChart>
        <c:scatterStyle val="lineMarker"/>
        <c:varyColors val="0"/>
        <c:ser>
          <c:idx val="2"/>
          <c:order val="2"/>
          <c:tx>
            <c:strRef>
              <c:f>'peak area'!$CG$61</c:f>
              <c:strCache>
                <c:ptCount val="1"/>
                <c:pt idx="0">
                  <c:v>ketone</c:v>
                </c:pt>
              </c:strCache>
            </c:strRef>
          </c:tx>
          <c:spPr>
            <a:ln w="19050" cap="rnd">
              <a:solidFill>
                <a:srgbClr val="FF66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6600"/>
              </a:solidFill>
              <a:ln w="9525">
                <a:solidFill>
                  <a:srgbClr val="FF66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area'!$C$70:$I$70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area'!$C$70:$I$70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area'!$CH$58:$CL$58</c:f>
              <c:numCache>
                <c:formatCode>General</c:formatCode>
                <c:ptCount val="5"/>
                <c:pt idx="0">
                  <c:v>72</c:v>
                </c:pt>
                <c:pt idx="1">
                  <c:v>73</c:v>
                </c:pt>
                <c:pt idx="2">
                  <c:v>74</c:v>
                </c:pt>
                <c:pt idx="3">
                  <c:v>78</c:v>
                </c:pt>
                <c:pt idx="4">
                  <c:v>96</c:v>
                </c:pt>
              </c:numCache>
            </c:numRef>
          </c:xVal>
          <c:yVal>
            <c:numRef>
              <c:f>'peak area'!$CH$61:$CL$61</c:f>
              <c:numCache>
                <c:formatCode>0.00</c:formatCode>
                <c:ptCount val="5"/>
                <c:pt idx="0">
                  <c:v>0.45092580511681257</c:v>
                </c:pt>
                <c:pt idx="1">
                  <c:v>0.64282915837702292</c:v>
                </c:pt>
                <c:pt idx="2">
                  <c:v>0.99181717744973097</c:v>
                </c:pt>
                <c:pt idx="3">
                  <c:v>1.8856953279480384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DD1C-445D-9F23-CCB4022EC4B8}"/>
            </c:ext>
          </c:extLst>
        </c:ser>
        <c:ser>
          <c:idx val="3"/>
          <c:order val="3"/>
          <c:tx>
            <c:strRef>
              <c:f>'peak area'!$CG$64</c:f>
              <c:strCache>
                <c:ptCount val="1"/>
                <c:pt idx="0">
                  <c:v>amino product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area'!$C$73:$I$73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area'!$C$73:$I$73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area'!$CH$58:$CL$58</c:f>
              <c:numCache>
                <c:formatCode>General</c:formatCode>
                <c:ptCount val="5"/>
                <c:pt idx="0">
                  <c:v>72</c:v>
                </c:pt>
                <c:pt idx="1">
                  <c:v>73</c:v>
                </c:pt>
                <c:pt idx="2">
                  <c:v>74</c:v>
                </c:pt>
                <c:pt idx="3">
                  <c:v>78</c:v>
                </c:pt>
                <c:pt idx="4">
                  <c:v>96</c:v>
                </c:pt>
              </c:numCache>
            </c:numRef>
          </c:xVal>
          <c:yVal>
            <c:numRef>
              <c:f>'peak area'!$CH$64:$CL$64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2.4916875323636685E-2</c:v>
                </c:pt>
                <c:pt idx="3">
                  <c:v>7.2233442690438229E-2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D1C-445D-9F23-CCB4022EC4B8}"/>
            </c:ext>
          </c:extLst>
        </c:ser>
        <c:ser>
          <c:idx val="5"/>
          <c:order val="5"/>
          <c:tx>
            <c:strRef>
              <c:f>'peak area'!$CG$62</c:f>
              <c:strCache>
                <c:ptCount val="1"/>
                <c:pt idx="0">
                  <c:v>alcohol</c:v>
                </c:pt>
              </c:strCache>
            </c:strRef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area'!$C$71:$I$71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area'!$C$71:$I$71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area'!$CH$58:$CL$58</c:f>
              <c:numCache>
                <c:formatCode>General</c:formatCode>
                <c:ptCount val="5"/>
                <c:pt idx="0">
                  <c:v>72</c:v>
                </c:pt>
                <c:pt idx="1">
                  <c:v>73</c:v>
                </c:pt>
                <c:pt idx="2">
                  <c:v>74</c:v>
                </c:pt>
                <c:pt idx="3">
                  <c:v>78</c:v>
                </c:pt>
                <c:pt idx="4">
                  <c:v>96</c:v>
                </c:pt>
              </c:numCache>
            </c:numRef>
          </c:xVal>
          <c:yVal>
            <c:numRef>
              <c:f>'peak area'!$CH$62:$CL$62</c:f>
              <c:numCache>
                <c:formatCode>0.00</c:formatCode>
                <c:ptCount val="5"/>
                <c:pt idx="0">
                  <c:v>5.4231968899145002</c:v>
                </c:pt>
                <c:pt idx="1">
                  <c:v>4.6779408956017638</c:v>
                </c:pt>
                <c:pt idx="2">
                  <c:v>4.6928328361452598</c:v>
                </c:pt>
                <c:pt idx="3">
                  <c:v>3.5431002949171635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DD1C-445D-9F23-CCB4022EC4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815464"/>
        <c:axId val="6218148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'peak area'!$B$59</c15:sqref>
                        </c15:formulaRef>
                      </c:ext>
                    </c:extLst>
                    <c:strCache>
                      <c:ptCount val="1"/>
                      <c:pt idx="0">
                        <c:v>IS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'peak area'!$C$58:$I$58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'peak area'!$C$59:$I$59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0.58986610039521026</c:v>
                      </c:pt>
                      <c:pt idx="1">
                        <c:v>0.58986610039521026</c:v>
                      </c:pt>
                      <c:pt idx="2">
                        <c:v>0.6422986426525622</c:v>
                      </c:pt>
                      <c:pt idx="3">
                        <c:v>0.70783932047425246</c:v>
                      </c:pt>
                      <c:pt idx="4">
                        <c:v>0.79210590624499666</c:v>
                      </c:pt>
                      <c:pt idx="5">
                        <c:v>0.90446135393932248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DD1C-445D-9F23-CCB4022EC4B8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area'!$B$60</c15:sqref>
                        </c15:formulaRef>
                      </c:ext>
                    </c:extLst>
                    <c:strCache>
                      <c:ptCount val="1"/>
                      <c:pt idx="0">
                        <c:v>unknown 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area'!$C$58:$I$58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area'!$C$60:$I$60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8.2477059718612633E-2</c:v>
                      </c:pt>
                      <c:pt idx="4">
                        <c:v>0.20464163643676314</c:v>
                      </c:pt>
                      <c:pt idx="5">
                        <c:v>1.9523642966147134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D1C-445D-9F23-CCB4022EC4B8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area'!$B$63</c15:sqref>
                        </c15:formulaRef>
                      </c:ext>
                    </c:extLst>
                    <c:strCache>
                      <c:ptCount val="1"/>
                      <c:pt idx="0">
                        <c:v>unknown 2</c:v>
                      </c:pt>
                    </c:strCache>
                  </c:strRef>
                </c:tx>
                <c:spPr>
                  <a:ln w="19050" cap="rnd">
                    <a:solidFill>
                      <a:srgbClr val="0070C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70C0"/>
                    </a:solidFill>
                    <a:ln w="9525">
                      <a:solidFill>
                        <a:srgbClr val="0070C0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'peak area'!$C$72:$J$72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'peak area'!$C$72:$J$72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area'!$C$58:$J$58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area'!$C$63:$J$63</c15:sqref>
                        </c15:formulaRef>
                      </c:ext>
                    </c:extLst>
                    <c:numCache>
                      <c:formatCode>0.00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6.1170953197149144E-2</c:v>
                      </c:pt>
                      <c:pt idx="4">
                        <c:v>3.4297303719091621E-2</c:v>
                      </c:pt>
                      <c:pt idx="5">
                        <c:v>8.1550369709713008E-2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D1C-445D-9F23-CCB4022EC4B8}"/>
                  </c:ext>
                </c:extLst>
              </c15:ser>
            </c15:filteredScatterSeries>
          </c:ext>
        </c:extLst>
      </c:scatterChart>
      <c:valAx>
        <c:axId val="621815464"/>
        <c:scaling>
          <c:orientation val="minMax"/>
          <c:max val="96"/>
          <c:min val="7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Reaction 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4808"/>
        <c:crosses val="autoZero"/>
        <c:crossBetween val="midCat"/>
        <c:majorUnit val="6"/>
      </c:valAx>
      <c:valAx>
        <c:axId val="62181480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(mM)</a:t>
                </a:r>
              </a:p>
            </c:rich>
          </c:tx>
          <c:layout>
            <c:manualLayout>
              <c:xMode val="edge"/>
              <c:yMode val="edge"/>
              <c:x val="1.7757777777777779E-2"/>
              <c:y val="0.225489583333333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5464"/>
        <c:crosses val="autoZero"/>
        <c:crossBetween val="midCat"/>
        <c:majorUnit val="2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092109548014081"/>
          <c:y val="5.0925925925925923E-2"/>
          <c:w val="0.78195198994346815"/>
          <c:h val="0.79905876348789739"/>
        </c:manualLayout>
      </c:layout>
      <c:scatterChart>
        <c:scatterStyle val="lineMarker"/>
        <c:varyColors val="0"/>
        <c:ser>
          <c:idx val="2"/>
          <c:order val="2"/>
          <c:tx>
            <c:strRef>
              <c:f>'peak area'!$CU$61</c:f>
              <c:strCache>
                <c:ptCount val="1"/>
                <c:pt idx="0">
                  <c:v>ketone</c:v>
                </c:pt>
              </c:strCache>
            </c:strRef>
          </c:tx>
          <c:spPr>
            <a:ln w="19050" cap="rnd">
              <a:solidFill>
                <a:srgbClr val="FF66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6600"/>
              </a:solidFill>
              <a:ln w="9525">
                <a:solidFill>
                  <a:srgbClr val="FF66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area'!$C$70:$I$70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area'!$C$70:$I$70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area'!$CV$58:$DB$58</c:f>
              <c:numCache>
                <c:formatCode>General</c:formatCode>
                <c:ptCount val="7"/>
                <c:pt idx="0">
                  <c:v>72</c:v>
                </c:pt>
                <c:pt idx="1">
                  <c:v>73</c:v>
                </c:pt>
                <c:pt idx="2">
                  <c:v>74</c:v>
                </c:pt>
                <c:pt idx="3">
                  <c:v>78</c:v>
                </c:pt>
                <c:pt idx="4">
                  <c:v>96</c:v>
                </c:pt>
              </c:numCache>
            </c:numRef>
          </c:xVal>
          <c:yVal>
            <c:numRef>
              <c:f>'peak area'!$CV$61:$DB$61</c:f>
              <c:numCache>
                <c:formatCode>0.00</c:formatCode>
                <c:ptCount val="7"/>
                <c:pt idx="0">
                  <c:v>0.45092580511681257</c:v>
                </c:pt>
                <c:pt idx="1">
                  <c:v>0.44653709693229643</c:v>
                </c:pt>
                <c:pt idx="2">
                  <c:v>0.78208616876229409</c:v>
                </c:pt>
                <c:pt idx="3">
                  <c:v>1.7460745271582845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0991-47F7-A106-A0C3AD576162}"/>
            </c:ext>
          </c:extLst>
        </c:ser>
        <c:ser>
          <c:idx val="3"/>
          <c:order val="3"/>
          <c:tx>
            <c:strRef>
              <c:f>'peak area'!$CU$64</c:f>
              <c:strCache>
                <c:ptCount val="1"/>
                <c:pt idx="0">
                  <c:v>amino product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area'!$C$73:$I$73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area'!$C$73:$I$73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area'!$CV$58:$DB$58</c:f>
              <c:numCache>
                <c:formatCode>General</c:formatCode>
                <c:ptCount val="7"/>
                <c:pt idx="0">
                  <c:v>72</c:v>
                </c:pt>
                <c:pt idx="1">
                  <c:v>73</c:v>
                </c:pt>
                <c:pt idx="2">
                  <c:v>74</c:v>
                </c:pt>
                <c:pt idx="3">
                  <c:v>78</c:v>
                </c:pt>
                <c:pt idx="4">
                  <c:v>96</c:v>
                </c:pt>
              </c:numCache>
            </c:numRef>
          </c:xVal>
          <c:yVal>
            <c:numRef>
              <c:f>'peak area'!$CV$64:$DB$64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1.6411970063116871E-2</c:v>
                </c:pt>
                <c:pt idx="3">
                  <c:v>4.3493924347527545E-2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991-47F7-A106-A0C3AD576162}"/>
            </c:ext>
          </c:extLst>
        </c:ser>
        <c:ser>
          <c:idx val="5"/>
          <c:order val="5"/>
          <c:tx>
            <c:strRef>
              <c:f>'peak area'!$CU$62</c:f>
              <c:strCache>
                <c:ptCount val="1"/>
                <c:pt idx="0">
                  <c:v>alcohol</c:v>
                </c:pt>
              </c:strCache>
            </c:strRef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area'!$C$71:$I$71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area'!$C$71:$I$71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area'!$CV$58:$DB$58</c:f>
              <c:numCache>
                <c:formatCode>General</c:formatCode>
                <c:ptCount val="7"/>
                <c:pt idx="0">
                  <c:v>72</c:v>
                </c:pt>
                <c:pt idx="1">
                  <c:v>73</c:v>
                </c:pt>
                <c:pt idx="2">
                  <c:v>74</c:v>
                </c:pt>
                <c:pt idx="3">
                  <c:v>78</c:v>
                </c:pt>
                <c:pt idx="4">
                  <c:v>96</c:v>
                </c:pt>
              </c:numCache>
            </c:numRef>
          </c:xVal>
          <c:yVal>
            <c:numRef>
              <c:f>'peak area'!$CV$62:$DB$62</c:f>
              <c:numCache>
                <c:formatCode>0.00</c:formatCode>
                <c:ptCount val="7"/>
                <c:pt idx="0">
                  <c:v>5.4231968899145002</c:v>
                </c:pt>
                <c:pt idx="1">
                  <c:v>4.8901039839835923</c:v>
                </c:pt>
                <c:pt idx="2">
                  <c:v>4.9315928749857356</c:v>
                </c:pt>
                <c:pt idx="3">
                  <c:v>3.5762818549050128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0991-47F7-A106-A0C3AD5761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815464"/>
        <c:axId val="6218148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'peak area'!$B$59</c15:sqref>
                        </c15:formulaRef>
                      </c:ext>
                    </c:extLst>
                    <c:strCache>
                      <c:ptCount val="1"/>
                      <c:pt idx="0">
                        <c:v>IS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'peak area'!$C$58:$I$58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'peak area'!$C$59:$I$59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0.58986610039521026</c:v>
                      </c:pt>
                      <c:pt idx="1">
                        <c:v>0.58986610039521026</c:v>
                      </c:pt>
                      <c:pt idx="2">
                        <c:v>0.6422986426525622</c:v>
                      </c:pt>
                      <c:pt idx="3">
                        <c:v>0.70783932047425246</c:v>
                      </c:pt>
                      <c:pt idx="4">
                        <c:v>0.79210590624499666</c:v>
                      </c:pt>
                      <c:pt idx="5">
                        <c:v>0.90446135393932248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0991-47F7-A106-A0C3AD576162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area'!$B$60</c15:sqref>
                        </c15:formulaRef>
                      </c:ext>
                    </c:extLst>
                    <c:strCache>
                      <c:ptCount val="1"/>
                      <c:pt idx="0">
                        <c:v>unknown 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area'!$C$58:$I$58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area'!$C$60:$I$60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8.2477059718612633E-2</c:v>
                      </c:pt>
                      <c:pt idx="4">
                        <c:v>0.20464163643676314</c:v>
                      </c:pt>
                      <c:pt idx="5">
                        <c:v>1.9523642966147134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991-47F7-A106-A0C3AD576162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area'!$B$63</c15:sqref>
                        </c15:formulaRef>
                      </c:ext>
                    </c:extLst>
                    <c:strCache>
                      <c:ptCount val="1"/>
                      <c:pt idx="0">
                        <c:v>unknown 2</c:v>
                      </c:pt>
                    </c:strCache>
                  </c:strRef>
                </c:tx>
                <c:spPr>
                  <a:ln w="19050" cap="rnd">
                    <a:solidFill>
                      <a:srgbClr val="0070C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70C0"/>
                    </a:solidFill>
                    <a:ln w="9525">
                      <a:solidFill>
                        <a:srgbClr val="0070C0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'peak area'!$C$72:$J$72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'peak area'!$C$72:$J$72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area'!$C$58:$J$58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area'!$C$63:$J$63</c15:sqref>
                        </c15:formulaRef>
                      </c:ext>
                    </c:extLst>
                    <c:numCache>
                      <c:formatCode>0.00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6.1170953197149144E-2</c:v>
                      </c:pt>
                      <c:pt idx="4">
                        <c:v>3.4297303719091621E-2</c:v>
                      </c:pt>
                      <c:pt idx="5">
                        <c:v>8.1550369709713008E-2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991-47F7-A106-A0C3AD576162}"/>
                  </c:ext>
                </c:extLst>
              </c15:ser>
            </c15:filteredScatterSeries>
          </c:ext>
        </c:extLst>
      </c:scatterChart>
      <c:valAx>
        <c:axId val="621815464"/>
        <c:scaling>
          <c:orientation val="minMax"/>
          <c:max val="96"/>
          <c:min val="7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Reaction 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4808"/>
        <c:crosses val="autoZero"/>
        <c:crossBetween val="midCat"/>
        <c:majorUnit val="6"/>
      </c:valAx>
      <c:valAx>
        <c:axId val="62181480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(mM)</a:t>
                </a:r>
              </a:p>
            </c:rich>
          </c:tx>
          <c:layout>
            <c:manualLayout>
              <c:xMode val="edge"/>
              <c:yMode val="edge"/>
              <c:x val="1.7757777777777779E-2"/>
              <c:y val="0.225489583333333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5464"/>
        <c:crosses val="autoZero"/>
        <c:crossBetween val="midCat"/>
        <c:majorUnit val="2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092109548014081"/>
          <c:y val="5.0925925925925923E-2"/>
          <c:w val="0.78195198994346815"/>
          <c:h val="0.79905876348789739"/>
        </c:manualLayout>
      </c:layout>
      <c:scatterChart>
        <c:scatterStyle val="lineMarker"/>
        <c:varyColors val="0"/>
        <c:ser>
          <c:idx val="2"/>
          <c:order val="2"/>
          <c:tx>
            <c:strRef>
              <c:f>'peak area'!$BE$61</c:f>
              <c:strCache>
                <c:ptCount val="1"/>
                <c:pt idx="0">
                  <c:v>ketone</c:v>
                </c:pt>
              </c:strCache>
            </c:strRef>
          </c:tx>
          <c:spPr>
            <a:ln w="19050" cap="rnd">
              <a:solidFill>
                <a:srgbClr val="FF66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6600"/>
              </a:solidFill>
              <a:ln w="9525">
                <a:solidFill>
                  <a:srgbClr val="FF66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area'!$C$70:$I$70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area'!$C$70:$I$70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area'!$BF$67:$BJ$67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'peak area'!$BF$61:$BJ$61</c:f>
              <c:numCache>
                <c:formatCode>0.00</c:formatCode>
                <c:ptCount val="5"/>
                <c:pt idx="0">
                  <c:v>0.45092580511681257</c:v>
                </c:pt>
                <c:pt idx="1">
                  <c:v>0.88293338154789358</c:v>
                </c:pt>
                <c:pt idx="2">
                  <c:v>1.3233376358367748</c:v>
                </c:pt>
                <c:pt idx="3">
                  <c:v>2.439947169716806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4390-4D3A-988F-82B79400D919}"/>
            </c:ext>
          </c:extLst>
        </c:ser>
        <c:ser>
          <c:idx val="3"/>
          <c:order val="3"/>
          <c:tx>
            <c:strRef>
              <c:f>'peak area'!$BE$64</c:f>
              <c:strCache>
                <c:ptCount val="1"/>
                <c:pt idx="0">
                  <c:v>amino product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area'!$C$73:$I$73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area'!$C$73:$I$73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area'!$BF$67:$BJ$67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'peak area'!$BF$64:$BJ$64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3.5602927777326321E-2</c:v>
                </c:pt>
                <c:pt idx="3">
                  <c:v>0.10315275329094119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90-4D3A-988F-82B79400D919}"/>
            </c:ext>
          </c:extLst>
        </c:ser>
        <c:ser>
          <c:idx val="5"/>
          <c:order val="5"/>
          <c:tx>
            <c:strRef>
              <c:f>'peak area'!$BE$62</c:f>
              <c:strCache>
                <c:ptCount val="1"/>
                <c:pt idx="0">
                  <c:v>alcohol</c:v>
                </c:pt>
              </c:strCache>
            </c:strRef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area'!$C$71:$I$71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area'!$C$71:$I$71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area'!$BF$67:$BJ$67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'peak area'!$BF$62:$BJ$62</c:f>
              <c:numCache>
                <c:formatCode>0.00</c:formatCode>
                <c:ptCount val="5"/>
                <c:pt idx="0">
                  <c:v>5.4231968899145002</c:v>
                </c:pt>
                <c:pt idx="1">
                  <c:v>4.4978930745157042</c:v>
                </c:pt>
                <c:pt idx="2">
                  <c:v>4.0382450319326173</c:v>
                </c:pt>
                <c:pt idx="3">
                  <c:v>3.3890907667390104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4390-4D3A-988F-82B79400D9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815464"/>
        <c:axId val="6218148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'peak area'!$B$59</c15:sqref>
                        </c15:formulaRef>
                      </c:ext>
                    </c:extLst>
                    <c:strCache>
                      <c:ptCount val="1"/>
                      <c:pt idx="0">
                        <c:v>IS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'peak area'!$C$58:$I$58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'peak area'!$C$59:$I$59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0.58986610039521026</c:v>
                      </c:pt>
                      <c:pt idx="1">
                        <c:v>0.58986610039521026</c:v>
                      </c:pt>
                      <c:pt idx="2">
                        <c:v>0.6422986426525622</c:v>
                      </c:pt>
                      <c:pt idx="3">
                        <c:v>0.70783932047425246</c:v>
                      </c:pt>
                      <c:pt idx="4">
                        <c:v>0.79210590624499666</c:v>
                      </c:pt>
                      <c:pt idx="5">
                        <c:v>0.90446135393932248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4390-4D3A-988F-82B79400D919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area'!$B$60</c15:sqref>
                        </c15:formulaRef>
                      </c:ext>
                    </c:extLst>
                    <c:strCache>
                      <c:ptCount val="1"/>
                      <c:pt idx="0">
                        <c:v>unknown 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area'!$C$58:$I$58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area'!$C$60:$I$60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8.2477059718612633E-2</c:v>
                      </c:pt>
                      <c:pt idx="4">
                        <c:v>0.20464163643676314</c:v>
                      </c:pt>
                      <c:pt idx="5">
                        <c:v>1.9523642966147134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390-4D3A-988F-82B79400D91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area'!$B$63</c15:sqref>
                        </c15:formulaRef>
                      </c:ext>
                    </c:extLst>
                    <c:strCache>
                      <c:ptCount val="1"/>
                      <c:pt idx="0">
                        <c:v>unknown 2</c:v>
                      </c:pt>
                    </c:strCache>
                  </c:strRef>
                </c:tx>
                <c:spPr>
                  <a:ln w="19050" cap="rnd">
                    <a:solidFill>
                      <a:srgbClr val="0070C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70C0"/>
                    </a:solidFill>
                    <a:ln w="9525">
                      <a:solidFill>
                        <a:srgbClr val="0070C0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'peak area'!$C$72:$J$72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'peak area'!$C$72:$J$72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area'!$C$58:$J$58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area'!$C$63:$J$63</c15:sqref>
                        </c15:formulaRef>
                      </c:ext>
                    </c:extLst>
                    <c:numCache>
                      <c:formatCode>0.00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6.1170953197149144E-2</c:v>
                      </c:pt>
                      <c:pt idx="4">
                        <c:v>3.4297303719091621E-2</c:v>
                      </c:pt>
                      <c:pt idx="5">
                        <c:v>8.1550369709713008E-2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390-4D3A-988F-82B79400D919}"/>
                  </c:ext>
                </c:extLst>
              </c15:ser>
            </c15:filteredScatterSeries>
          </c:ext>
        </c:extLst>
      </c:scatterChart>
      <c:valAx>
        <c:axId val="621815464"/>
        <c:scaling>
          <c:orientation val="minMax"/>
          <c:max val="2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Reaction 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4808"/>
        <c:crosses val="autoZero"/>
        <c:crossBetween val="midCat"/>
        <c:majorUnit val="6"/>
      </c:valAx>
      <c:valAx>
        <c:axId val="62181480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(mM)</a:t>
                </a:r>
              </a:p>
            </c:rich>
          </c:tx>
          <c:layout>
            <c:manualLayout>
              <c:xMode val="edge"/>
              <c:yMode val="edge"/>
              <c:x val="1.7757777777777779E-2"/>
              <c:y val="0.225489583333333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5464"/>
        <c:crosses val="autoZero"/>
        <c:crossBetween val="midCat"/>
        <c:majorUnit val="2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912722222222223"/>
          <c:y val="5.0925925925925923E-2"/>
          <c:w val="0.7548125"/>
          <c:h val="0.79905876348789739"/>
        </c:manualLayout>
      </c:layout>
      <c:scatterChart>
        <c:scatterStyle val="lineMarker"/>
        <c:varyColors val="0"/>
        <c:ser>
          <c:idx val="2"/>
          <c:order val="2"/>
          <c:tx>
            <c:strRef>
              <c:f>'peak area'!$B$61</c:f>
              <c:strCache>
                <c:ptCount val="1"/>
                <c:pt idx="0">
                  <c:v>ketone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rgbClr val="FF66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9525">
                <a:solidFill>
                  <a:srgbClr val="FF66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area'!$C$70:$I$70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area'!$C$70:$I$70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area'!$Q$58:$W$58</c:f>
              <c:numCache>
                <c:formatCode>General</c:formatCode>
                <c:ptCount val="7"/>
                <c:pt idx="0">
                  <c:v>72</c:v>
                </c:pt>
                <c:pt idx="1">
                  <c:v>73</c:v>
                </c:pt>
                <c:pt idx="2">
                  <c:v>74</c:v>
                </c:pt>
                <c:pt idx="3">
                  <c:v>76</c:v>
                </c:pt>
                <c:pt idx="4">
                  <c:v>78</c:v>
                </c:pt>
                <c:pt idx="5">
                  <c:v>96</c:v>
                </c:pt>
              </c:numCache>
            </c:numRef>
          </c:xVal>
          <c:yVal>
            <c:numRef>
              <c:f>'peak area'!$Q$61:$W$61</c:f>
              <c:numCache>
                <c:formatCode>0.00</c:formatCode>
                <c:ptCount val="7"/>
                <c:pt idx="0">
                  <c:v>0.45092580511681257</c:v>
                </c:pt>
                <c:pt idx="1">
                  <c:v>0.63135531045305893</c:v>
                </c:pt>
                <c:pt idx="2">
                  <c:v>1.0077557116497193</c:v>
                </c:pt>
                <c:pt idx="3">
                  <c:v>1.793501248297722</c:v>
                </c:pt>
                <c:pt idx="4">
                  <c:v>2.8629736150298366</c:v>
                </c:pt>
                <c:pt idx="5">
                  <c:v>4.5897623205548994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2E34-4EA4-A5B0-BE12DF69A629}"/>
            </c:ext>
          </c:extLst>
        </c:ser>
        <c:ser>
          <c:idx val="3"/>
          <c:order val="3"/>
          <c:tx>
            <c:strRef>
              <c:f>'peak area'!$B$64</c:f>
              <c:strCache>
                <c:ptCount val="1"/>
                <c:pt idx="0">
                  <c:v>amino product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area'!$C$73:$I$73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area'!$C$73:$I$73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area'!$Q$58:$W$58</c:f>
              <c:numCache>
                <c:formatCode>General</c:formatCode>
                <c:ptCount val="7"/>
                <c:pt idx="0">
                  <c:v>72</c:v>
                </c:pt>
                <c:pt idx="1">
                  <c:v>73</c:v>
                </c:pt>
                <c:pt idx="2">
                  <c:v>74</c:v>
                </c:pt>
                <c:pt idx="3">
                  <c:v>76</c:v>
                </c:pt>
                <c:pt idx="4">
                  <c:v>78</c:v>
                </c:pt>
                <c:pt idx="5">
                  <c:v>96</c:v>
                </c:pt>
              </c:numCache>
            </c:numRef>
          </c:xVal>
          <c:yVal>
            <c:numRef>
              <c:f>'peak area'!$Q$64:$W$64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4.9928065417304771E-3</c:v>
                </c:pt>
                <c:pt idx="3">
                  <c:v>1.415735383849661E-2</c:v>
                </c:pt>
                <c:pt idx="4">
                  <c:v>4.0124633102613418E-2</c:v>
                </c:pt>
                <c:pt idx="5">
                  <c:v>7.1516808220740996E-2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E34-4EA4-A5B0-BE12DF69A629}"/>
            </c:ext>
          </c:extLst>
        </c:ser>
        <c:ser>
          <c:idx val="5"/>
          <c:order val="5"/>
          <c:tx>
            <c:strRef>
              <c:f>'peak area'!$B$62</c:f>
              <c:strCache>
                <c:ptCount val="1"/>
                <c:pt idx="0">
                  <c:v>alcohol</c:v>
                </c:pt>
              </c:strCache>
            </c:strRef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area'!$C$71:$I$71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area'!$C$71:$I$71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area'!$Q$58:$W$58</c:f>
              <c:numCache>
                <c:formatCode>General</c:formatCode>
                <c:ptCount val="7"/>
                <c:pt idx="0">
                  <c:v>72</c:v>
                </c:pt>
                <c:pt idx="1">
                  <c:v>73</c:v>
                </c:pt>
                <c:pt idx="2">
                  <c:v>74</c:v>
                </c:pt>
                <c:pt idx="3">
                  <c:v>76</c:v>
                </c:pt>
                <c:pt idx="4">
                  <c:v>78</c:v>
                </c:pt>
                <c:pt idx="5">
                  <c:v>96</c:v>
                </c:pt>
              </c:numCache>
            </c:numRef>
          </c:xVal>
          <c:yVal>
            <c:numRef>
              <c:f>'peak area'!$Q$62:$W$62</c:f>
              <c:numCache>
                <c:formatCode>0.00</c:formatCode>
                <c:ptCount val="7"/>
                <c:pt idx="0">
                  <c:v>5.4231968899145002</c:v>
                </c:pt>
                <c:pt idx="1">
                  <c:v>4.5737551028292343</c:v>
                </c:pt>
                <c:pt idx="2">
                  <c:v>4.2397385299007242</c:v>
                </c:pt>
                <c:pt idx="3">
                  <c:v>3.061052545777708</c:v>
                </c:pt>
                <c:pt idx="4">
                  <c:v>2.5867983786129205</c:v>
                </c:pt>
                <c:pt idx="5">
                  <c:v>1.1440368596825727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2E34-4EA4-A5B0-BE12DF69A6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815464"/>
        <c:axId val="6218148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'peak area'!$B$59</c15:sqref>
                        </c15:formulaRef>
                      </c:ext>
                    </c:extLst>
                    <c:strCache>
                      <c:ptCount val="1"/>
                      <c:pt idx="0">
                        <c:v>IS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'peak area'!$C$58:$I$58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'peak area'!$C$59:$I$59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0.58986610039521026</c:v>
                      </c:pt>
                      <c:pt idx="1">
                        <c:v>0.58986610039521026</c:v>
                      </c:pt>
                      <c:pt idx="2">
                        <c:v>0.6422986426525622</c:v>
                      </c:pt>
                      <c:pt idx="3">
                        <c:v>0.70783932047425246</c:v>
                      </c:pt>
                      <c:pt idx="4">
                        <c:v>0.79210590624499666</c:v>
                      </c:pt>
                      <c:pt idx="5">
                        <c:v>0.90446135393932248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2E34-4EA4-A5B0-BE12DF69A629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area'!$B$60</c15:sqref>
                        </c15:formulaRef>
                      </c:ext>
                    </c:extLst>
                    <c:strCache>
                      <c:ptCount val="1"/>
                      <c:pt idx="0">
                        <c:v>unknown 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area'!$C$58:$I$58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area'!$C$60:$I$60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8.2477059718612633E-2</c:v>
                      </c:pt>
                      <c:pt idx="4">
                        <c:v>0.20464163643676314</c:v>
                      </c:pt>
                      <c:pt idx="5">
                        <c:v>1.9523642966147134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2E34-4EA4-A5B0-BE12DF69A62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area'!$B$63</c15:sqref>
                        </c15:formulaRef>
                      </c:ext>
                    </c:extLst>
                    <c:strCache>
                      <c:ptCount val="1"/>
                      <c:pt idx="0">
                        <c:v>unknown 2</c:v>
                      </c:pt>
                    </c:strCache>
                  </c:strRef>
                </c:tx>
                <c:spPr>
                  <a:ln w="19050" cap="rnd">
                    <a:solidFill>
                      <a:srgbClr val="0070C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70C0"/>
                    </a:solidFill>
                    <a:ln w="9525">
                      <a:solidFill>
                        <a:srgbClr val="0070C0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'peak area'!$C$72:$J$72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'peak area'!$C$72:$J$72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area'!$C$58:$J$58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area'!$C$63:$J$63</c15:sqref>
                        </c15:formulaRef>
                      </c:ext>
                    </c:extLst>
                    <c:numCache>
                      <c:formatCode>0.00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6.1170953197149144E-2</c:v>
                      </c:pt>
                      <c:pt idx="4">
                        <c:v>3.4297303719091621E-2</c:v>
                      </c:pt>
                      <c:pt idx="5">
                        <c:v>8.1550369709713008E-2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E34-4EA4-A5B0-BE12DF69A629}"/>
                  </c:ext>
                </c:extLst>
              </c15:ser>
            </c15:filteredScatterSeries>
          </c:ext>
        </c:extLst>
      </c:scatterChart>
      <c:valAx>
        <c:axId val="621815464"/>
        <c:scaling>
          <c:orientation val="minMax"/>
          <c:max val="96"/>
          <c:min val="7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Reaction 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4808"/>
        <c:crosses val="autoZero"/>
        <c:crossBetween val="midCat"/>
        <c:majorUnit val="6"/>
      </c:valAx>
      <c:valAx>
        <c:axId val="62181480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(mM)</a:t>
                </a:r>
              </a:p>
            </c:rich>
          </c:tx>
          <c:layout>
            <c:manualLayout>
              <c:xMode val="edge"/>
              <c:yMode val="edge"/>
              <c:x val="1.7757777777777779E-2"/>
              <c:y val="0.225489583333333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5464"/>
        <c:crosses val="autoZero"/>
        <c:crossBetween val="midCat"/>
        <c:majorUnit val="2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092109548014081"/>
          <c:y val="5.0925925925925923E-2"/>
          <c:w val="0.81720981766705891"/>
          <c:h val="0.79905876348789739"/>
        </c:manualLayout>
      </c:layout>
      <c:scatterChart>
        <c:scatterStyle val="lineMarker"/>
        <c:varyColors val="0"/>
        <c:ser>
          <c:idx val="2"/>
          <c:order val="2"/>
          <c:tx>
            <c:strRef>
              <c:f>'peak area'!$B$61</c:f>
              <c:strCache>
                <c:ptCount val="1"/>
                <c:pt idx="0">
                  <c:v>ketone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rgbClr val="FF66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6600"/>
              </a:solidFill>
              <a:ln w="9525">
                <a:solidFill>
                  <a:srgbClr val="FF66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area'!$C$70:$I$70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area'!$C$70:$I$70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area'!$AE$58:$AK$58</c:f>
              <c:numCache>
                <c:formatCode>General</c:formatCode>
                <c:ptCount val="7"/>
                <c:pt idx="0">
                  <c:v>72</c:v>
                </c:pt>
                <c:pt idx="1">
                  <c:v>73</c:v>
                </c:pt>
                <c:pt idx="2">
                  <c:v>74</c:v>
                </c:pt>
                <c:pt idx="3">
                  <c:v>76</c:v>
                </c:pt>
                <c:pt idx="4">
                  <c:v>78</c:v>
                </c:pt>
                <c:pt idx="5">
                  <c:v>96</c:v>
                </c:pt>
              </c:numCache>
            </c:numRef>
          </c:xVal>
          <c:yVal>
            <c:numRef>
              <c:f>'peak area'!$AE$61:$AK$61</c:f>
              <c:numCache>
                <c:formatCode>0.00</c:formatCode>
                <c:ptCount val="7"/>
                <c:pt idx="0">
                  <c:v>0.45092580511681257</c:v>
                </c:pt>
                <c:pt idx="1">
                  <c:v>0.64832729965655966</c:v>
                </c:pt>
                <c:pt idx="2">
                  <c:v>0.99692397851311176</c:v>
                </c:pt>
                <c:pt idx="3">
                  <c:v>1.8240385885702444</c:v>
                </c:pt>
                <c:pt idx="4">
                  <c:v>2.8824423675991873</c:v>
                </c:pt>
                <c:pt idx="5">
                  <c:v>4.8371492099975972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4422-460D-9308-E824360989B7}"/>
            </c:ext>
          </c:extLst>
        </c:ser>
        <c:ser>
          <c:idx val="3"/>
          <c:order val="3"/>
          <c:tx>
            <c:strRef>
              <c:f>'peak area'!$B$64</c:f>
              <c:strCache>
                <c:ptCount val="1"/>
                <c:pt idx="0">
                  <c:v>amino product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area'!$C$73:$I$73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area'!$C$73:$I$73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area'!$AE$58:$AK$58</c:f>
              <c:numCache>
                <c:formatCode>General</c:formatCode>
                <c:ptCount val="7"/>
                <c:pt idx="0">
                  <c:v>72</c:v>
                </c:pt>
                <c:pt idx="1">
                  <c:v>73</c:v>
                </c:pt>
                <c:pt idx="2">
                  <c:v>74</c:v>
                </c:pt>
                <c:pt idx="3">
                  <c:v>76</c:v>
                </c:pt>
                <c:pt idx="4">
                  <c:v>78</c:v>
                </c:pt>
                <c:pt idx="5">
                  <c:v>96</c:v>
                </c:pt>
              </c:numCache>
            </c:numRef>
          </c:xVal>
          <c:yVal>
            <c:numRef>
              <c:f>'peak area'!$AE$64:$AK$64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1.4657810479202261E-2</c:v>
                </c:pt>
                <c:pt idx="3">
                  <c:v>4.3575346802546232E-2</c:v>
                </c:pt>
                <c:pt idx="4">
                  <c:v>0.10560570435891778</c:v>
                </c:pt>
                <c:pt idx="5">
                  <c:v>0.21227663800674013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22-460D-9308-E824360989B7}"/>
            </c:ext>
          </c:extLst>
        </c:ser>
        <c:ser>
          <c:idx val="5"/>
          <c:order val="5"/>
          <c:tx>
            <c:strRef>
              <c:f>'peak area'!$B$62</c:f>
              <c:strCache>
                <c:ptCount val="1"/>
                <c:pt idx="0">
                  <c:v>alcohol</c:v>
                </c:pt>
              </c:strCache>
            </c:strRef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area'!$C$71:$I$71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area'!$C$71:$I$71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area'!$AE$58:$AK$58</c:f>
              <c:numCache>
                <c:formatCode>General</c:formatCode>
                <c:ptCount val="7"/>
                <c:pt idx="0">
                  <c:v>72</c:v>
                </c:pt>
                <c:pt idx="1">
                  <c:v>73</c:v>
                </c:pt>
                <c:pt idx="2">
                  <c:v>74</c:v>
                </c:pt>
                <c:pt idx="3">
                  <c:v>76</c:v>
                </c:pt>
                <c:pt idx="4">
                  <c:v>78</c:v>
                </c:pt>
                <c:pt idx="5">
                  <c:v>96</c:v>
                </c:pt>
              </c:numCache>
            </c:numRef>
          </c:xVal>
          <c:yVal>
            <c:numRef>
              <c:f>'peak area'!$AE$62:$AK$62</c:f>
              <c:numCache>
                <c:formatCode>0.00</c:formatCode>
                <c:ptCount val="7"/>
                <c:pt idx="0">
                  <c:v>5.4231968899145002</c:v>
                </c:pt>
                <c:pt idx="1">
                  <c:v>4.4641909108528406</c:v>
                </c:pt>
                <c:pt idx="2">
                  <c:v>4.0803266637349243</c:v>
                </c:pt>
                <c:pt idx="3">
                  <c:v>3.1910272697294317</c:v>
                </c:pt>
                <c:pt idx="4">
                  <c:v>2.6433619101817332</c:v>
                </c:pt>
                <c:pt idx="5">
                  <c:v>0.35978700535127178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4422-460D-9308-E824360989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815464"/>
        <c:axId val="6218148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'peak area'!$B$59</c15:sqref>
                        </c15:formulaRef>
                      </c:ext>
                    </c:extLst>
                    <c:strCache>
                      <c:ptCount val="1"/>
                      <c:pt idx="0">
                        <c:v>IS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'peak area'!$C$58:$I$58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'peak area'!$C$59:$I$59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0.58986610039521026</c:v>
                      </c:pt>
                      <c:pt idx="1">
                        <c:v>0.58986610039521026</c:v>
                      </c:pt>
                      <c:pt idx="2">
                        <c:v>0.6422986426525622</c:v>
                      </c:pt>
                      <c:pt idx="3">
                        <c:v>0.70783932047425246</c:v>
                      </c:pt>
                      <c:pt idx="4">
                        <c:v>0.79210590624499666</c:v>
                      </c:pt>
                      <c:pt idx="5">
                        <c:v>0.90446135393932248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4422-460D-9308-E824360989B7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area'!$B$60</c15:sqref>
                        </c15:formulaRef>
                      </c:ext>
                    </c:extLst>
                    <c:strCache>
                      <c:ptCount val="1"/>
                      <c:pt idx="0">
                        <c:v>unknown 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area'!$C$58:$I$58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area'!$C$60:$I$60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8.2477059718612633E-2</c:v>
                      </c:pt>
                      <c:pt idx="4">
                        <c:v>0.20464163643676314</c:v>
                      </c:pt>
                      <c:pt idx="5">
                        <c:v>1.9523642966147134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422-460D-9308-E824360989B7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area'!$B$63</c15:sqref>
                        </c15:formulaRef>
                      </c:ext>
                    </c:extLst>
                    <c:strCache>
                      <c:ptCount val="1"/>
                      <c:pt idx="0">
                        <c:v>unknown 2</c:v>
                      </c:pt>
                    </c:strCache>
                  </c:strRef>
                </c:tx>
                <c:spPr>
                  <a:ln w="19050" cap="rnd">
                    <a:solidFill>
                      <a:srgbClr val="0070C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70C0"/>
                    </a:solidFill>
                    <a:ln w="9525">
                      <a:solidFill>
                        <a:srgbClr val="0070C0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'peak area'!$C$72:$J$72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'peak area'!$C$72:$J$72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area'!$C$58:$J$58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area'!$C$63:$J$63</c15:sqref>
                        </c15:formulaRef>
                      </c:ext>
                    </c:extLst>
                    <c:numCache>
                      <c:formatCode>0.00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6.1170953197149144E-2</c:v>
                      </c:pt>
                      <c:pt idx="4">
                        <c:v>3.4297303719091621E-2</c:v>
                      </c:pt>
                      <c:pt idx="5">
                        <c:v>8.1550369709713008E-2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422-460D-9308-E824360989B7}"/>
                  </c:ext>
                </c:extLst>
              </c15:ser>
            </c15:filteredScatterSeries>
          </c:ext>
        </c:extLst>
      </c:scatterChart>
      <c:valAx>
        <c:axId val="621815464"/>
        <c:scaling>
          <c:orientation val="minMax"/>
          <c:max val="96"/>
          <c:min val="7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Reaction 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4808"/>
        <c:crosses val="autoZero"/>
        <c:crossBetween val="midCat"/>
        <c:majorUnit val="6"/>
      </c:valAx>
      <c:valAx>
        <c:axId val="62181480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(mM)</a:t>
                </a:r>
              </a:p>
            </c:rich>
          </c:tx>
          <c:layout>
            <c:manualLayout>
              <c:xMode val="edge"/>
              <c:yMode val="edge"/>
              <c:x val="1.7757777777777779E-2"/>
              <c:y val="0.225489583333333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5464"/>
        <c:crosses val="autoZero"/>
        <c:crossBetween val="midCat"/>
        <c:majorUnit val="2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092109548014081"/>
          <c:y val="5.0925925925925923E-2"/>
          <c:w val="0.78195198994346815"/>
          <c:h val="0.79905876348789739"/>
        </c:manualLayout>
      </c:layout>
      <c:scatterChart>
        <c:scatterStyle val="lineMarker"/>
        <c:varyColors val="0"/>
        <c:ser>
          <c:idx val="2"/>
          <c:order val="2"/>
          <c:tx>
            <c:strRef>
              <c:f>'peak area'!$B$61</c:f>
              <c:strCache>
                <c:ptCount val="1"/>
                <c:pt idx="0">
                  <c:v>ketone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rgbClr val="FF66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6600"/>
              </a:solidFill>
              <a:ln w="9525">
                <a:solidFill>
                  <a:srgbClr val="FF66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area'!$C$70:$I$70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area'!$C$70:$I$70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area'!$AR$58:$AX$58</c:f>
              <c:numCache>
                <c:formatCode>General</c:formatCode>
                <c:ptCount val="7"/>
                <c:pt idx="0">
                  <c:v>72</c:v>
                </c:pt>
                <c:pt idx="1">
                  <c:v>73</c:v>
                </c:pt>
                <c:pt idx="2">
                  <c:v>74</c:v>
                </c:pt>
                <c:pt idx="3">
                  <c:v>76</c:v>
                </c:pt>
                <c:pt idx="4">
                  <c:v>78</c:v>
                </c:pt>
                <c:pt idx="5">
                  <c:v>96</c:v>
                </c:pt>
              </c:numCache>
            </c:numRef>
          </c:xVal>
          <c:yVal>
            <c:numRef>
              <c:f>'peak area'!$AR$61:$AX$61</c:f>
              <c:numCache>
                <c:formatCode>0.00</c:formatCode>
                <c:ptCount val="7"/>
                <c:pt idx="0">
                  <c:v>0.45092580511681257</c:v>
                </c:pt>
                <c:pt idx="1">
                  <c:v>0.57733440693701488</c:v>
                </c:pt>
                <c:pt idx="2">
                  <c:v>0.9819198958947094</c:v>
                </c:pt>
                <c:pt idx="3">
                  <c:v>1.8298874092631114</c:v>
                </c:pt>
                <c:pt idx="4">
                  <c:v>2.9628456907790168</c:v>
                </c:pt>
                <c:pt idx="5">
                  <c:v>5.1873314112121509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0466-40FC-B9F9-5D31F5F28156}"/>
            </c:ext>
          </c:extLst>
        </c:ser>
        <c:ser>
          <c:idx val="3"/>
          <c:order val="3"/>
          <c:tx>
            <c:strRef>
              <c:f>'peak area'!$B$64</c:f>
              <c:strCache>
                <c:ptCount val="1"/>
                <c:pt idx="0">
                  <c:v>amino product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area'!$C$73:$I$73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area'!$C$73:$I$73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area'!$AR$58:$AX$58</c:f>
              <c:numCache>
                <c:formatCode>General</c:formatCode>
                <c:ptCount val="7"/>
                <c:pt idx="0">
                  <c:v>72</c:v>
                </c:pt>
                <c:pt idx="1">
                  <c:v>73</c:v>
                </c:pt>
                <c:pt idx="2">
                  <c:v>74</c:v>
                </c:pt>
                <c:pt idx="3">
                  <c:v>76</c:v>
                </c:pt>
                <c:pt idx="4">
                  <c:v>78</c:v>
                </c:pt>
                <c:pt idx="5">
                  <c:v>96</c:v>
                </c:pt>
              </c:numCache>
            </c:numRef>
          </c:xVal>
          <c:yVal>
            <c:numRef>
              <c:f>'peak area'!$AR$64:$AX$64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7.4743144856256449E-3</c:v>
                </c:pt>
                <c:pt idx="5">
                  <c:v>1.7980954663607735E-2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466-40FC-B9F9-5D31F5F28156}"/>
            </c:ext>
          </c:extLst>
        </c:ser>
        <c:ser>
          <c:idx val="5"/>
          <c:order val="5"/>
          <c:tx>
            <c:strRef>
              <c:f>'peak area'!$B$62</c:f>
              <c:strCache>
                <c:ptCount val="1"/>
                <c:pt idx="0">
                  <c:v>alcohol</c:v>
                </c:pt>
              </c:strCache>
            </c:strRef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area'!$C$71:$I$71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area'!$C$71:$I$71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area'!$AR$58:$AX$58</c:f>
              <c:numCache>
                <c:formatCode>General</c:formatCode>
                <c:ptCount val="7"/>
                <c:pt idx="0">
                  <c:v>72</c:v>
                </c:pt>
                <c:pt idx="1">
                  <c:v>73</c:v>
                </c:pt>
                <c:pt idx="2">
                  <c:v>74</c:v>
                </c:pt>
                <c:pt idx="3">
                  <c:v>76</c:v>
                </c:pt>
                <c:pt idx="4">
                  <c:v>78</c:v>
                </c:pt>
                <c:pt idx="5">
                  <c:v>96</c:v>
                </c:pt>
              </c:numCache>
            </c:numRef>
          </c:xVal>
          <c:yVal>
            <c:numRef>
              <c:f>'peak area'!$AR$62:$AX$62</c:f>
              <c:numCache>
                <c:formatCode>0.00</c:formatCode>
                <c:ptCount val="7"/>
                <c:pt idx="0">
                  <c:v>5.4231968899145002</c:v>
                </c:pt>
                <c:pt idx="1">
                  <c:v>4.5554245531645838</c:v>
                </c:pt>
                <c:pt idx="2">
                  <c:v>4.2595557401168112</c:v>
                </c:pt>
                <c:pt idx="3">
                  <c:v>3.5041083126856818</c:v>
                </c:pt>
                <c:pt idx="4">
                  <c:v>3.0709146782042098</c:v>
                </c:pt>
                <c:pt idx="5">
                  <c:v>0.64290613384331663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0466-40FC-B9F9-5D31F5F28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815464"/>
        <c:axId val="6218148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'peak area'!$B$59</c15:sqref>
                        </c15:formulaRef>
                      </c:ext>
                    </c:extLst>
                    <c:strCache>
                      <c:ptCount val="1"/>
                      <c:pt idx="0">
                        <c:v>IS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'peak area'!$C$58:$I$58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'peak area'!$C$59:$I$59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0.58986610039521026</c:v>
                      </c:pt>
                      <c:pt idx="1">
                        <c:v>0.58986610039521026</c:v>
                      </c:pt>
                      <c:pt idx="2">
                        <c:v>0.6422986426525622</c:v>
                      </c:pt>
                      <c:pt idx="3">
                        <c:v>0.70783932047425246</c:v>
                      </c:pt>
                      <c:pt idx="4">
                        <c:v>0.79210590624499666</c:v>
                      </c:pt>
                      <c:pt idx="5">
                        <c:v>0.90446135393932248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0466-40FC-B9F9-5D31F5F28156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area'!$B$60</c15:sqref>
                        </c15:formulaRef>
                      </c:ext>
                    </c:extLst>
                    <c:strCache>
                      <c:ptCount val="1"/>
                      <c:pt idx="0">
                        <c:v>unknown 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area'!$C$58:$I$58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area'!$C$60:$I$60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8.2477059718612633E-2</c:v>
                      </c:pt>
                      <c:pt idx="4">
                        <c:v>0.20464163643676314</c:v>
                      </c:pt>
                      <c:pt idx="5">
                        <c:v>1.9523642966147134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466-40FC-B9F9-5D31F5F28156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area'!$B$63</c15:sqref>
                        </c15:formulaRef>
                      </c:ext>
                    </c:extLst>
                    <c:strCache>
                      <c:ptCount val="1"/>
                      <c:pt idx="0">
                        <c:v>unknown 2</c:v>
                      </c:pt>
                    </c:strCache>
                  </c:strRef>
                </c:tx>
                <c:spPr>
                  <a:ln w="19050" cap="rnd">
                    <a:solidFill>
                      <a:srgbClr val="0070C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70C0"/>
                    </a:solidFill>
                    <a:ln w="9525">
                      <a:solidFill>
                        <a:srgbClr val="0070C0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'peak area'!$C$72:$J$72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'peak area'!$C$72:$J$72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area'!$C$58:$J$58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area'!$C$63:$J$63</c15:sqref>
                        </c15:formulaRef>
                      </c:ext>
                    </c:extLst>
                    <c:numCache>
                      <c:formatCode>0.00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6.1170953197149144E-2</c:v>
                      </c:pt>
                      <c:pt idx="4">
                        <c:v>3.4297303719091621E-2</c:v>
                      </c:pt>
                      <c:pt idx="5">
                        <c:v>8.1550369709713008E-2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466-40FC-B9F9-5D31F5F28156}"/>
                  </c:ext>
                </c:extLst>
              </c15:ser>
            </c15:filteredScatterSeries>
          </c:ext>
        </c:extLst>
      </c:scatterChart>
      <c:valAx>
        <c:axId val="621815464"/>
        <c:scaling>
          <c:orientation val="minMax"/>
          <c:max val="96"/>
          <c:min val="7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Reaction 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4808"/>
        <c:crosses val="autoZero"/>
        <c:crossBetween val="midCat"/>
        <c:majorUnit val="6"/>
      </c:valAx>
      <c:valAx>
        <c:axId val="62181480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(mM)</a:t>
                </a:r>
              </a:p>
            </c:rich>
          </c:tx>
          <c:layout>
            <c:manualLayout>
              <c:xMode val="edge"/>
              <c:yMode val="edge"/>
              <c:x val="1.7757777777777779E-2"/>
              <c:y val="0.225489583333333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5464"/>
        <c:crosses val="autoZero"/>
        <c:crossBetween val="midCat"/>
        <c:majorUnit val="2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92050514494343"/>
          <c:y val="5.0925925925925923E-2"/>
          <c:w val="0.72662553301280897"/>
          <c:h val="0.79905876348789739"/>
        </c:manualLayout>
      </c:layout>
      <c:scatterChart>
        <c:scatterStyle val="lineMarker"/>
        <c:varyColors val="0"/>
        <c:ser>
          <c:idx val="2"/>
          <c:order val="2"/>
          <c:tx>
            <c:strRef>
              <c:f>'peak area'!$B$61</c:f>
              <c:strCache>
                <c:ptCount val="1"/>
                <c:pt idx="0">
                  <c:v>ketone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area'!$C$70:$I$70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area'!$C$70:$I$70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area'!$C$67:$I$67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24</c:v>
                </c:pt>
              </c:numCache>
            </c:numRef>
          </c:xVal>
          <c:yVal>
            <c:numRef>
              <c:f>'peak area'!$C$61:$I$61</c:f>
              <c:numCache>
                <c:formatCode>0.00</c:formatCode>
                <c:ptCount val="7"/>
                <c:pt idx="0">
                  <c:v>0.45092580511681257</c:v>
                </c:pt>
                <c:pt idx="1">
                  <c:v>0.90211964467891448</c:v>
                </c:pt>
                <c:pt idx="2">
                  <c:v>1.2882160860968614</c:v>
                </c:pt>
                <c:pt idx="3">
                  <c:v>2.8030706220546979</c:v>
                </c:pt>
                <c:pt idx="4">
                  <c:v>3.5450911455656073</c:v>
                </c:pt>
                <c:pt idx="5">
                  <c:v>5.1957379974802649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5D81-4BC4-9E17-0A16C16BB2EB}"/>
            </c:ext>
          </c:extLst>
        </c:ser>
        <c:ser>
          <c:idx val="5"/>
          <c:order val="5"/>
          <c:tx>
            <c:strRef>
              <c:f>'peak area'!$B$62</c:f>
              <c:strCache>
                <c:ptCount val="1"/>
                <c:pt idx="0">
                  <c:v>alcohol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dash"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area'!$C$71:$I$71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area'!$C$71:$I$71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area'!$C$67:$I$67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24</c:v>
                </c:pt>
              </c:numCache>
            </c:numRef>
          </c:xVal>
          <c:yVal>
            <c:numRef>
              <c:f>'peak area'!$C$62:$I$62</c:f>
              <c:numCache>
                <c:formatCode>0.00</c:formatCode>
                <c:ptCount val="7"/>
                <c:pt idx="0">
                  <c:v>5.4231968899145002</c:v>
                </c:pt>
                <c:pt idx="1">
                  <c:v>4.2161613632340771</c:v>
                </c:pt>
                <c:pt idx="2">
                  <c:v>3.8128044455295291</c:v>
                </c:pt>
                <c:pt idx="3">
                  <c:v>2.8686149339588849</c:v>
                </c:pt>
                <c:pt idx="4">
                  <c:v>1.9530426688585782</c:v>
                </c:pt>
                <c:pt idx="5">
                  <c:v>0.41529955818592545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5D81-4BC4-9E17-0A16C16BB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815464"/>
        <c:axId val="6218148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'peak area'!$B$59</c15:sqref>
                        </c15:formulaRef>
                      </c:ext>
                    </c:extLst>
                    <c:strCache>
                      <c:ptCount val="1"/>
                      <c:pt idx="0">
                        <c:v>IS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'peak area'!$C$58:$I$58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'peak area'!$C$59:$I$59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0.58986610039521026</c:v>
                      </c:pt>
                      <c:pt idx="1">
                        <c:v>0.58986610039521026</c:v>
                      </c:pt>
                      <c:pt idx="2">
                        <c:v>0.6422986426525622</c:v>
                      </c:pt>
                      <c:pt idx="3">
                        <c:v>0.70783932047425246</c:v>
                      </c:pt>
                      <c:pt idx="4">
                        <c:v>0.79210590624499666</c:v>
                      </c:pt>
                      <c:pt idx="5">
                        <c:v>0.90446135393932248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5D81-4BC4-9E17-0A16C16BB2EB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area'!$B$60</c15:sqref>
                        </c15:formulaRef>
                      </c:ext>
                    </c:extLst>
                    <c:strCache>
                      <c:ptCount val="1"/>
                      <c:pt idx="0">
                        <c:v>unknown 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area'!$C$58:$I$58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area'!$C$60:$I$60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8.2477059718612633E-2</c:v>
                      </c:pt>
                      <c:pt idx="4">
                        <c:v>0.20464163643676314</c:v>
                      </c:pt>
                      <c:pt idx="5">
                        <c:v>1.9523642966147134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D81-4BC4-9E17-0A16C16BB2EB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area'!$B$63</c15:sqref>
                        </c15:formulaRef>
                      </c:ext>
                    </c:extLst>
                    <c:strCache>
                      <c:ptCount val="1"/>
                      <c:pt idx="0">
                        <c:v>unknown 2</c:v>
                      </c:pt>
                    </c:strCache>
                  </c:strRef>
                </c:tx>
                <c:spPr>
                  <a:ln w="19050" cap="rnd">
                    <a:solidFill>
                      <a:srgbClr val="0070C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70C0"/>
                    </a:solidFill>
                    <a:ln w="9525">
                      <a:solidFill>
                        <a:srgbClr val="0070C0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'peak area'!$C$72:$J$72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'peak area'!$C$72:$J$72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area'!$C$58:$J$58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area'!$C$63:$J$63</c15:sqref>
                        </c15:formulaRef>
                      </c:ext>
                    </c:extLst>
                    <c:numCache>
                      <c:formatCode>0.00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6.1170953197149144E-2</c:v>
                      </c:pt>
                      <c:pt idx="4">
                        <c:v>3.4297303719091621E-2</c:v>
                      </c:pt>
                      <c:pt idx="5">
                        <c:v>8.1550369709713008E-2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D81-4BC4-9E17-0A16C16BB2EB}"/>
                  </c:ext>
                </c:extLst>
              </c15:ser>
            </c15:filteredScatterSeries>
          </c:ext>
        </c:extLst>
      </c:scatterChart>
      <c:scatterChart>
        <c:scatterStyle val="lineMarker"/>
        <c:varyColors val="0"/>
        <c:ser>
          <c:idx val="3"/>
          <c:order val="3"/>
          <c:tx>
            <c:strRef>
              <c:f>'peak area'!$B$64</c:f>
              <c:strCache>
                <c:ptCount val="1"/>
                <c:pt idx="0">
                  <c:v>amino product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area'!$C$73:$I$73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area'!$C$73:$I$73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area'!$C$67:$I$67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24</c:v>
                </c:pt>
              </c:numCache>
            </c:numRef>
          </c:xVal>
          <c:yVal>
            <c:numRef>
              <c:f>'peak area'!$C$64:$I$64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9.3678176523689458E-3</c:v>
                </c:pt>
                <c:pt idx="3">
                  <c:v>1.3400419627973094E-2</c:v>
                </c:pt>
                <c:pt idx="4">
                  <c:v>4.245124179106808E-2</c:v>
                </c:pt>
                <c:pt idx="5">
                  <c:v>6.0065726462900974E-2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D81-4BC4-9E17-0A16C16BB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362056"/>
        <c:axId val="609361072"/>
      </c:scatterChart>
      <c:valAx>
        <c:axId val="621815464"/>
        <c:scaling>
          <c:orientation val="minMax"/>
          <c:max val="2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Reaction 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4808"/>
        <c:crosses val="autoZero"/>
        <c:crossBetween val="midCat"/>
        <c:majorUnit val="6"/>
      </c:valAx>
      <c:valAx>
        <c:axId val="62181480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(mM)</a:t>
                </a:r>
              </a:p>
            </c:rich>
          </c:tx>
          <c:layout>
            <c:manualLayout>
              <c:xMode val="edge"/>
              <c:yMode val="edge"/>
              <c:x val="1.7757777777777779E-2"/>
              <c:y val="0.225489583333333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5464"/>
        <c:crosses val="autoZero"/>
        <c:crossBetween val="midCat"/>
        <c:majorUnit val="2"/>
      </c:valAx>
      <c:valAx>
        <c:axId val="609361072"/>
        <c:scaling>
          <c:orientation val="minMax"/>
          <c:max val="0.30000000000000004"/>
        </c:scaling>
        <c:delete val="0"/>
        <c:axPos val="r"/>
        <c:numFmt formatCode="0.00" sourceLinked="1"/>
        <c:majorTickMark val="in"/>
        <c:minorTickMark val="none"/>
        <c:tickLblPos val="nextTo"/>
        <c:spPr>
          <a:noFill/>
          <a:ln w="12700" cap="flat" cmpd="sng" algn="ctr">
            <a:solidFill>
              <a:srgbClr val="00B05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00B05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9362056"/>
        <c:crosses val="max"/>
        <c:crossBetween val="midCat"/>
        <c:majorUnit val="0.1"/>
      </c:valAx>
      <c:valAx>
        <c:axId val="6093620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0936107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421265200892726"/>
          <c:y val="5.0925925925925923E-2"/>
          <c:w val="0.71592206430649574"/>
          <c:h val="0.79905876348789739"/>
        </c:manualLayout>
      </c:layout>
      <c:scatterChart>
        <c:scatterStyle val="lineMarker"/>
        <c:varyColors val="0"/>
        <c:ser>
          <c:idx val="2"/>
          <c:order val="2"/>
          <c:tx>
            <c:strRef>
              <c:f>'peak area'!$B$61</c:f>
              <c:strCache>
                <c:ptCount val="1"/>
                <c:pt idx="0">
                  <c:v>ketone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area'!$C$70:$I$70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area'!$C$70:$I$70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area'!$Q$67:$W$67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24</c:v>
                </c:pt>
              </c:numCache>
            </c:numRef>
          </c:xVal>
          <c:yVal>
            <c:numRef>
              <c:f>'peak area'!$Q$61:$W$61</c:f>
              <c:numCache>
                <c:formatCode>0.00</c:formatCode>
                <c:ptCount val="7"/>
                <c:pt idx="0">
                  <c:v>0.45092580511681257</c:v>
                </c:pt>
                <c:pt idx="1">
                  <c:v>0.63135531045305893</c:v>
                </c:pt>
                <c:pt idx="2">
                  <c:v>1.0077557116497193</c:v>
                </c:pt>
                <c:pt idx="3">
                  <c:v>1.793501248297722</c:v>
                </c:pt>
                <c:pt idx="4">
                  <c:v>2.8629736150298366</c:v>
                </c:pt>
                <c:pt idx="5">
                  <c:v>4.5897623205548994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04A7-4327-B084-6ECDB794A15B}"/>
            </c:ext>
          </c:extLst>
        </c:ser>
        <c:ser>
          <c:idx val="5"/>
          <c:order val="5"/>
          <c:tx>
            <c:strRef>
              <c:f>'peak area'!$B$62</c:f>
              <c:strCache>
                <c:ptCount val="1"/>
                <c:pt idx="0">
                  <c:v>alcohol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dash"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area'!$C$71:$I$71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area'!$C$71:$I$71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area'!$Q$67:$W$67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24</c:v>
                </c:pt>
              </c:numCache>
            </c:numRef>
          </c:xVal>
          <c:yVal>
            <c:numRef>
              <c:f>'peak area'!$Q$62:$W$62</c:f>
              <c:numCache>
                <c:formatCode>0.00</c:formatCode>
                <c:ptCount val="7"/>
                <c:pt idx="0">
                  <c:v>5.4231968899145002</c:v>
                </c:pt>
                <c:pt idx="1">
                  <c:v>4.5737551028292343</c:v>
                </c:pt>
                <c:pt idx="2">
                  <c:v>4.2397385299007242</c:v>
                </c:pt>
                <c:pt idx="3">
                  <c:v>3.061052545777708</c:v>
                </c:pt>
                <c:pt idx="4">
                  <c:v>2.5867983786129205</c:v>
                </c:pt>
                <c:pt idx="5">
                  <c:v>1.1440368596825727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04A7-4327-B084-6ECDB794A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815464"/>
        <c:axId val="6218148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'peak area'!$B$59</c15:sqref>
                        </c15:formulaRef>
                      </c:ext>
                    </c:extLst>
                    <c:strCache>
                      <c:ptCount val="1"/>
                      <c:pt idx="0">
                        <c:v>IS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'peak area'!$C$58:$I$58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'peak area'!$C$59:$I$59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0.58986610039521026</c:v>
                      </c:pt>
                      <c:pt idx="1">
                        <c:v>0.58986610039521026</c:v>
                      </c:pt>
                      <c:pt idx="2">
                        <c:v>0.6422986426525622</c:v>
                      </c:pt>
                      <c:pt idx="3">
                        <c:v>0.70783932047425246</c:v>
                      </c:pt>
                      <c:pt idx="4">
                        <c:v>0.79210590624499666</c:v>
                      </c:pt>
                      <c:pt idx="5">
                        <c:v>0.90446135393932248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04A7-4327-B084-6ECDB794A15B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area'!$B$60</c15:sqref>
                        </c15:formulaRef>
                      </c:ext>
                    </c:extLst>
                    <c:strCache>
                      <c:ptCount val="1"/>
                      <c:pt idx="0">
                        <c:v>unknown 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area'!$C$58:$I$58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area'!$C$60:$I$60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8.2477059718612633E-2</c:v>
                      </c:pt>
                      <c:pt idx="4">
                        <c:v>0.20464163643676314</c:v>
                      </c:pt>
                      <c:pt idx="5">
                        <c:v>1.9523642966147134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4A7-4327-B084-6ECDB794A15B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area'!$B$63</c15:sqref>
                        </c15:formulaRef>
                      </c:ext>
                    </c:extLst>
                    <c:strCache>
                      <c:ptCount val="1"/>
                      <c:pt idx="0">
                        <c:v>unknown 2</c:v>
                      </c:pt>
                    </c:strCache>
                  </c:strRef>
                </c:tx>
                <c:spPr>
                  <a:ln w="19050" cap="rnd">
                    <a:solidFill>
                      <a:srgbClr val="0070C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70C0"/>
                    </a:solidFill>
                    <a:ln w="9525">
                      <a:solidFill>
                        <a:srgbClr val="0070C0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'peak area'!$C$72:$J$72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'peak area'!$C$72:$J$72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area'!$C$58:$J$58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area'!$C$63:$J$63</c15:sqref>
                        </c15:formulaRef>
                      </c:ext>
                    </c:extLst>
                    <c:numCache>
                      <c:formatCode>0.00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6.1170953197149144E-2</c:v>
                      </c:pt>
                      <c:pt idx="4">
                        <c:v>3.4297303719091621E-2</c:v>
                      </c:pt>
                      <c:pt idx="5">
                        <c:v>8.1550369709713008E-2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4A7-4327-B084-6ECDB794A15B}"/>
                  </c:ext>
                </c:extLst>
              </c15:ser>
            </c15:filteredScatterSeries>
          </c:ext>
        </c:extLst>
      </c:scatterChart>
      <c:scatterChart>
        <c:scatterStyle val="lineMarker"/>
        <c:varyColors val="0"/>
        <c:ser>
          <c:idx val="3"/>
          <c:order val="3"/>
          <c:tx>
            <c:strRef>
              <c:f>'peak area'!$B$64</c:f>
              <c:strCache>
                <c:ptCount val="1"/>
                <c:pt idx="0">
                  <c:v>amino product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area'!$C$73:$I$73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area'!$C$73:$I$73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area'!$Q$67:$W$67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24</c:v>
                </c:pt>
              </c:numCache>
            </c:numRef>
          </c:xVal>
          <c:yVal>
            <c:numRef>
              <c:f>'peak area'!$Q$64:$W$64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4.9928065417304771E-3</c:v>
                </c:pt>
                <c:pt idx="3">
                  <c:v>1.415735383849661E-2</c:v>
                </c:pt>
                <c:pt idx="4">
                  <c:v>4.0124633102613418E-2</c:v>
                </c:pt>
                <c:pt idx="5">
                  <c:v>7.1516808220740996E-2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4A7-4327-B084-6ECDB794A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8027616"/>
        <c:axId val="398029256"/>
      </c:scatterChart>
      <c:valAx>
        <c:axId val="621815464"/>
        <c:scaling>
          <c:orientation val="minMax"/>
          <c:max val="2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Reaction 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4808"/>
        <c:crosses val="autoZero"/>
        <c:crossBetween val="midCat"/>
        <c:majorUnit val="6"/>
      </c:valAx>
      <c:valAx>
        <c:axId val="62181480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(mM)</a:t>
                </a:r>
              </a:p>
            </c:rich>
          </c:tx>
          <c:layout>
            <c:manualLayout>
              <c:xMode val="edge"/>
              <c:yMode val="edge"/>
              <c:x val="1.7757777777777779E-2"/>
              <c:y val="0.225489583333333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5464"/>
        <c:crosses val="autoZero"/>
        <c:crossBetween val="midCat"/>
        <c:majorUnit val="2"/>
      </c:valAx>
      <c:valAx>
        <c:axId val="398029256"/>
        <c:scaling>
          <c:orientation val="minMax"/>
          <c:max val="0.30000000000000004"/>
        </c:scaling>
        <c:delete val="0"/>
        <c:axPos val="r"/>
        <c:numFmt formatCode="0.00" sourceLinked="1"/>
        <c:majorTickMark val="in"/>
        <c:minorTickMark val="none"/>
        <c:tickLblPos val="nextTo"/>
        <c:spPr>
          <a:noFill/>
          <a:ln w="12700" cap="flat" cmpd="sng" algn="ctr">
            <a:solidFill>
              <a:srgbClr val="00B05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00B05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027616"/>
        <c:crosses val="max"/>
        <c:crossBetween val="midCat"/>
        <c:majorUnit val="0.1"/>
      </c:valAx>
      <c:valAx>
        <c:axId val="3980276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98029256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15498695624697"/>
          <c:y val="5.0925925925925923E-2"/>
          <c:w val="0.71497972935917609"/>
          <c:h val="0.79905876348789739"/>
        </c:manualLayout>
      </c:layout>
      <c:scatterChart>
        <c:scatterStyle val="lineMarker"/>
        <c:varyColors val="0"/>
        <c:ser>
          <c:idx val="2"/>
          <c:order val="2"/>
          <c:tx>
            <c:strRef>
              <c:f>'peak area'!$B$61</c:f>
              <c:strCache>
                <c:ptCount val="1"/>
                <c:pt idx="0">
                  <c:v>ketone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area'!$C$70:$I$70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area'!$C$70:$I$70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area'!$AE$67:$AK$67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24</c:v>
                </c:pt>
              </c:numCache>
            </c:numRef>
          </c:xVal>
          <c:yVal>
            <c:numRef>
              <c:f>'peak area'!$AE$61:$AK$61</c:f>
              <c:numCache>
                <c:formatCode>0.00</c:formatCode>
                <c:ptCount val="7"/>
                <c:pt idx="0">
                  <c:v>0.45092580511681257</c:v>
                </c:pt>
                <c:pt idx="1">
                  <c:v>0.64832729965655966</c:v>
                </c:pt>
                <c:pt idx="2">
                  <c:v>0.99692397851311176</c:v>
                </c:pt>
                <c:pt idx="3">
                  <c:v>1.8240385885702444</c:v>
                </c:pt>
                <c:pt idx="4">
                  <c:v>2.8824423675991873</c:v>
                </c:pt>
                <c:pt idx="5">
                  <c:v>4.8371492099975972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8C22-451A-B2FA-69017C3A7402}"/>
            </c:ext>
          </c:extLst>
        </c:ser>
        <c:ser>
          <c:idx val="5"/>
          <c:order val="5"/>
          <c:tx>
            <c:strRef>
              <c:f>'peak area'!$B$62</c:f>
              <c:strCache>
                <c:ptCount val="1"/>
                <c:pt idx="0">
                  <c:v>alcohol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dash"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area'!$C$71:$I$71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area'!$C$71:$I$71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area'!$AE$67:$AK$67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24</c:v>
                </c:pt>
              </c:numCache>
            </c:numRef>
          </c:xVal>
          <c:yVal>
            <c:numRef>
              <c:f>'peak area'!$AE$62:$AK$62</c:f>
              <c:numCache>
                <c:formatCode>0.00</c:formatCode>
                <c:ptCount val="7"/>
                <c:pt idx="0">
                  <c:v>5.4231968899145002</c:v>
                </c:pt>
                <c:pt idx="1">
                  <c:v>4.4641909108528406</c:v>
                </c:pt>
                <c:pt idx="2">
                  <c:v>4.0803266637349243</c:v>
                </c:pt>
                <c:pt idx="3">
                  <c:v>3.1910272697294317</c:v>
                </c:pt>
                <c:pt idx="4">
                  <c:v>2.6433619101817332</c:v>
                </c:pt>
                <c:pt idx="5">
                  <c:v>0.35978700535127178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8C22-451A-B2FA-69017C3A74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815464"/>
        <c:axId val="6218148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'peak area'!$B$59</c15:sqref>
                        </c15:formulaRef>
                      </c:ext>
                    </c:extLst>
                    <c:strCache>
                      <c:ptCount val="1"/>
                      <c:pt idx="0">
                        <c:v>IS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'peak area'!$C$58:$I$58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'peak area'!$C$59:$I$59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0.58986610039521026</c:v>
                      </c:pt>
                      <c:pt idx="1">
                        <c:v>0.58986610039521026</c:v>
                      </c:pt>
                      <c:pt idx="2">
                        <c:v>0.6422986426525622</c:v>
                      </c:pt>
                      <c:pt idx="3">
                        <c:v>0.70783932047425246</c:v>
                      </c:pt>
                      <c:pt idx="4">
                        <c:v>0.79210590624499666</c:v>
                      </c:pt>
                      <c:pt idx="5">
                        <c:v>0.90446135393932248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8C22-451A-B2FA-69017C3A7402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area'!$B$60</c15:sqref>
                        </c15:formulaRef>
                      </c:ext>
                    </c:extLst>
                    <c:strCache>
                      <c:ptCount val="1"/>
                      <c:pt idx="0">
                        <c:v>unknown 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area'!$C$58:$I$58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area'!$C$60:$I$60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8.2477059718612633E-2</c:v>
                      </c:pt>
                      <c:pt idx="4">
                        <c:v>0.20464163643676314</c:v>
                      </c:pt>
                      <c:pt idx="5">
                        <c:v>1.9523642966147134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C22-451A-B2FA-69017C3A7402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area'!$B$63</c15:sqref>
                        </c15:formulaRef>
                      </c:ext>
                    </c:extLst>
                    <c:strCache>
                      <c:ptCount val="1"/>
                      <c:pt idx="0">
                        <c:v>unknown 2</c:v>
                      </c:pt>
                    </c:strCache>
                  </c:strRef>
                </c:tx>
                <c:spPr>
                  <a:ln w="19050" cap="rnd">
                    <a:solidFill>
                      <a:srgbClr val="0070C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70C0"/>
                    </a:solidFill>
                    <a:ln w="9525">
                      <a:solidFill>
                        <a:srgbClr val="0070C0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'peak area'!$C$72:$J$72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'peak area'!$C$72:$J$72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area'!$C$58:$J$58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area'!$C$63:$J$63</c15:sqref>
                        </c15:formulaRef>
                      </c:ext>
                    </c:extLst>
                    <c:numCache>
                      <c:formatCode>0.00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6.1170953197149144E-2</c:v>
                      </c:pt>
                      <c:pt idx="4">
                        <c:v>3.4297303719091621E-2</c:v>
                      </c:pt>
                      <c:pt idx="5">
                        <c:v>8.1550369709713008E-2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C22-451A-B2FA-69017C3A7402}"/>
                  </c:ext>
                </c:extLst>
              </c15:ser>
            </c15:filteredScatterSeries>
          </c:ext>
        </c:extLst>
      </c:scatterChart>
      <c:scatterChart>
        <c:scatterStyle val="lineMarker"/>
        <c:varyColors val="0"/>
        <c:ser>
          <c:idx val="3"/>
          <c:order val="3"/>
          <c:tx>
            <c:strRef>
              <c:f>'peak area'!$B$64</c:f>
              <c:strCache>
                <c:ptCount val="1"/>
                <c:pt idx="0">
                  <c:v>amino product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area'!$C$73:$I$73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area'!$C$73:$I$73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area'!$AE$67:$AK$67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24</c:v>
                </c:pt>
              </c:numCache>
            </c:numRef>
          </c:xVal>
          <c:yVal>
            <c:numRef>
              <c:f>'peak area'!$AE$64:$AK$64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1.4657810479202261E-2</c:v>
                </c:pt>
                <c:pt idx="3">
                  <c:v>4.3575346802546232E-2</c:v>
                </c:pt>
                <c:pt idx="4">
                  <c:v>0.10560570435891778</c:v>
                </c:pt>
                <c:pt idx="5">
                  <c:v>0.21227663800674013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C22-451A-B2FA-69017C3A74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698208"/>
        <c:axId val="606696240"/>
      </c:scatterChart>
      <c:valAx>
        <c:axId val="621815464"/>
        <c:scaling>
          <c:orientation val="minMax"/>
          <c:max val="2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Reaction 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4808"/>
        <c:crosses val="autoZero"/>
        <c:crossBetween val="midCat"/>
        <c:majorUnit val="6"/>
      </c:valAx>
      <c:valAx>
        <c:axId val="62181480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(mM)</a:t>
                </a:r>
              </a:p>
            </c:rich>
          </c:tx>
          <c:layout>
            <c:manualLayout>
              <c:xMode val="edge"/>
              <c:yMode val="edge"/>
              <c:x val="1.7757777777777779E-2"/>
              <c:y val="0.225489583333333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5464"/>
        <c:crosses val="autoZero"/>
        <c:crossBetween val="midCat"/>
        <c:majorUnit val="2"/>
      </c:valAx>
      <c:valAx>
        <c:axId val="606696240"/>
        <c:scaling>
          <c:orientation val="minMax"/>
          <c:max val="0.30000000000000004"/>
        </c:scaling>
        <c:delete val="0"/>
        <c:axPos val="r"/>
        <c:numFmt formatCode="0.00" sourceLinked="1"/>
        <c:majorTickMark val="in"/>
        <c:minorTickMark val="none"/>
        <c:tickLblPos val="nextTo"/>
        <c:spPr>
          <a:noFill/>
          <a:ln w="12700" cap="flat" cmpd="sng" algn="ctr">
            <a:solidFill>
              <a:srgbClr val="00B05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00B05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698208"/>
        <c:crosses val="max"/>
        <c:crossBetween val="midCat"/>
        <c:majorUnit val="0.1"/>
      </c:valAx>
      <c:valAx>
        <c:axId val="606698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06696240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21511098812657"/>
          <c:y val="5.0925925925925923E-2"/>
          <c:w val="0.72891960532729649"/>
          <c:h val="0.79905876348789739"/>
        </c:manualLayout>
      </c:layout>
      <c:scatterChart>
        <c:scatterStyle val="lineMarker"/>
        <c:varyColors val="0"/>
        <c:ser>
          <c:idx val="2"/>
          <c:order val="2"/>
          <c:tx>
            <c:strRef>
              <c:f>'peak area'!$B$61</c:f>
              <c:strCache>
                <c:ptCount val="1"/>
                <c:pt idx="0">
                  <c:v>ketone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area'!$C$70:$I$70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area'!$C$70:$I$70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area'!$AR$67:$AX$67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24</c:v>
                </c:pt>
              </c:numCache>
            </c:numRef>
          </c:xVal>
          <c:yVal>
            <c:numRef>
              <c:f>'peak area'!$AR$61:$AX$61</c:f>
              <c:numCache>
                <c:formatCode>0.00</c:formatCode>
                <c:ptCount val="7"/>
                <c:pt idx="0">
                  <c:v>0.45092580511681257</c:v>
                </c:pt>
                <c:pt idx="1">
                  <c:v>0.57733440693701488</c:v>
                </c:pt>
                <c:pt idx="2">
                  <c:v>0.9819198958947094</c:v>
                </c:pt>
                <c:pt idx="3">
                  <c:v>1.8298874092631114</c:v>
                </c:pt>
                <c:pt idx="4">
                  <c:v>2.9628456907790168</c:v>
                </c:pt>
                <c:pt idx="5">
                  <c:v>5.1873314112121509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DB30-482D-995F-22C7C1EFF759}"/>
            </c:ext>
          </c:extLst>
        </c:ser>
        <c:ser>
          <c:idx val="5"/>
          <c:order val="5"/>
          <c:tx>
            <c:strRef>
              <c:f>'peak area'!$B$62</c:f>
              <c:strCache>
                <c:ptCount val="1"/>
                <c:pt idx="0">
                  <c:v>alcohol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dash"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area'!$C$71:$I$71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area'!$C$71:$I$71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area'!$AR$67:$AX$67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24</c:v>
                </c:pt>
              </c:numCache>
            </c:numRef>
          </c:xVal>
          <c:yVal>
            <c:numRef>
              <c:f>'peak area'!$AR$62:$AX$62</c:f>
              <c:numCache>
                <c:formatCode>0.00</c:formatCode>
                <c:ptCount val="7"/>
                <c:pt idx="0">
                  <c:v>5.4231968899145002</c:v>
                </c:pt>
                <c:pt idx="1">
                  <c:v>4.5554245531645838</c:v>
                </c:pt>
                <c:pt idx="2">
                  <c:v>4.2595557401168112</c:v>
                </c:pt>
                <c:pt idx="3">
                  <c:v>3.5041083126856818</c:v>
                </c:pt>
                <c:pt idx="4">
                  <c:v>3.0709146782042098</c:v>
                </c:pt>
                <c:pt idx="5">
                  <c:v>0.64290613384331663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DB30-482D-995F-22C7C1EFF7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815464"/>
        <c:axId val="6218148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'peak area'!$B$59</c15:sqref>
                        </c15:formulaRef>
                      </c:ext>
                    </c:extLst>
                    <c:strCache>
                      <c:ptCount val="1"/>
                      <c:pt idx="0">
                        <c:v>IS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'peak area'!$C$58:$I$58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'peak area'!$C$59:$I$59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0.58986610039521026</c:v>
                      </c:pt>
                      <c:pt idx="1">
                        <c:v>0.58986610039521026</c:v>
                      </c:pt>
                      <c:pt idx="2">
                        <c:v>0.6422986426525622</c:v>
                      </c:pt>
                      <c:pt idx="3">
                        <c:v>0.70783932047425246</c:v>
                      </c:pt>
                      <c:pt idx="4">
                        <c:v>0.79210590624499666</c:v>
                      </c:pt>
                      <c:pt idx="5">
                        <c:v>0.90446135393932248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DB30-482D-995F-22C7C1EFF759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area'!$B$60</c15:sqref>
                        </c15:formulaRef>
                      </c:ext>
                    </c:extLst>
                    <c:strCache>
                      <c:ptCount val="1"/>
                      <c:pt idx="0">
                        <c:v>unknown 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area'!$C$58:$I$58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area'!$C$60:$I$60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8.2477059718612633E-2</c:v>
                      </c:pt>
                      <c:pt idx="4">
                        <c:v>0.20464163643676314</c:v>
                      </c:pt>
                      <c:pt idx="5">
                        <c:v>1.9523642966147134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B30-482D-995F-22C7C1EFF75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area'!$B$63</c15:sqref>
                        </c15:formulaRef>
                      </c:ext>
                    </c:extLst>
                    <c:strCache>
                      <c:ptCount val="1"/>
                      <c:pt idx="0">
                        <c:v>unknown 2</c:v>
                      </c:pt>
                    </c:strCache>
                  </c:strRef>
                </c:tx>
                <c:spPr>
                  <a:ln w="19050" cap="rnd">
                    <a:solidFill>
                      <a:srgbClr val="0070C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70C0"/>
                    </a:solidFill>
                    <a:ln w="9525">
                      <a:solidFill>
                        <a:srgbClr val="0070C0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'peak area'!$C$72:$J$72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'peak area'!$C$72:$J$72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area'!$C$58:$J$58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area'!$C$63:$J$63</c15:sqref>
                        </c15:formulaRef>
                      </c:ext>
                    </c:extLst>
                    <c:numCache>
                      <c:formatCode>0.00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6.1170953197149144E-2</c:v>
                      </c:pt>
                      <c:pt idx="4">
                        <c:v>3.4297303719091621E-2</c:v>
                      </c:pt>
                      <c:pt idx="5">
                        <c:v>8.1550369709713008E-2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B30-482D-995F-22C7C1EFF759}"/>
                  </c:ext>
                </c:extLst>
              </c15:ser>
            </c15:filteredScatterSeries>
          </c:ext>
        </c:extLst>
      </c:scatterChart>
      <c:scatterChart>
        <c:scatterStyle val="lineMarker"/>
        <c:varyColors val="0"/>
        <c:ser>
          <c:idx val="3"/>
          <c:order val="3"/>
          <c:tx>
            <c:strRef>
              <c:f>'peak area'!$B$64</c:f>
              <c:strCache>
                <c:ptCount val="1"/>
                <c:pt idx="0">
                  <c:v>amino product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area'!$C$73:$I$73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area'!$C$73:$I$73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area'!$AR$67:$AX$67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24</c:v>
                </c:pt>
              </c:numCache>
            </c:numRef>
          </c:xVal>
          <c:yVal>
            <c:numRef>
              <c:f>'peak area'!$AR$64:$AX$64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7.4743144856256449E-3</c:v>
                </c:pt>
                <c:pt idx="5">
                  <c:v>1.7980954663607735E-2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B30-482D-995F-22C7C1EFF7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572712"/>
        <c:axId val="606343768"/>
      </c:scatterChart>
      <c:valAx>
        <c:axId val="621815464"/>
        <c:scaling>
          <c:orientation val="minMax"/>
          <c:max val="2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Reaction 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4808"/>
        <c:crosses val="autoZero"/>
        <c:crossBetween val="midCat"/>
        <c:majorUnit val="6"/>
      </c:valAx>
      <c:valAx>
        <c:axId val="62181480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(mM)</a:t>
                </a:r>
              </a:p>
            </c:rich>
          </c:tx>
          <c:layout>
            <c:manualLayout>
              <c:xMode val="edge"/>
              <c:yMode val="edge"/>
              <c:x val="1.7757777777777779E-2"/>
              <c:y val="0.225489583333333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5464"/>
        <c:crosses val="autoZero"/>
        <c:crossBetween val="midCat"/>
        <c:majorUnit val="2"/>
      </c:valAx>
      <c:valAx>
        <c:axId val="606343768"/>
        <c:scaling>
          <c:orientation val="minMax"/>
          <c:max val="0.30000000000000004"/>
        </c:scaling>
        <c:delete val="0"/>
        <c:axPos val="r"/>
        <c:numFmt formatCode="0.00" sourceLinked="1"/>
        <c:majorTickMark val="in"/>
        <c:minorTickMark val="none"/>
        <c:tickLblPos val="nextTo"/>
        <c:spPr>
          <a:noFill/>
          <a:ln w="12700" cap="flat" cmpd="sng" algn="ctr">
            <a:solidFill>
              <a:srgbClr val="00B05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00B05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572712"/>
        <c:crosses val="max"/>
        <c:crossBetween val="midCat"/>
        <c:majorUnit val="0.1"/>
      </c:valAx>
      <c:valAx>
        <c:axId val="6605727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06343768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092109548014081"/>
          <c:y val="5.0925925925925923E-2"/>
          <c:w val="0.78195198994346815"/>
          <c:h val="0.79905876348789739"/>
        </c:manualLayout>
      </c:layout>
      <c:scatterChart>
        <c:scatterStyle val="lineMarker"/>
        <c:varyColors val="0"/>
        <c:ser>
          <c:idx val="2"/>
          <c:order val="2"/>
          <c:tx>
            <c:strRef>
              <c:f>'peak area'!$BE$61</c:f>
              <c:strCache>
                <c:ptCount val="1"/>
                <c:pt idx="0">
                  <c:v>ketone</c:v>
                </c:pt>
              </c:strCache>
            </c:strRef>
          </c:tx>
          <c:spPr>
            <a:ln w="19050" cap="rnd">
              <a:solidFill>
                <a:srgbClr val="FF66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6600"/>
              </a:solidFill>
              <a:ln w="9525">
                <a:solidFill>
                  <a:srgbClr val="FF66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area'!$C$70:$I$70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area'!$C$70:$I$70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area'!$BF$58:$BJ$58</c:f>
              <c:numCache>
                <c:formatCode>General</c:formatCode>
                <c:ptCount val="5"/>
                <c:pt idx="0">
                  <c:v>72</c:v>
                </c:pt>
                <c:pt idx="1">
                  <c:v>73</c:v>
                </c:pt>
                <c:pt idx="2">
                  <c:v>74</c:v>
                </c:pt>
                <c:pt idx="3">
                  <c:v>78</c:v>
                </c:pt>
                <c:pt idx="4">
                  <c:v>96</c:v>
                </c:pt>
              </c:numCache>
            </c:numRef>
          </c:xVal>
          <c:yVal>
            <c:numRef>
              <c:f>'peak area'!$BF$61:$BJ$61</c:f>
              <c:numCache>
                <c:formatCode>0.00</c:formatCode>
                <c:ptCount val="5"/>
                <c:pt idx="0">
                  <c:v>0.45092580511681257</c:v>
                </c:pt>
                <c:pt idx="1">
                  <c:v>0.88293338154789358</c:v>
                </c:pt>
                <c:pt idx="2">
                  <c:v>1.3233376358367748</c:v>
                </c:pt>
                <c:pt idx="3">
                  <c:v>2.439947169716806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151-4BA7-9789-15A64998F3A3}"/>
            </c:ext>
          </c:extLst>
        </c:ser>
        <c:ser>
          <c:idx val="3"/>
          <c:order val="3"/>
          <c:tx>
            <c:strRef>
              <c:f>'peak area'!$BE$64</c:f>
              <c:strCache>
                <c:ptCount val="1"/>
                <c:pt idx="0">
                  <c:v>amino product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area'!$C$73:$I$73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area'!$C$73:$I$73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area'!$BF$58:$BJ$58</c:f>
              <c:numCache>
                <c:formatCode>General</c:formatCode>
                <c:ptCount val="5"/>
                <c:pt idx="0">
                  <c:v>72</c:v>
                </c:pt>
                <c:pt idx="1">
                  <c:v>73</c:v>
                </c:pt>
                <c:pt idx="2">
                  <c:v>74</c:v>
                </c:pt>
                <c:pt idx="3">
                  <c:v>78</c:v>
                </c:pt>
                <c:pt idx="4">
                  <c:v>96</c:v>
                </c:pt>
              </c:numCache>
            </c:numRef>
          </c:xVal>
          <c:yVal>
            <c:numRef>
              <c:f>'peak area'!$BF$64:$BJ$64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3.5602927777326321E-2</c:v>
                </c:pt>
                <c:pt idx="3">
                  <c:v>0.10315275329094119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51-4BA7-9789-15A64998F3A3}"/>
            </c:ext>
          </c:extLst>
        </c:ser>
        <c:ser>
          <c:idx val="5"/>
          <c:order val="5"/>
          <c:tx>
            <c:strRef>
              <c:f>'peak area'!$BE$62</c:f>
              <c:strCache>
                <c:ptCount val="1"/>
                <c:pt idx="0">
                  <c:v>alcohol</c:v>
                </c:pt>
              </c:strCache>
            </c:strRef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area'!$C$71:$I$71</c:f>
                <c:numCache>
                  <c:formatCode>General</c:formatCode>
                  <c:ptCount val="7"/>
                </c:numCache>
              </c:numRef>
            </c:plus>
            <c:minus>
              <c:numRef>
                <c:f>'peak area'!$C$71:$I$71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area'!$BF$58:$BJ$58</c:f>
              <c:numCache>
                <c:formatCode>General</c:formatCode>
                <c:ptCount val="5"/>
                <c:pt idx="0">
                  <c:v>72</c:v>
                </c:pt>
                <c:pt idx="1">
                  <c:v>73</c:v>
                </c:pt>
                <c:pt idx="2">
                  <c:v>74</c:v>
                </c:pt>
                <c:pt idx="3">
                  <c:v>78</c:v>
                </c:pt>
                <c:pt idx="4">
                  <c:v>96</c:v>
                </c:pt>
              </c:numCache>
            </c:numRef>
          </c:xVal>
          <c:yVal>
            <c:numRef>
              <c:f>'peak area'!$BF$62:$BJ$62</c:f>
              <c:numCache>
                <c:formatCode>0.00</c:formatCode>
                <c:ptCount val="5"/>
                <c:pt idx="0">
                  <c:v>5.4231968899145002</c:v>
                </c:pt>
                <c:pt idx="1">
                  <c:v>4.4978930745157042</c:v>
                </c:pt>
                <c:pt idx="2">
                  <c:v>4.0382450319326173</c:v>
                </c:pt>
                <c:pt idx="3">
                  <c:v>3.3890907667390104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A151-4BA7-9789-15A64998F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815464"/>
        <c:axId val="6218148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'peak area'!$B$59</c15:sqref>
                        </c15:formulaRef>
                      </c:ext>
                    </c:extLst>
                    <c:strCache>
                      <c:ptCount val="1"/>
                      <c:pt idx="0">
                        <c:v>IS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'peak area'!$C$58:$I$58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'peak area'!$C$59:$I$59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0.58986610039521026</c:v>
                      </c:pt>
                      <c:pt idx="1">
                        <c:v>0.58986610039521026</c:v>
                      </c:pt>
                      <c:pt idx="2">
                        <c:v>0.6422986426525622</c:v>
                      </c:pt>
                      <c:pt idx="3">
                        <c:v>0.70783932047425246</c:v>
                      </c:pt>
                      <c:pt idx="4">
                        <c:v>0.79210590624499666</c:v>
                      </c:pt>
                      <c:pt idx="5">
                        <c:v>0.90446135393932248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A151-4BA7-9789-15A64998F3A3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area'!$B$60</c15:sqref>
                        </c15:formulaRef>
                      </c:ext>
                    </c:extLst>
                    <c:strCache>
                      <c:ptCount val="1"/>
                      <c:pt idx="0">
                        <c:v>unknown 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area'!$C$58:$I$58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area'!$C$60:$I$60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8.2477059718612633E-2</c:v>
                      </c:pt>
                      <c:pt idx="4">
                        <c:v>0.20464163643676314</c:v>
                      </c:pt>
                      <c:pt idx="5">
                        <c:v>1.9523642966147134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151-4BA7-9789-15A64998F3A3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area'!$B$63</c15:sqref>
                        </c15:formulaRef>
                      </c:ext>
                    </c:extLst>
                    <c:strCache>
                      <c:ptCount val="1"/>
                      <c:pt idx="0">
                        <c:v>unknown 2</c:v>
                      </c:pt>
                    </c:strCache>
                  </c:strRef>
                </c:tx>
                <c:spPr>
                  <a:ln w="19050" cap="rnd">
                    <a:solidFill>
                      <a:srgbClr val="0070C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70C0"/>
                    </a:solidFill>
                    <a:ln w="9525">
                      <a:solidFill>
                        <a:srgbClr val="0070C0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'peak area'!$C$72:$J$72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'peak area'!$C$72:$J$72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area'!$C$58:$J$58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72</c:v>
                      </c:pt>
                      <c:pt idx="1">
                        <c:v>73</c:v>
                      </c:pt>
                      <c:pt idx="2">
                        <c:v>74</c:v>
                      </c:pt>
                      <c:pt idx="3">
                        <c:v>76</c:v>
                      </c:pt>
                      <c:pt idx="4">
                        <c:v>78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area'!$C$63:$J$63</c15:sqref>
                        </c15:formulaRef>
                      </c:ext>
                    </c:extLst>
                    <c:numCache>
                      <c:formatCode>0.00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6.1170953197149144E-2</c:v>
                      </c:pt>
                      <c:pt idx="4">
                        <c:v>3.4297303719091621E-2</c:v>
                      </c:pt>
                      <c:pt idx="5">
                        <c:v>8.1550369709713008E-2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151-4BA7-9789-15A64998F3A3}"/>
                  </c:ext>
                </c:extLst>
              </c15:ser>
            </c15:filteredScatterSeries>
          </c:ext>
        </c:extLst>
      </c:scatterChart>
      <c:valAx>
        <c:axId val="621815464"/>
        <c:scaling>
          <c:orientation val="minMax"/>
          <c:max val="96"/>
          <c:min val="7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Reaction 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4808"/>
        <c:crosses val="autoZero"/>
        <c:crossBetween val="midCat"/>
        <c:majorUnit val="6"/>
      </c:valAx>
      <c:valAx>
        <c:axId val="62181480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(mM)</a:t>
                </a:r>
              </a:p>
            </c:rich>
          </c:tx>
          <c:layout>
            <c:manualLayout>
              <c:xMode val="edge"/>
              <c:yMode val="edge"/>
              <c:x val="1.7757777777777779E-2"/>
              <c:y val="0.225489583333333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5464"/>
        <c:crosses val="autoZero"/>
        <c:crossBetween val="midCat"/>
        <c:majorUnit val="2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44</xdr:col>
      <xdr:colOff>523875</xdr:colOff>
      <xdr:row>44</xdr:row>
      <xdr:rowOff>15875</xdr:rowOff>
    </xdr:from>
    <xdr:to>
      <xdr:col>65</xdr:col>
      <xdr:colOff>301625</xdr:colOff>
      <xdr:row>70</xdr:row>
      <xdr:rowOff>111125</xdr:rowOff>
    </xdr:to>
    <xdr:pic>
      <xdr:nvPicPr>
        <xdr:cNvPr id="21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66875" y="8636000"/>
          <a:ext cx="12446000" cy="5048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0</xdr:colOff>
      <xdr:row>44</xdr:row>
      <xdr:rowOff>0</xdr:rowOff>
    </xdr:from>
    <xdr:to>
      <xdr:col>43</xdr:col>
      <xdr:colOff>381000</xdr:colOff>
      <xdr:row>70</xdr:row>
      <xdr:rowOff>95250</xdr:rowOff>
    </xdr:to>
    <xdr:pic>
      <xdr:nvPicPr>
        <xdr:cNvPr id="19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20800" y="8610600"/>
          <a:ext cx="12573000" cy="5048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15875</xdr:colOff>
      <xdr:row>44</xdr:row>
      <xdr:rowOff>0</xdr:rowOff>
    </xdr:from>
    <xdr:to>
      <xdr:col>21</xdr:col>
      <xdr:colOff>396875</xdr:colOff>
      <xdr:row>70</xdr:row>
      <xdr:rowOff>95250</xdr:rowOff>
    </xdr:to>
    <xdr:pic>
      <xdr:nvPicPr>
        <xdr:cNvPr id="17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8620125"/>
          <a:ext cx="12446000" cy="5048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508001</xdr:colOff>
      <xdr:row>47</xdr:row>
      <xdr:rowOff>68406</xdr:rowOff>
    </xdr:from>
    <xdr:to>
      <xdr:col>16</xdr:col>
      <xdr:colOff>527051</xdr:colOff>
      <xdr:row>70</xdr:row>
      <xdr:rowOff>20781</xdr:rowOff>
    </xdr:to>
    <xdr:sp macro="" textlink="">
      <xdr:nvSpPr>
        <xdr:cNvPr id="6" name="Rounded Rectangle 5"/>
        <xdr:cNvSpPr/>
      </xdr:nvSpPr>
      <xdr:spPr>
        <a:xfrm>
          <a:off x="9556751" y="9260031"/>
          <a:ext cx="622300" cy="4333875"/>
        </a:xfrm>
        <a:prstGeom prst="roundRect">
          <a:avLst>
            <a:gd name="adj" fmla="val 13637"/>
          </a:avLst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67830</xdr:colOff>
      <xdr:row>46</xdr:row>
      <xdr:rowOff>48201</xdr:rowOff>
    </xdr:from>
    <xdr:to>
      <xdr:col>39</xdr:col>
      <xdr:colOff>86880</xdr:colOff>
      <xdr:row>69</xdr:row>
      <xdr:rowOff>576</xdr:rowOff>
    </xdr:to>
    <xdr:sp macro="" textlink="">
      <xdr:nvSpPr>
        <xdr:cNvPr id="10" name="Rounded Rectangle 9"/>
        <xdr:cNvSpPr/>
      </xdr:nvSpPr>
      <xdr:spPr>
        <a:xfrm>
          <a:off x="22991330" y="9049326"/>
          <a:ext cx="622300" cy="4333875"/>
        </a:xfrm>
        <a:prstGeom prst="roundRect">
          <a:avLst>
            <a:gd name="adj" fmla="val 13637"/>
          </a:avLst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59</xdr:col>
      <xdr:colOff>377537</xdr:colOff>
      <xdr:row>47</xdr:row>
      <xdr:rowOff>17317</xdr:rowOff>
    </xdr:from>
    <xdr:to>
      <xdr:col>60</xdr:col>
      <xdr:colOff>396586</xdr:colOff>
      <xdr:row>69</xdr:row>
      <xdr:rowOff>160192</xdr:rowOff>
    </xdr:to>
    <xdr:sp macro="" textlink="">
      <xdr:nvSpPr>
        <xdr:cNvPr id="13" name="Rounded Rectangle 12"/>
        <xdr:cNvSpPr/>
      </xdr:nvSpPr>
      <xdr:spPr>
        <a:xfrm>
          <a:off x="36139582" y="9178635"/>
          <a:ext cx="625186" cy="4333875"/>
        </a:xfrm>
        <a:prstGeom prst="roundRect">
          <a:avLst>
            <a:gd name="adj" fmla="val 13637"/>
          </a:avLst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587375</xdr:colOff>
      <xdr:row>73</xdr:row>
      <xdr:rowOff>15875</xdr:rowOff>
    </xdr:from>
    <xdr:to>
      <xdr:col>21</xdr:col>
      <xdr:colOff>365125</xdr:colOff>
      <xdr:row>99</xdr:row>
      <xdr:rowOff>111125</xdr:rowOff>
    </xdr:to>
    <xdr:pic>
      <xdr:nvPicPr>
        <xdr:cNvPr id="18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7375" y="14160500"/>
          <a:ext cx="12446000" cy="5048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31750</xdr:colOff>
      <xdr:row>73</xdr:row>
      <xdr:rowOff>79375</xdr:rowOff>
    </xdr:from>
    <xdr:to>
      <xdr:col>43</xdr:col>
      <xdr:colOff>412750</xdr:colOff>
      <xdr:row>99</xdr:row>
      <xdr:rowOff>174625</xdr:rowOff>
    </xdr:to>
    <xdr:pic>
      <xdr:nvPicPr>
        <xdr:cNvPr id="20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0" y="14224000"/>
          <a:ext cx="12446000" cy="5048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0</xdr:colOff>
      <xdr:row>74</xdr:row>
      <xdr:rowOff>0</xdr:rowOff>
    </xdr:from>
    <xdr:to>
      <xdr:col>65</xdr:col>
      <xdr:colOff>381000</xdr:colOff>
      <xdr:row>100</xdr:row>
      <xdr:rowOff>95250</xdr:rowOff>
    </xdr:to>
    <xdr:pic>
      <xdr:nvPicPr>
        <xdr:cNvPr id="22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00" y="14325600"/>
          <a:ext cx="12573000" cy="5048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986080</xdr:colOff>
      <xdr:row>76</xdr:row>
      <xdr:rowOff>65668</xdr:rowOff>
    </xdr:from>
    <xdr:to>
      <xdr:col>3</xdr:col>
      <xdr:colOff>985934</xdr:colOff>
      <xdr:row>91</xdr:row>
      <xdr:rowOff>88168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1176579</xdr:colOff>
      <xdr:row>74</xdr:row>
      <xdr:rowOff>169578</xdr:rowOff>
    </xdr:from>
    <xdr:to>
      <xdr:col>18</xdr:col>
      <xdr:colOff>223934</xdr:colOff>
      <xdr:row>90</xdr:row>
      <xdr:rowOff>1578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1176579</xdr:colOff>
      <xdr:row>74</xdr:row>
      <xdr:rowOff>169578</xdr:rowOff>
    </xdr:from>
    <xdr:to>
      <xdr:col>32</xdr:col>
      <xdr:colOff>223934</xdr:colOff>
      <xdr:row>90</xdr:row>
      <xdr:rowOff>1578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43</xdr:col>
      <xdr:colOff>1176579</xdr:colOff>
      <xdr:row>74</xdr:row>
      <xdr:rowOff>169578</xdr:rowOff>
    </xdr:from>
    <xdr:to>
      <xdr:col>45</xdr:col>
      <xdr:colOff>223934</xdr:colOff>
      <xdr:row>90</xdr:row>
      <xdr:rowOff>1578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1666875</xdr:colOff>
      <xdr:row>75</xdr:row>
      <xdr:rowOff>177511</xdr:rowOff>
    </xdr:from>
    <xdr:to>
      <xdr:col>5</xdr:col>
      <xdr:colOff>1406957</xdr:colOff>
      <xdr:row>91</xdr:row>
      <xdr:rowOff>9511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533400</xdr:colOff>
      <xdr:row>74</xdr:row>
      <xdr:rowOff>123825</xdr:rowOff>
    </xdr:from>
    <xdr:to>
      <xdr:col>20</xdr:col>
      <xdr:colOff>1200005</xdr:colOff>
      <xdr:row>89</xdr:row>
      <xdr:rowOff>146325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32</xdr:col>
      <xdr:colOff>704850</xdr:colOff>
      <xdr:row>75</xdr:row>
      <xdr:rowOff>0</xdr:rowOff>
    </xdr:from>
    <xdr:to>
      <xdr:col>34</xdr:col>
      <xdr:colOff>1371455</xdr:colOff>
      <xdr:row>90</xdr:row>
      <xdr:rowOff>22500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45</xdr:col>
      <xdr:colOff>304800</xdr:colOff>
      <xdr:row>74</xdr:row>
      <xdr:rowOff>95250</xdr:rowOff>
    </xdr:from>
    <xdr:to>
      <xdr:col>47</xdr:col>
      <xdr:colOff>971405</xdr:colOff>
      <xdr:row>89</xdr:row>
      <xdr:rowOff>117750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56</xdr:col>
      <xdr:colOff>51989</xdr:colOff>
      <xdr:row>75</xdr:row>
      <xdr:rowOff>35909</xdr:rowOff>
    </xdr:from>
    <xdr:to>
      <xdr:col>58</xdr:col>
      <xdr:colOff>51843</xdr:colOff>
      <xdr:row>90</xdr:row>
      <xdr:rowOff>58409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71</xdr:col>
      <xdr:colOff>1176579</xdr:colOff>
      <xdr:row>74</xdr:row>
      <xdr:rowOff>169578</xdr:rowOff>
    </xdr:from>
    <xdr:to>
      <xdr:col>73</xdr:col>
      <xdr:colOff>223934</xdr:colOff>
      <xdr:row>90</xdr:row>
      <xdr:rowOff>1578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85</xdr:col>
      <xdr:colOff>1176579</xdr:colOff>
      <xdr:row>74</xdr:row>
      <xdr:rowOff>169578</xdr:rowOff>
    </xdr:from>
    <xdr:to>
      <xdr:col>87</xdr:col>
      <xdr:colOff>223934</xdr:colOff>
      <xdr:row>90</xdr:row>
      <xdr:rowOff>1578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99</xdr:col>
      <xdr:colOff>1176579</xdr:colOff>
      <xdr:row>74</xdr:row>
      <xdr:rowOff>169578</xdr:rowOff>
    </xdr:from>
    <xdr:to>
      <xdr:col>101</xdr:col>
      <xdr:colOff>223934</xdr:colOff>
      <xdr:row>90</xdr:row>
      <xdr:rowOff>1578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58</xdr:col>
      <xdr:colOff>285750</xdr:colOff>
      <xdr:row>74</xdr:row>
      <xdr:rowOff>122464</xdr:rowOff>
    </xdr:from>
    <xdr:to>
      <xdr:col>60</xdr:col>
      <xdr:colOff>13461</xdr:colOff>
      <xdr:row>89</xdr:row>
      <xdr:rowOff>144964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AW43"/>
  <sheetViews>
    <sheetView zoomScale="40" zoomScaleNormal="40" workbookViewId="0">
      <selection activeCell="AD25" sqref="AD25"/>
    </sheetView>
  </sheetViews>
  <sheetFormatPr defaultRowHeight="15" x14ac:dyDescent="0.25"/>
  <sheetData>
    <row r="6" spans="2:5" ht="21" x14ac:dyDescent="0.35">
      <c r="B6" s="21" t="s">
        <v>17</v>
      </c>
      <c r="E6" t="s">
        <v>19</v>
      </c>
    </row>
    <row r="40" spans="2:49" ht="21" x14ac:dyDescent="0.35">
      <c r="B40" s="22" t="s">
        <v>18</v>
      </c>
      <c r="E40" t="s">
        <v>23</v>
      </c>
    </row>
    <row r="41" spans="2:49" ht="21" x14ac:dyDescent="0.35">
      <c r="B41" s="22"/>
    </row>
    <row r="42" spans="2:49" x14ac:dyDescent="0.25">
      <c r="B42" s="23" t="s">
        <v>20</v>
      </c>
      <c r="C42" s="23"/>
      <c r="D42" s="23"/>
      <c r="E42" s="23"/>
      <c r="X42" s="23" t="s">
        <v>21</v>
      </c>
      <c r="Y42" s="23"/>
      <c r="Z42" s="23"/>
      <c r="AA42" s="23"/>
      <c r="AT42" s="23" t="s">
        <v>22</v>
      </c>
      <c r="AU42" s="23"/>
      <c r="AV42" s="23"/>
      <c r="AW42" s="23"/>
    </row>
    <row r="43" spans="2:49" x14ac:dyDescent="0.25">
      <c r="B43" s="24"/>
      <c r="C43" s="24"/>
      <c r="D43" s="24"/>
      <c r="E43" s="24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E92"/>
  <sheetViews>
    <sheetView tabSelected="1" topLeftCell="AD64" zoomScale="70" zoomScaleNormal="70" workbookViewId="0">
      <selection activeCell="AK81" sqref="AK81"/>
    </sheetView>
  </sheetViews>
  <sheetFormatPr defaultRowHeight="15" x14ac:dyDescent="0.25"/>
  <cols>
    <col min="1" max="1" width="19.7109375" style="1" customWidth="1"/>
    <col min="2" max="2" width="21.42578125" style="1" customWidth="1"/>
    <col min="3" max="3" width="32.42578125" style="1" customWidth="1"/>
    <col min="4" max="4" width="35.7109375" style="1" customWidth="1"/>
    <col min="5" max="5" width="22.140625" style="1" bestFit="1" customWidth="1"/>
    <col min="6" max="6" width="21.7109375" style="1" customWidth="1"/>
    <col min="7" max="7" width="27.28515625" style="1" customWidth="1"/>
    <col min="8" max="8" width="10.42578125" style="1" bestFit="1" customWidth="1"/>
    <col min="9" max="9" width="14" style="1" customWidth="1"/>
    <col min="10" max="10" width="12.5703125" style="1" customWidth="1"/>
    <col min="11" max="11" width="9.140625" style="1"/>
    <col min="12" max="12" width="18.5703125" style="1" bestFit="1" customWidth="1"/>
    <col min="13" max="14" width="9.140625" style="1"/>
    <col min="15" max="15" width="19.7109375" style="1" customWidth="1"/>
    <col min="16" max="16" width="21.42578125" style="1" customWidth="1"/>
    <col min="17" max="17" width="32.42578125" style="1" customWidth="1"/>
    <col min="18" max="18" width="35.7109375" style="1" customWidth="1"/>
    <col min="19" max="19" width="22.140625" style="1" bestFit="1" customWidth="1"/>
    <col min="20" max="20" width="21.7109375" style="1" customWidth="1"/>
    <col min="21" max="21" width="27.28515625" style="1" customWidth="1"/>
    <col min="22" max="22" width="10.42578125" style="1" bestFit="1" customWidth="1"/>
    <col min="23" max="23" width="14" style="1" customWidth="1"/>
    <col min="24" max="24" width="12.5703125" style="1" customWidth="1"/>
    <col min="25" max="25" width="9.140625" style="1"/>
    <col min="26" max="26" width="18.5703125" style="1" bestFit="1" customWidth="1"/>
    <col min="27" max="28" width="9.140625" style="1"/>
    <col min="29" max="29" width="19.7109375" style="1" customWidth="1"/>
    <col min="30" max="30" width="21.42578125" style="1" customWidth="1"/>
    <col min="31" max="31" width="32.42578125" style="1" customWidth="1"/>
    <col min="32" max="32" width="35.7109375" style="1" customWidth="1"/>
    <col min="33" max="33" width="22.140625" style="1" bestFit="1" customWidth="1"/>
    <col min="34" max="34" width="21.7109375" style="1" customWidth="1"/>
    <col min="35" max="35" width="27.28515625" style="1" customWidth="1"/>
    <col min="36" max="36" width="10.42578125" style="1" bestFit="1" customWidth="1"/>
    <col min="37" max="37" width="14" style="1" customWidth="1"/>
    <col min="38" max="38" width="12.5703125" style="1" customWidth="1"/>
    <col min="39" max="39" width="9.140625" style="1"/>
    <col min="40" max="40" width="18.5703125" style="1" bestFit="1" customWidth="1"/>
    <col min="41" max="41" width="9.140625" style="1"/>
    <col min="42" max="42" width="19.7109375" style="1" customWidth="1"/>
    <col min="43" max="43" width="21.42578125" style="1" customWidth="1"/>
    <col min="44" max="44" width="32.42578125" style="1" customWidth="1"/>
    <col min="45" max="45" width="35.7109375" style="1" customWidth="1"/>
    <col min="46" max="46" width="22.140625" style="1" bestFit="1" customWidth="1"/>
    <col min="47" max="47" width="21.7109375" style="1" customWidth="1"/>
    <col min="48" max="48" width="27.28515625" style="1" customWidth="1"/>
    <col min="49" max="49" width="10.42578125" style="1" bestFit="1" customWidth="1"/>
    <col min="50" max="50" width="14" style="1" customWidth="1"/>
    <col min="51" max="51" width="12.5703125" style="1" customWidth="1"/>
    <col min="52" max="52" width="9.140625" style="1"/>
    <col min="53" max="53" width="18.5703125" style="1" bestFit="1" customWidth="1"/>
    <col min="54" max="55" width="9.140625" style="1"/>
    <col min="56" max="56" width="19.7109375" style="1" customWidth="1"/>
    <col min="57" max="57" width="21.42578125" style="1" customWidth="1"/>
    <col min="58" max="58" width="32.42578125" style="1" customWidth="1"/>
    <col min="59" max="59" width="35.7109375" style="1" customWidth="1"/>
    <col min="60" max="60" width="22.140625" style="1" bestFit="1" customWidth="1"/>
    <col min="61" max="61" width="21.7109375" style="1" customWidth="1"/>
    <col min="62" max="62" width="27.28515625" style="1" customWidth="1"/>
    <col min="63" max="63" width="10.42578125" style="1" bestFit="1" customWidth="1"/>
    <col min="64" max="64" width="14" style="1" customWidth="1"/>
    <col min="65" max="65" width="12.5703125" style="1" customWidth="1"/>
    <col min="66" max="66" width="9.140625" style="1"/>
    <col min="67" max="67" width="18.5703125" style="1" bestFit="1" customWidth="1"/>
    <col min="68" max="69" width="9.140625" style="1"/>
    <col min="70" max="70" width="19.7109375" style="1" customWidth="1"/>
    <col min="71" max="71" width="21.42578125" style="1" customWidth="1"/>
    <col min="72" max="72" width="32.42578125" style="1" customWidth="1"/>
    <col min="73" max="73" width="35.7109375" style="1" customWidth="1"/>
    <col min="74" max="74" width="22.140625" style="1" bestFit="1" customWidth="1"/>
    <col min="75" max="75" width="21.7109375" style="1" customWidth="1"/>
    <col min="76" max="76" width="27.28515625" style="1" customWidth="1"/>
    <col min="77" max="77" width="10.42578125" style="1" bestFit="1" customWidth="1"/>
    <col min="78" max="78" width="14" style="1" customWidth="1"/>
    <col min="79" max="79" width="12.5703125" style="1" customWidth="1"/>
    <col min="80" max="80" width="9.140625" style="1"/>
    <col min="81" max="81" width="18.5703125" style="1" bestFit="1" customWidth="1"/>
    <col min="82" max="83" width="9.140625" style="1"/>
    <col min="84" max="84" width="19.7109375" style="1" customWidth="1"/>
    <col min="85" max="85" width="21.42578125" style="1" customWidth="1"/>
    <col min="86" max="86" width="32.42578125" style="1" customWidth="1"/>
    <col min="87" max="87" width="35.7109375" style="1" customWidth="1"/>
    <col min="88" max="88" width="22.140625" style="1" bestFit="1" customWidth="1"/>
    <col min="89" max="89" width="21.7109375" style="1" customWidth="1"/>
    <col min="90" max="90" width="27.28515625" style="1" customWidth="1"/>
    <col min="91" max="91" width="10.42578125" style="1" bestFit="1" customWidth="1"/>
    <col min="92" max="92" width="14" style="1" customWidth="1"/>
    <col min="93" max="93" width="12.5703125" style="1" customWidth="1"/>
    <col min="94" max="94" width="9.140625" style="1"/>
    <col min="95" max="95" width="18.5703125" style="1" bestFit="1" customWidth="1"/>
    <col min="96" max="97" width="9.140625" style="1"/>
    <col min="98" max="98" width="19.7109375" style="1" customWidth="1"/>
    <col min="99" max="99" width="21.42578125" style="1" customWidth="1"/>
    <col min="100" max="100" width="32.42578125" style="1" customWidth="1"/>
    <col min="101" max="101" width="35.7109375" style="1" customWidth="1"/>
    <col min="102" max="102" width="22.140625" style="1" bestFit="1" customWidth="1"/>
    <col min="103" max="103" width="21.7109375" style="1" customWidth="1"/>
    <col min="104" max="104" width="27.28515625" style="1" customWidth="1"/>
    <col min="105" max="105" width="10.42578125" style="1" bestFit="1" customWidth="1"/>
    <col min="106" max="106" width="14" style="1" customWidth="1"/>
    <col min="107" max="107" width="12.5703125" style="1" customWidth="1"/>
    <col min="108" max="108" width="9.140625" style="1"/>
    <col min="109" max="109" width="18.5703125" style="1" bestFit="1" customWidth="1"/>
    <col min="110" max="16384" width="9.140625" style="1"/>
  </cols>
  <sheetData>
    <row r="2" spans="1:109" x14ac:dyDescent="0.25">
      <c r="F2" s="1" t="s">
        <v>12</v>
      </c>
      <c r="G2" s="1">
        <v>0.2</v>
      </c>
      <c r="T2" s="1" t="s">
        <v>12</v>
      </c>
      <c r="U2" s="1">
        <v>0.2</v>
      </c>
      <c r="AH2" s="1" t="s">
        <v>12</v>
      </c>
      <c r="AI2" s="1">
        <v>0.2</v>
      </c>
      <c r="AU2" s="1" t="s">
        <v>12</v>
      </c>
      <c r="AV2" s="1">
        <v>0.2</v>
      </c>
      <c r="BI2" s="1" t="s">
        <v>12</v>
      </c>
      <c r="BJ2" s="1">
        <v>0.2</v>
      </c>
      <c r="BW2" s="1" t="s">
        <v>12</v>
      </c>
      <c r="BX2" s="1">
        <v>0.2</v>
      </c>
      <c r="CK2" s="1" t="s">
        <v>12</v>
      </c>
      <c r="CL2" s="1">
        <v>0.2</v>
      </c>
      <c r="CY2" s="1" t="s">
        <v>12</v>
      </c>
      <c r="CZ2" s="1">
        <v>0.2</v>
      </c>
    </row>
    <row r="3" spans="1:109" x14ac:dyDescent="0.25">
      <c r="A3" s="8"/>
      <c r="B3" s="1" t="s">
        <v>27</v>
      </c>
      <c r="C3" s="1">
        <f>16953/10000</f>
        <v>1.6953</v>
      </c>
      <c r="D3" s="1">
        <f>1/C3</f>
        <v>0.58986610039521026</v>
      </c>
      <c r="F3" s="1" t="s">
        <v>26</v>
      </c>
      <c r="G3" s="1">
        <v>1</v>
      </c>
      <c r="O3" s="8"/>
      <c r="P3" s="1" t="s">
        <v>27</v>
      </c>
      <c r="Q3" s="1">
        <f>16953/10000</f>
        <v>1.6953</v>
      </c>
      <c r="R3" s="1">
        <f>1/Q3</f>
        <v>0.58986610039521026</v>
      </c>
      <c r="T3" s="1" t="s">
        <v>26</v>
      </c>
      <c r="U3" s="1">
        <v>1</v>
      </c>
      <c r="AC3" s="8"/>
      <c r="AD3" s="1" t="s">
        <v>27</v>
      </c>
      <c r="AE3" s="1">
        <f>16953/10000</f>
        <v>1.6953</v>
      </c>
      <c r="AF3" s="1">
        <f>1/AE3</f>
        <v>0.58986610039521026</v>
      </c>
      <c r="AH3" s="1" t="s">
        <v>26</v>
      </c>
      <c r="AI3" s="1">
        <v>1</v>
      </c>
      <c r="AP3" s="8"/>
      <c r="AQ3" s="1" t="s">
        <v>27</v>
      </c>
      <c r="AR3" s="1">
        <f>16953/10000</f>
        <v>1.6953</v>
      </c>
      <c r="AS3" s="1">
        <f>1/AR3</f>
        <v>0.58986610039521026</v>
      </c>
      <c r="AU3" s="1" t="s">
        <v>26</v>
      </c>
      <c r="AV3" s="1">
        <v>1</v>
      </c>
      <c r="BD3" s="8"/>
      <c r="BE3" s="1" t="s">
        <v>27</v>
      </c>
      <c r="BF3" s="1">
        <f>16953/10000</f>
        <v>1.6953</v>
      </c>
      <c r="BG3" s="1">
        <f>1/BF3</f>
        <v>0.58986610039521026</v>
      </c>
      <c r="BI3" s="1" t="s">
        <v>26</v>
      </c>
      <c r="BJ3" s="1">
        <v>1</v>
      </c>
      <c r="BR3" s="8"/>
      <c r="BS3" s="1" t="s">
        <v>27</v>
      </c>
      <c r="BT3" s="1">
        <f>16953/10000</f>
        <v>1.6953</v>
      </c>
      <c r="BU3" s="1">
        <f>1/BT3</f>
        <v>0.58986610039521026</v>
      </c>
      <c r="BW3" s="1" t="s">
        <v>26</v>
      </c>
      <c r="BX3" s="1">
        <v>1</v>
      </c>
      <c r="CF3" s="8"/>
      <c r="CG3" s="1" t="s">
        <v>27</v>
      </c>
      <c r="CH3" s="1">
        <f>16953/10000</f>
        <v>1.6953</v>
      </c>
      <c r="CI3" s="1">
        <f>1/CH3</f>
        <v>0.58986610039521026</v>
      </c>
      <c r="CK3" s="1" t="s">
        <v>26</v>
      </c>
      <c r="CL3" s="1">
        <v>1</v>
      </c>
      <c r="CT3" s="8"/>
      <c r="CU3" s="1" t="s">
        <v>27</v>
      </c>
      <c r="CV3" s="1">
        <f>16953/10000</f>
        <v>1.6953</v>
      </c>
      <c r="CW3" s="1">
        <f>1/CV3</f>
        <v>0.58986610039521026</v>
      </c>
      <c r="CY3" s="1" t="s">
        <v>26</v>
      </c>
      <c r="CZ3" s="1">
        <v>1</v>
      </c>
    </row>
    <row r="4" spans="1:109" ht="18.75" x14ac:dyDescent="0.25">
      <c r="A4" s="6" t="s">
        <v>15</v>
      </c>
      <c r="B4" s="15"/>
      <c r="O4" s="6" t="s">
        <v>15</v>
      </c>
      <c r="P4" s="15"/>
      <c r="AC4" s="6" t="s">
        <v>15</v>
      </c>
      <c r="AD4" s="15"/>
      <c r="AP4" s="6" t="s">
        <v>15</v>
      </c>
      <c r="AQ4" s="15"/>
      <c r="BD4" s="6" t="s">
        <v>15</v>
      </c>
      <c r="BE4" s="15"/>
      <c r="BR4" s="6" t="s">
        <v>15</v>
      </c>
      <c r="BS4" s="15"/>
      <c r="CF4" s="6" t="s">
        <v>15</v>
      </c>
      <c r="CG4" s="15"/>
      <c r="CT4" s="6" t="s">
        <v>15</v>
      </c>
      <c r="CU4" s="15"/>
    </row>
    <row r="5" spans="1:109" x14ac:dyDescent="0.25">
      <c r="A5" s="8"/>
      <c r="O5" s="8"/>
      <c r="AC5" s="8"/>
      <c r="AP5" s="8"/>
      <c r="BD5" s="8"/>
      <c r="BR5" s="8"/>
      <c r="CF5" s="8"/>
      <c r="CT5" s="8"/>
    </row>
    <row r="6" spans="1:109" x14ac:dyDescent="0.25">
      <c r="A6" s="36" t="s">
        <v>57</v>
      </c>
      <c r="B6" s="36"/>
      <c r="C6" s="36"/>
      <c r="D6" s="36"/>
      <c r="E6" s="36"/>
      <c r="F6" s="36"/>
      <c r="G6" s="36"/>
      <c r="H6" s="36"/>
      <c r="I6" s="36"/>
      <c r="J6" s="36"/>
      <c r="K6" s="9"/>
      <c r="L6" s="9"/>
      <c r="O6" s="36" t="s">
        <v>59</v>
      </c>
      <c r="P6" s="36"/>
      <c r="Q6" s="36"/>
      <c r="R6" s="36"/>
      <c r="S6" s="36"/>
      <c r="T6" s="36"/>
      <c r="U6" s="36"/>
      <c r="V6" s="36"/>
      <c r="W6" s="36"/>
      <c r="X6" s="36"/>
      <c r="Y6" s="29"/>
      <c r="Z6" s="29"/>
      <c r="AC6" s="36" t="s">
        <v>64</v>
      </c>
      <c r="AD6" s="36"/>
      <c r="AE6" s="36"/>
      <c r="AF6" s="36"/>
      <c r="AG6" s="36"/>
      <c r="AH6" s="36"/>
      <c r="AI6" s="36"/>
      <c r="AJ6" s="36"/>
      <c r="AK6" s="36"/>
      <c r="AL6" s="36"/>
      <c r="AM6" s="29"/>
      <c r="AN6" s="29"/>
      <c r="AP6" s="36" t="s">
        <v>67</v>
      </c>
      <c r="AQ6" s="36"/>
      <c r="AR6" s="36"/>
      <c r="AS6" s="36"/>
      <c r="AT6" s="36"/>
      <c r="AU6" s="36"/>
      <c r="AV6" s="36"/>
      <c r="AW6" s="36"/>
      <c r="AX6" s="36"/>
      <c r="AY6" s="36"/>
      <c r="AZ6" s="29"/>
      <c r="BA6" s="29"/>
      <c r="BD6" s="36" t="s">
        <v>73</v>
      </c>
      <c r="BE6" s="36"/>
      <c r="BF6" s="36"/>
      <c r="BG6" s="36"/>
      <c r="BH6" s="36"/>
      <c r="BI6" s="36"/>
      <c r="BJ6" s="36"/>
      <c r="BK6" s="36"/>
      <c r="BL6" s="36"/>
      <c r="BM6" s="36"/>
      <c r="BN6" s="32"/>
      <c r="BO6" s="32"/>
      <c r="BR6" s="36" t="s">
        <v>76</v>
      </c>
      <c r="BS6" s="36"/>
      <c r="BT6" s="36"/>
      <c r="BU6" s="36"/>
      <c r="BV6" s="36"/>
      <c r="BW6" s="36"/>
      <c r="BX6" s="36"/>
      <c r="BY6" s="36"/>
      <c r="BZ6" s="36"/>
      <c r="CA6" s="36"/>
      <c r="CB6" s="32"/>
      <c r="CC6" s="32"/>
      <c r="CF6" s="36" t="s">
        <v>84</v>
      </c>
      <c r="CG6" s="36"/>
      <c r="CH6" s="36"/>
      <c r="CI6" s="36"/>
      <c r="CJ6" s="36"/>
      <c r="CK6" s="36"/>
      <c r="CL6" s="36"/>
      <c r="CM6" s="36"/>
      <c r="CN6" s="36"/>
      <c r="CO6" s="36"/>
      <c r="CP6" s="32"/>
      <c r="CQ6" s="32"/>
      <c r="CT6" s="36" t="s">
        <v>81</v>
      </c>
      <c r="CU6" s="36"/>
      <c r="CV6" s="36"/>
      <c r="CW6" s="36"/>
      <c r="CX6" s="36"/>
      <c r="CY6" s="36"/>
      <c r="CZ6" s="36"/>
      <c r="DA6" s="36"/>
      <c r="DB6" s="36"/>
      <c r="DC6" s="36"/>
      <c r="DD6" s="32"/>
      <c r="DE6" s="32"/>
    </row>
    <row r="7" spans="1:109" x14ac:dyDescent="0.25">
      <c r="A7" s="2"/>
      <c r="B7" s="7"/>
      <c r="C7" s="37" t="s">
        <v>0</v>
      </c>
      <c r="D7" s="37"/>
      <c r="E7" s="37"/>
      <c r="F7" s="37"/>
      <c r="G7" s="37" t="s">
        <v>1</v>
      </c>
      <c r="H7" s="37"/>
      <c r="I7" s="37"/>
      <c r="J7" s="37"/>
      <c r="K7" s="3" t="s">
        <v>2</v>
      </c>
      <c r="L7" s="3" t="s">
        <v>3</v>
      </c>
      <c r="O7" s="2"/>
      <c r="P7" s="28"/>
      <c r="Q7" s="37" t="s">
        <v>0</v>
      </c>
      <c r="R7" s="37"/>
      <c r="S7" s="37"/>
      <c r="T7" s="37"/>
      <c r="U7" s="37" t="s">
        <v>1</v>
      </c>
      <c r="V7" s="37"/>
      <c r="W7" s="37"/>
      <c r="X7" s="37"/>
      <c r="Y7" s="3" t="s">
        <v>2</v>
      </c>
      <c r="Z7" s="3" t="s">
        <v>3</v>
      </c>
      <c r="AC7" s="2"/>
      <c r="AD7" s="28"/>
      <c r="AE7" s="37" t="s">
        <v>0</v>
      </c>
      <c r="AF7" s="37"/>
      <c r="AG7" s="37"/>
      <c r="AH7" s="37"/>
      <c r="AI7" s="37" t="s">
        <v>1</v>
      </c>
      <c r="AJ7" s="37"/>
      <c r="AK7" s="37"/>
      <c r="AL7" s="37"/>
      <c r="AM7" s="3" t="s">
        <v>2</v>
      </c>
      <c r="AN7" s="3" t="s">
        <v>3</v>
      </c>
      <c r="AP7" s="2"/>
      <c r="AQ7" s="28"/>
      <c r="AR7" s="37" t="s">
        <v>0</v>
      </c>
      <c r="AS7" s="37"/>
      <c r="AT7" s="37"/>
      <c r="AU7" s="37"/>
      <c r="AV7" s="37" t="s">
        <v>1</v>
      </c>
      <c r="AW7" s="37"/>
      <c r="AX7" s="37"/>
      <c r="AY7" s="37"/>
      <c r="AZ7" s="3" t="s">
        <v>2</v>
      </c>
      <c r="BA7" s="3" t="s">
        <v>3</v>
      </c>
      <c r="BD7" s="2"/>
      <c r="BE7" s="30"/>
      <c r="BF7" s="37" t="s">
        <v>0</v>
      </c>
      <c r="BG7" s="37"/>
      <c r="BH7" s="37"/>
      <c r="BI7" s="37"/>
      <c r="BJ7" s="37" t="s">
        <v>1</v>
      </c>
      <c r="BK7" s="37"/>
      <c r="BL7" s="37"/>
      <c r="BM7" s="37"/>
      <c r="BN7" s="3" t="s">
        <v>2</v>
      </c>
      <c r="BO7" s="3" t="s">
        <v>3</v>
      </c>
      <c r="BR7" s="2"/>
      <c r="BS7" s="30"/>
      <c r="BT7" s="37" t="s">
        <v>0</v>
      </c>
      <c r="BU7" s="37"/>
      <c r="BV7" s="37"/>
      <c r="BW7" s="37"/>
      <c r="BX7" s="37" t="s">
        <v>1</v>
      </c>
      <c r="BY7" s="37"/>
      <c r="BZ7" s="37"/>
      <c r="CA7" s="37"/>
      <c r="CB7" s="3" t="s">
        <v>2</v>
      </c>
      <c r="CC7" s="3" t="s">
        <v>3</v>
      </c>
      <c r="CF7" s="2"/>
      <c r="CG7" s="30"/>
      <c r="CH7" s="37" t="s">
        <v>0</v>
      </c>
      <c r="CI7" s="37"/>
      <c r="CJ7" s="37"/>
      <c r="CK7" s="37"/>
      <c r="CL7" s="37" t="s">
        <v>1</v>
      </c>
      <c r="CM7" s="37"/>
      <c r="CN7" s="37"/>
      <c r="CO7" s="37"/>
      <c r="CP7" s="3" t="s">
        <v>2</v>
      </c>
      <c r="CQ7" s="3" t="s">
        <v>3</v>
      </c>
      <c r="CT7" s="2"/>
      <c r="CU7" s="30"/>
      <c r="CV7" s="37" t="s">
        <v>0</v>
      </c>
      <c r="CW7" s="37"/>
      <c r="CX7" s="37"/>
      <c r="CY7" s="37"/>
      <c r="CZ7" s="37" t="s">
        <v>1</v>
      </c>
      <c r="DA7" s="37"/>
      <c r="DB7" s="37"/>
      <c r="DC7" s="37"/>
      <c r="DD7" s="3" t="s">
        <v>2</v>
      </c>
      <c r="DE7" s="3" t="s">
        <v>3</v>
      </c>
    </row>
    <row r="8" spans="1:109" x14ac:dyDescent="0.25">
      <c r="A8" s="10" t="s">
        <v>9</v>
      </c>
      <c r="B8" s="11"/>
      <c r="C8" s="11" t="s">
        <v>4</v>
      </c>
      <c r="D8" s="11" t="s">
        <v>5</v>
      </c>
      <c r="E8" s="11" t="s">
        <v>6</v>
      </c>
      <c r="F8" s="11" t="s">
        <v>7</v>
      </c>
      <c r="G8" s="11" t="s">
        <v>4</v>
      </c>
      <c r="H8" s="11" t="s">
        <v>5</v>
      </c>
      <c r="I8" s="11" t="s">
        <v>6</v>
      </c>
      <c r="J8" s="11" t="s">
        <v>7</v>
      </c>
      <c r="K8" s="11" t="s">
        <v>7</v>
      </c>
      <c r="L8" s="11" t="s">
        <v>7</v>
      </c>
      <c r="O8" s="27" t="s">
        <v>9</v>
      </c>
      <c r="P8" s="11"/>
      <c r="Q8" s="11" t="s">
        <v>4</v>
      </c>
      <c r="R8" s="11" t="s">
        <v>5</v>
      </c>
      <c r="S8" s="11" t="s">
        <v>6</v>
      </c>
      <c r="T8" s="11" t="s">
        <v>7</v>
      </c>
      <c r="U8" s="11" t="s">
        <v>4</v>
      </c>
      <c r="V8" s="11" t="s">
        <v>5</v>
      </c>
      <c r="W8" s="11" t="s">
        <v>6</v>
      </c>
      <c r="X8" s="11" t="s">
        <v>7</v>
      </c>
      <c r="Y8" s="11" t="s">
        <v>7</v>
      </c>
      <c r="Z8" s="11" t="s">
        <v>7</v>
      </c>
      <c r="AC8" s="27" t="s">
        <v>9</v>
      </c>
      <c r="AD8" s="11"/>
      <c r="AE8" s="11" t="s">
        <v>4</v>
      </c>
      <c r="AF8" s="11" t="s">
        <v>5</v>
      </c>
      <c r="AG8" s="11" t="s">
        <v>6</v>
      </c>
      <c r="AH8" s="11" t="s">
        <v>7</v>
      </c>
      <c r="AI8" s="11" t="s">
        <v>4</v>
      </c>
      <c r="AJ8" s="11" t="s">
        <v>5</v>
      </c>
      <c r="AK8" s="11" t="s">
        <v>6</v>
      </c>
      <c r="AL8" s="11" t="s">
        <v>7</v>
      </c>
      <c r="AM8" s="11" t="s">
        <v>7</v>
      </c>
      <c r="AN8" s="11" t="s">
        <v>7</v>
      </c>
      <c r="AP8" s="27" t="s">
        <v>9</v>
      </c>
      <c r="AQ8" s="11"/>
      <c r="AR8" s="11" t="s">
        <v>4</v>
      </c>
      <c r="AS8" s="11" t="s">
        <v>5</v>
      </c>
      <c r="AT8" s="11" t="s">
        <v>6</v>
      </c>
      <c r="AU8" s="11" t="s">
        <v>7</v>
      </c>
      <c r="AV8" s="11" t="s">
        <v>4</v>
      </c>
      <c r="AW8" s="11" t="s">
        <v>5</v>
      </c>
      <c r="AX8" s="11" t="s">
        <v>6</v>
      </c>
      <c r="AY8" s="11" t="s">
        <v>7</v>
      </c>
      <c r="AZ8" s="11" t="s">
        <v>7</v>
      </c>
      <c r="BA8" s="11" t="s">
        <v>7</v>
      </c>
      <c r="BD8" s="31" t="s">
        <v>9</v>
      </c>
      <c r="BE8" s="11"/>
      <c r="BF8" s="11" t="s">
        <v>4</v>
      </c>
      <c r="BG8" s="11" t="s">
        <v>5</v>
      </c>
      <c r="BH8" s="11" t="s">
        <v>6</v>
      </c>
      <c r="BI8" s="11" t="s">
        <v>7</v>
      </c>
      <c r="BJ8" s="11" t="s">
        <v>4</v>
      </c>
      <c r="BK8" s="11" t="s">
        <v>5</v>
      </c>
      <c r="BL8" s="11" t="s">
        <v>6</v>
      </c>
      <c r="BM8" s="11" t="s">
        <v>7</v>
      </c>
      <c r="BN8" s="11" t="s">
        <v>7</v>
      </c>
      <c r="BO8" s="11" t="s">
        <v>7</v>
      </c>
      <c r="BR8" s="31" t="s">
        <v>9</v>
      </c>
      <c r="BS8" s="11"/>
      <c r="BT8" s="11" t="s">
        <v>4</v>
      </c>
      <c r="BU8" s="11" t="s">
        <v>5</v>
      </c>
      <c r="BV8" s="11" t="s">
        <v>6</v>
      </c>
      <c r="BW8" s="11" t="s">
        <v>7</v>
      </c>
      <c r="BX8" s="11" t="s">
        <v>4</v>
      </c>
      <c r="BY8" s="11" t="s">
        <v>5</v>
      </c>
      <c r="BZ8" s="11" t="s">
        <v>6</v>
      </c>
      <c r="CA8" s="11" t="s">
        <v>7</v>
      </c>
      <c r="CB8" s="11" t="s">
        <v>7</v>
      </c>
      <c r="CC8" s="11" t="s">
        <v>7</v>
      </c>
      <c r="CF8" s="31" t="s">
        <v>9</v>
      </c>
      <c r="CG8" s="11"/>
      <c r="CH8" s="11" t="s">
        <v>4</v>
      </c>
      <c r="CI8" s="11" t="s">
        <v>5</v>
      </c>
      <c r="CJ8" s="11" t="s">
        <v>6</v>
      </c>
      <c r="CK8" s="11" t="s">
        <v>7</v>
      </c>
      <c r="CL8" s="11" t="s">
        <v>4</v>
      </c>
      <c r="CM8" s="11" t="s">
        <v>5</v>
      </c>
      <c r="CN8" s="11" t="s">
        <v>6</v>
      </c>
      <c r="CO8" s="11" t="s">
        <v>7</v>
      </c>
      <c r="CP8" s="11" t="s">
        <v>7</v>
      </c>
      <c r="CQ8" s="11" t="s">
        <v>7</v>
      </c>
      <c r="CT8" s="31" t="s">
        <v>9</v>
      </c>
      <c r="CU8" s="11"/>
      <c r="CV8" s="11" t="s">
        <v>4</v>
      </c>
      <c r="CW8" s="11" t="s">
        <v>5</v>
      </c>
      <c r="CX8" s="11" t="s">
        <v>6</v>
      </c>
      <c r="CY8" s="11" t="s">
        <v>7</v>
      </c>
      <c r="CZ8" s="11" t="s">
        <v>4</v>
      </c>
      <c r="DA8" s="11" t="s">
        <v>5</v>
      </c>
      <c r="DB8" s="11" t="s">
        <v>6</v>
      </c>
      <c r="DC8" s="11" t="s">
        <v>7</v>
      </c>
      <c r="DD8" s="11" t="s">
        <v>7</v>
      </c>
      <c r="DE8" s="11" t="s">
        <v>7</v>
      </c>
    </row>
    <row r="9" spans="1:109" x14ac:dyDescent="0.25">
      <c r="A9" s="35">
        <v>1</v>
      </c>
      <c r="B9" s="12" t="s">
        <v>8</v>
      </c>
      <c r="C9" s="13" t="s">
        <v>45</v>
      </c>
      <c r="D9" s="11">
        <v>25559</v>
      </c>
      <c r="E9" s="11">
        <f>D9/$D$9</f>
        <v>1</v>
      </c>
      <c r="F9" s="11">
        <f>E9*$D$3*$G$3</f>
        <v>0.58986610039521026</v>
      </c>
      <c r="G9" s="13"/>
      <c r="H9" s="11"/>
      <c r="I9" s="11" t="e">
        <f>H9/$H$9</f>
        <v>#DIV/0!</v>
      </c>
      <c r="J9" s="11" t="e">
        <f>I9*$D$3*$G$3</f>
        <v>#DIV/0!</v>
      </c>
      <c r="K9" s="14" t="e">
        <f>AVERAGE(J9,F9)</f>
        <v>#DIV/0!</v>
      </c>
      <c r="L9" s="14" t="e">
        <f>STDEV(J9,F9)</f>
        <v>#DIV/0!</v>
      </c>
      <c r="O9" s="35">
        <v>1</v>
      </c>
      <c r="P9" s="12" t="s">
        <v>8</v>
      </c>
      <c r="Q9" s="13" t="s">
        <v>45</v>
      </c>
      <c r="R9" s="11">
        <v>22961</v>
      </c>
      <c r="S9" s="11">
        <f>R9/$R$9</f>
        <v>1</v>
      </c>
      <c r="T9" s="11">
        <f>S9*$D$3*$G$3</f>
        <v>0.58986610039521026</v>
      </c>
      <c r="U9" s="13"/>
      <c r="V9" s="11"/>
      <c r="W9" s="11" t="e">
        <f>V9/$H$9</f>
        <v>#DIV/0!</v>
      </c>
      <c r="X9" s="11" t="e">
        <f>W9*$D$3*$G$3</f>
        <v>#DIV/0!</v>
      </c>
      <c r="Y9" s="14" t="e">
        <f>AVERAGE(X9,T9)</f>
        <v>#DIV/0!</v>
      </c>
      <c r="Z9" s="14" t="e">
        <f>STDEV(X9,T9)</f>
        <v>#DIV/0!</v>
      </c>
      <c r="AC9" s="35">
        <v>1</v>
      </c>
      <c r="AD9" s="12" t="s">
        <v>8</v>
      </c>
      <c r="AE9" s="13" t="s">
        <v>45</v>
      </c>
      <c r="AF9" s="11">
        <v>23913</v>
      </c>
      <c r="AG9" s="11">
        <f>AF9/$AF$9</f>
        <v>1</v>
      </c>
      <c r="AH9" s="11">
        <f>AG9*$D$3*$G$3</f>
        <v>0.58986610039521026</v>
      </c>
      <c r="AI9" s="13"/>
      <c r="AJ9" s="11"/>
      <c r="AK9" s="11" t="e">
        <f>AJ9/$H$9</f>
        <v>#DIV/0!</v>
      </c>
      <c r="AL9" s="11" t="e">
        <f>AK9*$D$3*$G$3</f>
        <v>#DIV/0!</v>
      </c>
      <c r="AM9" s="14" t="e">
        <f>AVERAGE(AL9,AH9)</f>
        <v>#DIV/0!</v>
      </c>
      <c r="AN9" s="14" t="e">
        <f>STDEV(AL9,AH9)</f>
        <v>#DIV/0!</v>
      </c>
      <c r="AP9" s="35">
        <v>1</v>
      </c>
      <c r="AQ9" s="12" t="s">
        <v>8</v>
      </c>
      <c r="AR9" s="13" t="s">
        <v>34</v>
      </c>
      <c r="AS9" s="11">
        <v>24900</v>
      </c>
      <c r="AT9" s="11">
        <f>AS9/$AS$9</f>
        <v>1</v>
      </c>
      <c r="AU9" s="11">
        <f>AT9*$D$3*$G$3</f>
        <v>0.58986610039521026</v>
      </c>
      <c r="AV9" s="13"/>
      <c r="AW9" s="11"/>
      <c r="AX9" s="11" t="e">
        <f>AW9/$H$9</f>
        <v>#DIV/0!</v>
      </c>
      <c r="AY9" s="11" t="e">
        <f>AX9*$D$3*$G$3</f>
        <v>#DIV/0!</v>
      </c>
      <c r="AZ9" s="14" t="e">
        <f>AVERAGE(AY9,AU9)</f>
        <v>#DIV/0!</v>
      </c>
      <c r="BA9" s="14" t="e">
        <f>STDEV(AY9,AU9)</f>
        <v>#DIV/0!</v>
      </c>
      <c r="BD9" s="35">
        <v>1</v>
      </c>
      <c r="BE9" s="12" t="s">
        <v>8</v>
      </c>
      <c r="BF9" s="13" t="s">
        <v>49</v>
      </c>
      <c r="BG9" s="11">
        <v>22921</v>
      </c>
      <c r="BH9" s="11">
        <f>BG9/$BG$9</f>
        <v>1</v>
      </c>
      <c r="BI9" s="11">
        <f>BH9*$D$3*$G$3</f>
        <v>0.58986610039521026</v>
      </c>
      <c r="BJ9" s="13"/>
      <c r="BK9" s="11"/>
      <c r="BL9" s="11" t="e">
        <f>BK9/$H$9</f>
        <v>#DIV/0!</v>
      </c>
      <c r="BM9" s="11" t="e">
        <f>BL9*$D$3*$G$3</f>
        <v>#DIV/0!</v>
      </c>
      <c r="BN9" s="14" t="e">
        <f>AVERAGE(BM9,BI9)</f>
        <v>#DIV/0!</v>
      </c>
      <c r="BO9" s="14" t="e">
        <f>STDEV(BM9,BI9)</f>
        <v>#DIV/0!</v>
      </c>
      <c r="BR9" s="35">
        <v>1</v>
      </c>
      <c r="BS9" s="12" t="s">
        <v>8</v>
      </c>
      <c r="BT9" s="13" t="s">
        <v>45</v>
      </c>
      <c r="BU9" s="11">
        <v>22428</v>
      </c>
      <c r="BV9" s="11">
        <f>BU9/$BU$9</f>
        <v>1</v>
      </c>
      <c r="BW9" s="11">
        <f>BV9*$D$3*$G$3</f>
        <v>0.58986610039521026</v>
      </c>
      <c r="BX9" s="13"/>
      <c r="BY9" s="11"/>
      <c r="BZ9" s="11" t="e">
        <f>BY9/$H$9</f>
        <v>#DIV/0!</v>
      </c>
      <c r="CA9" s="11" t="e">
        <f>BZ9*$D$3*$G$3</f>
        <v>#DIV/0!</v>
      </c>
      <c r="CB9" s="14" t="e">
        <f>AVERAGE(CA9,BW9)</f>
        <v>#DIV/0!</v>
      </c>
      <c r="CC9" s="14" t="e">
        <f>STDEV(CA9,BW9)</f>
        <v>#DIV/0!</v>
      </c>
      <c r="CF9" s="35">
        <v>1</v>
      </c>
      <c r="CG9" s="12" t="s">
        <v>8</v>
      </c>
      <c r="CH9" s="13" t="s">
        <v>45</v>
      </c>
      <c r="CI9" s="11">
        <v>22954</v>
      </c>
      <c r="CJ9" s="11">
        <f>CI9/$CI$9</f>
        <v>1</v>
      </c>
      <c r="CK9" s="11">
        <f>CJ9*$D$3*$G$3</f>
        <v>0.58986610039521026</v>
      </c>
      <c r="CL9" s="13"/>
      <c r="CM9" s="11"/>
      <c r="CN9" s="11" t="e">
        <f>CM9/$H$9</f>
        <v>#DIV/0!</v>
      </c>
      <c r="CO9" s="11" t="e">
        <f>CN9*$D$3*$G$3</f>
        <v>#DIV/0!</v>
      </c>
      <c r="CP9" s="14" t="e">
        <f>AVERAGE(CO9,CK9)</f>
        <v>#DIV/0!</v>
      </c>
      <c r="CQ9" s="14" t="e">
        <f>STDEV(CO9,CK9)</f>
        <v>#DIV/0!</v>
      </c>
      <c r="CT9" s="35">
        <v>1</v>
      </c>
      <c r="CU9" s="12" t="s">
        <v>8</v>
      </c>
      <c r="CV9" s="13" t="s">
        <v>45</v>
      </c>
      <c r="CW9" s="11">
        <v>22454</v>
      </c>
      <c r="CX9" s="11">
        <f>CW9/$CW$9</f>
        <v>1</v>
      </c>
      <c r="CY9" s="11">
        <f>CX9*$D$3*$G$3</f>
        <v>0.58986610039521026</v>
      </c>
      <c r="CZ9" s="13"/>
      <c r="DA9" s="11"/>
      <c r="DB9" s="11" t="e">
        <f>DA9/$H$9</f>
        <v>#DIV/0!</v>
      </c>
      <c r="DC9" s="11" t="e">
        <f>DB9*$D$3*$G$3</f>
        <v>#DIV/0!</v>
      </c>
      <c r="DD9" s="14" t="e">
        <f>AVERAGE(DC9,CY9)</f>
        <v>#DIV/0!</v>
      </c>
      <c r="DE9" s="14" t="e">
        <f>STDEV(DC9,CY9)</f>
        <v>#DIV/0!</v>
      </c>
    </row>
    <row r="10" spans="1:109" x14ac:dyDescent="0.25">
      <c r="A10" s="35"/>
      <c r="B10" s="12" t="s">
        <v>10</v>
      </c>
      <c r="C10" s="13"/>
      <c r="D10" s="11"/>
      <c r="E10" s="11">
        <f t="shared" ref="E10:E14" si="0">D10/$D$9</f>
        <v>0</v>
      </c>
      <c r="F10" s="11">
        <f>E10*$D$3*$G$3</f>
        <v>0</v>
      </c>
      <c r="G10" s="13"/>
      <c r="H10" s="11"/>
      <c r="I10" s="11" t="e">
        <f t="shared" ref="I10:I14" si="1">H10/$H$9</f>
        <v>#DIV/0!</v>
      </c>
      <c r="J10" s="11" t="e">
        <f>I10*$D$3*$G$3</f>
        <v>#DIV/0!</v>
      </c>
      <c r="K10" s="14" t="e">
        <f>AVERAGE(J10,F10)</f>
        <v>#DIV/0!</v>
      </c>
      <c r="L10" s="14" t="e">
        <f>STDEV(J10,F10)</f>
        <v>#DIV/0!</v>
      </c>
      <c r="O10" s="35"/>
      <c r="P10" s="12" t="s">
        <v>10</v>
      </c>
      <c r="Q10" s="13"/>
      <c r="R10" s="11"/>
      <c r="S10" s="11">
        <f t="shared" ref="S10:S14" si="2">R10/$R$9</f>
        <v>0</v>
      </c>
      <c r="T10" s="11">
        <f>S10*$D$3*$G$3</f>
        <v>0</v>
      </c>
      <c r="U10" s="13"/>
      <c r="V10" s="11"/>
      <c r="W10" s="11" t="e">
        <f t="shared" ref="W10:W14" si="3">V10/$H$9</f>
        <v>#DIV/0!</v>
      </c>
      <c r="X10" s="11" t="e">
        <f>W10*$D$3*$G$3</f>
        <v>#DIV/0!</v>
      </c>
      <c r="Y10" s="14" t="e">
        <f>AVERAGE(X10,T10)</f>
        <v>#DIV/0!</v>
      </c>
      <c r="Z10" s="14" t="e">
        <f>STDEV(X10,T10)</f>
        <v>#DIV/0!</v>
      </c>
      <c r="AC10" s="35"/>
      <c r="AD10" s="12" t="s">
        <v>10</v>
      </c>
      <c r="AE10" s="13"/>
      <c r="AF10" s="11"/>
      <c r="AG10" s="11">
        <f t="shared" ref="AG10:AG14" si="4">AF10/$AF$9</f>
        <v>0</v>
      </c>
      <c r="AH10" s="11">
        <f>AG10*$D$3*$G$3</f>
        <v>0</v>
      </c>
      <c r="AI10" s="13"/>
      <c r="AJ10" s="11"/>
      <c r="AK10" s="11" t="e">
        <f t="shared" ref="AK10:AK14" si="5">AJ10/$H$9</f>
        <v>#DIV/0!</v>
      </c>
      <c r="AL10" s="11" t="e">
        <f>AK10*$D$3*$G$3</f>
        <v>#DIV/0!</v>
      </c>
      <c r="AM10" s="14" t="e">
        <f>AVERAGE(AL10,AH10)</f>
        <v>#DIV/0!</v>
      </c>
      <c r="AN10" s="14" t="e">
        <f>STDEV(AL10,AH10)</f>
        <v>#DIV/0!</v>
      </c>
      <c r="AP10" s="35"/>
      <c r="AQ10" s="12" t="s">
        <v>10</v>
      </c>
      <c r="AR10" s="13"/>
      <c r="AS10" s="11"/>
      <c r="AT10" s="11">
        <f t="shared" ref="AT10:AT14" si="6">AS10/$AS$9</f>
        <v>0</v>
      </c>
      <c r="AU10" s="11">
        <f>AT10*$D$3*$G$3</f>
        <v>0</v>
      </c>
      <c r="AV10" s="13"/>
      <c r="AW10" s="11"/>
      <c r="AX10" s="11" t="e">
        <f t="shared" ref="AX10:AX14" si="7">AW10/$H$9</f>
        <v>#DIV/0!</v>
      </c>
      <c r="AY10" s="11" t="e">
        <f>AX10*$D$3*$G$3</f>
        <v>#DIV/0!</v>
      </c>
      <c r="AZ10" s="14" t="e">
        <f>AVERAGE(AY10,AU10)</f>
        <v>#DIV/0!</v>
      </c>
      <c r="BA10" s="14" t="e">
        <f>STDEV(AY10,AU10)</f>
        <v>#DIV/0!</v>
      </c>
      <c r="BD10" s="35"/>
      <c r="BE10" s="12" t="s">
        <v>10</v>
      </c>
      <c r="BF10" s="13"/>
      <c r="BG10" s="11"/>
      <c r="BH10" s="11">
        <f t="shared" ref="BH10:BH14" si="8">BG10/$BG$9</f>
        <v>0</v>
      </c>
      <c r="BI10" s="11">
        <f>BH10*$D$3*$G$3</f>
        <v>0</v>
      </c>
      <c r="BJ10" s="13"/>
      <c r="BK10" s="11"/>
      <c r="BL10" s="11" t="e">
        <f t="shared" ref="BL10:BL14" si="9">BK10/$H$9</f>
        <v>#DIV/0!</v>
      </c>
      <c r="BM10" s="11" t="e">
        <f>BL10*$D$3*$G$3</f>
        <v>#DIV/0!</v>
      </c>
      <c r="BN10" s="14" t="e">
        <f>AVERAGE(BM10,BI10)</f>
        <v>#DIV/0!</v>
      </c>
      <c r="BO10" s="14" t="e">
        <f>STDEV(BM10,BI10)</f>
        <v>#DIV/0!</v>
      </c>
      <c r="BR10" s="35"/>
      <c r="BS10" s="12" t="s">
        <v>10</v>
      </c>
      <c r="BT10" s="13"/>
      <c r="BU10" s="11"/>
      <c r="BV10" s="11">
        <f t="shared" ref="BV10:BV14" si="10">BU10/$BU$9</f>
        <v>0</v>
      </c>
      <c r="BW10" s="11">
        <f>BV10*$D$3*$G$3</f>
        <v>0</v>
      </c>
      <c r="BX10" s="13"/>
      <c r="BY10" s="11"/>
      <c r="BZ10" s="11" t="e">
        <f t="shared" ref="BZ10:BZ14" si="11">BY10/$H$9</f>
        <v>#DIV/0!</v>
      </c>
      <c r="CA10" s="11" t="e">
        <f>BZ10*$D$3*$G$3</f>
        <v>#DIV/0!</v>
      </c>
      <c r="CB10" s="14" t="e">
        <f>AVERAGE(CA10,BW10)</f>
        <v>#DIV/0!</v>
      </c>
      <c r="CC10" s="14" t="e">
        <f>STDEV(CA10,BW10)</f>
        <v>#DIV/0!</v>
      </c>
      <c r="CF10" s="35"/>
      <c r="CG10" s="12" t="s">
        <v>10</v>
      </c>
      <c r="CH10" s="13"/>
      <c r="CI10" s="11"/>
      <c r="CJ10" s="11">
        <f t="shared" ref="CJ10:CJ14" si="12">CI10/$CI$9</f>
        <v>0</v>
      </c>
      <c r="CK10" s="11">
        <f>CJ10*$D$3*$G$3</f>
        <v>0</v>
      </c>
      <c r="CL10" s="13"/>
      <c r="CM10" s="11"/>
      <c r="CN10" s="11" t="e">
        <f t="shared" ref="CN10:CN14" si="13">CM10/$H$9</f>
        <v>#DIV/0!</v>
      </c>
      <c r="CO10" s="11" t="e">
        <f>CN10*$D$3*$G$3</f>
        <v>#DIV/0!</v>
      </c>
      <c r="CP10" s="14" t="e">
        <f>AVERAGE(CO10,CK10)</f>
        <v>#DIV/0!</v>
      </c>
      <c r="CQ10" s="14" t="e">
        <f>STDEV(CO10,CK10)</f>
        <v>#DIV/0!</v>
      </c>
      <c r="CT10" s="35"/>
      <c r="CU10" s="12" t="s">
        <v>10</v>
      </c>
      <c r="CV10" s="13"/>
      <c r="CW10" s="11"/>
      <c r="CX10" s="11">
        <f t="shared" ref="CX10:CX14" si="14">CW10/$CW$9</f>
        <v>0</v>
      </c>
      <c r="CY10" s="11">
        <f>CX10*$D$3*$G$3</f>
        <v>0</v>
      </c>
      <c r="CZ10" s="13"/>
      <c r="DA10" s="11"/>
      <c r="DB10" s="11" t="e">
        <f t="shared" ref="DB10:DB14" si="15">DA10/$H$9</f>
        <v>#DIV/0!</v>
      </c>
      <c r="DC10" s="11" t="e">
        <f>DB10*$D$3*$G$3</f>
        <v>#DIV/0!</v>
      </c>
      <c r="DD10" s="14" t="e">
        <f>AVERAGE(DC10,CY10)</f>
        <v>#DIV/0!</v>
      </c>
      <c r="DE10" s="14" t="e">
        <f>STDEV(DC10,CY10)</f>
        <v>#DIV/0!</v>
      </c>
    </row>
    <row r="11" spans="1:109" x14ac:dyDescent="0.25">
      <c r="A11" s="35"/>
      <c r="B11" s="12" t="s">
        <v>31</v>
      </c>
      <c r="C11" s="13" t="s">
        <v>46</v>
      </c>
      <c r="D11" s="11">
        <v>39089</v>
      </c>
      <c r="E11" s="11">
        <f t="shared" si="0"/>
        <v>1.5293634336241637</v>
      </c>
      <c r="F11" s="11">
        <f t="shared" ref="F11:F14" si="16">E11*$D$3*$G$3</f>
        <v>0.90211964467891448</v>
      </c>
      <c r="G11" s="13"/>
      <c r="H11" s="11"/>
      <c r="I11" s="11" t="e">
        <f t="shared" si="1"/>
        <v>#DIV/0!</v>
      </c>
      <c r="J11" s="11" t="e">
        <f t="shared" ref="J11:J14" si="17">I11*$D$3*$G$3</f>
        <v>#DIV/0!</v>
      </c>
      <c r="K11" s="14" t="e">
        <f t="shared" ref="K11:K12" si="18">AVERAGE(J11,F11)</f>
        <v>#DIV/0!</v>
      </c>
      <c r="L11" s="14" t="e">
        <f t="shared" ref="L11:L14" si="19">STDEV(J11,F11)</f>
        <v>#DIV/0!</v>
      </c>
      <c r="O11" s="35"/>
      <c r="P11" s="12" t="s">
        <v>31</v>
      </c>
      <c r="Q11" s="13" t="s">
        <v>46</v>
      </c>
      <c r="R11" s="11">
        <v>24576</v>
      </c>
      <c r="S11" s="11">
        <f t="shared" si="2"/>
        <v>1.0703366578110709</v>
      </c>
      <c r="T11" s="11">
        <f t="shared" ref="T11:T14" si="20">S11*$D$3*$G$3</f>
        <v>0.63135531045305893</v>
      </c>
      <c r="U11" s="13"/>
      <c r="V11" s="11"/>
      <c r="W11" s="11" t="e">
        <f t="shared" si="3"/>
        <v>#DIV/0!</v>
      </c>
      <c r="X11" s="11" t="e">
        <f t="shared" ref="X11:X14" si="21">W11*$D$3*$G$3</f>
        <v>#DIV/0!</v>
      </c>
      <c r="Y11" s="14" t="e">
        <f t="shared" ref="Y11:Y12" si="22">AVERAGE(X11,T11)</f>
        <v>#DIV/0!</v>
      </c>
      <c r="Z11" s="14" t="e">
        <f t="shared" ref="Z11:Z14" si="23">STDEV(X11,T11)</f>
        <v>#DIV/0!</v>
      </c>
      <c r="AC11" s="35"/>
      <c r="AD11" s="12" t="s">
        <v>31</v>
      </c>
      <c r="AE11" s="13" t="s">
        <v>46</v>
      </c>
      <c r="AF11" s="11">
        <v>26283</v>
      </c>
      <c r="AG11" s="11">
        <f t="shared" si="4"/>
        <v>1.0991092711077657</v>
      </c>
      <c r="AH11" s="11">
        <f t="shared" ref="AH11:AH14" si="24">AG11*$D$3*$G$3</f>
        <v>0.64832729965655966</v>
      </c>
      <c r="AI11" s="13"/>
      <c r="AJ11" s="11"/>
      <c r="AK11" s="11" t="e">
        <f t="shared" si="5"/>
        <v>#DIV/0!</v>
      </c>
      <c r="AL11" s="11" t="e">
        <f t="shared" ref="AL11:AL14" si="25">AK11*$D$3*$G$3</f>
        <v>#DIV/0!</v>
      </c>
      <c r="AM11" s="14" t="e">
        <f t="shared" ref="AM11:AM12" si="26">AVERAGE(AL11,AH11)</f>
        <v>#DIV/0!</v>
      </c>
      <c r="AN11" s="14" t="e">
        <f t="shared" ref="AN11:AN14" si="27">STDEV(AL11,AH11)</f>
        <v>#DIV/0!</v>
      </c>
      <c r="AP11" s="35"/>
      <c r="AQ11" s="12" t="s">
        <v>31</v>
      </c>
      <c r="AR11" s="13" t="s">
        <v>43</v>
      </c>
      <c r="AS11" s="11">
        <v>24371</v>
      </c>
      <c r="AT11" s="11">
        <f t="shared" si="6"/>
        <v>0.97875502008032134</v>
      </c>
      <c r="AU11" s="11">
        <f t="shared" ref="AU11:AU14" si="28">AT11*$D$3*$G$3</f>
        <v>0.57733440693701488</v>
      </c>
      <c r="AV11" s="13"/>
      <c r="AW11" s="11"/>
      <c r="AX11" s="11" t="e">
        <f t="shared" si="7"/>
        <v>#DIV/0!</v>
      </c>
      <c r="AY11" s="11" t="e">
        <f t="shared" ref="AY11:AY14" si="29">AX11*$D$3*$G$3</f>
        <v>#DIV/0!</v>
      </c>
      <c r="AZ11" s="14" t="e">
        <f t="shared" ref="AZ11:AZ12" si="30">AVERAGE(AY11,AU11)</f>
        <v>#DIV/0!</v>
      </c>
      <c r="BA11" s="14" t="e">
        <f t="shared" ref="BA11:BA14" si="31">STDEV(AY11,AU11)</f>
        <v>#DIV/0!</v>
      </c>
      <c r="BD11" s="35"/>
      <c r="BE11" s="12" t="s">
        <v>31</v>
      </c>
      <c r="BF11" s="13" t="s">
        <v>48</v>
      </c>
      <c r="BG11" s="11">
        <v>34309</v>
      </c>
      <c r="BH11" s="11">
        <f t="shared" si="8"/>
        <v>1.4968369617381441</v>
      </c>
      <c r="BI11" s="11">
        <f t="shared" ref="BI11" si="32">BH11*$D$3*$G$3</f>
        <v>0.88293338154789358</v>
      </c>
      <c r="BJ11" s="13"/>
      <c r="BK11" s="11"/>
      <c r="BL11" s="11" t="e">
        <f t="shared" si="9"/>
        <v>#DIV/0!</v>
      </c>
      <c r="BM11" s="11" t="e">
        <f t="shared" ref="BM11:BM14" si="33">BL11*$D$3*$G$3</f>
        <v>#DIV/0!</v>
      </c>
      <c r="BN11" s="14" t="e">
        <f t="shared" ref="BN11:BN12" si="34">AVERAGE(BM11,BI11)</f>
        <v>#DIV/0!</v>
      </c>
      <c r="BO11" s="14" t="e">
        <f t="shared" ref="BO11:BO14" si="35">STDEV(BM11,BI11)</f>
        <v>#DIV/0!</v>
      </c>
      <c r="BR11" s="35"/>
      <c r="BS11" s="12" t="s">
        <v>31</v>
      </c>
      <c r="BT11" s="13" t="s">
        <v>43</v>
      </c>
      <c r="BU11" s="11">
        <v>21692</v>
      </c>
      <c r="BV11" s="11">
        <f t="shared" si="10"/>
        <v>0.96718387729623689</v>
      </c>
      <c r="BW11" s="11">
        <f t="shared" ref="BW11" si="36">BV11*$D$3*$G$3</f>
        <v>0.57050898206585077</v>
      </c>
      <c r="BX11" s="13"/>
      <c r="BY11" s="11"/>
      <c r="BZ11" s="11" t="e">
        <f t="shared" si="11"/>
        <v>#DIV/0!</v>
      </c>
      <c r="CA11" s="11" t="e">
        <f t="shared" ref="CA11:CA14" si="37">BZ11*$D$3*$G$3</f>
        <v>#DIV/0!</v>
      </c>
      <c r="CB11" s="14" t="e">
        <f t="shared" ref="CB11:CB12" si="38">AVERAGE(CA11,BW11)</f>
        <v>#DIV/0!</v>
      </c>
      <c r="CC11" s="14" t="e">
        <f t="shared" ref="CC11:CC14" si="39">STDEV(CA11,BW11)</f>
        <v>#DIV/0!</v>
      </c>
      <c r="CF11" s="35"/>
      <c r="CG11" s="12" t="s">
        <v>31</v>
      </c>
      <c r="CH11" s="13" t="s">
        <v>46</v>
      </c>
      <c r="CI11" s="11">
        <v>25015</v>
      </c>
      <c r="CJ11" s="11">
        <f t="shared" si="12"/>
        <v>1.089788272196567</v>
      </c>
      <c r="CK11" s="11">
        <f t="shared" ref="CK11" si="40">CJ11*$D$3*$G$3</f>
        <v>0.64282915837702292</v>
      </c>
      <c r="CL11" s="13"/>
      <c r="CM11" s="11"/>
      <c r="CN11" s="11" t="e">
        <f t="shared" si="13"/>
        <v>#DIV/0!</v>
      </c>
      <c r="CO11" s="11" t="e">
        <f t="shared" ref="CO11:CO14" si="41">CN11*$D$3*$G$3</f>
        <v>#DIV/0!</v>
      </c>
      <c r="CP11" s="14" t="e">
        <f t="shared" ref="CP11:CP12" si="42">AVERAGE(CO11,CK11)</f>
        <v>#DIV/0!</v>
      </c>
      <c r="CQ11" s="14" t="e">
        <f t="shared" ref="CQ11:CQ14" si="43">STDEV(CO11,CK11)</f>
        <v>#DIV/0!</v>
      </c>
      <c r="CT11" s="35"/>
      <c r="CU11" s="12" t="s">
        <v>31</v>
      </c>
      <c r="CV11" s="13" t="s">
        <v>43</v>
      </c>
      <c r="CW11" s="11">
        <v>16998</v>
      </c>
      <c r="CX11" s="11">
        <f t="shared" si="14"/>
        <v>0.75701434042932214</v>
      </c>
      <c r="CY11" s="11">
        <f t="shared" ref="CY11" si="44">CX11*$D$3*$G$3</f>
        <v>0.44653709693229643</v>
      </c>
      <c r="CZ11" s="13"/>
      <c r="DA11" s="11"/>
      <c r="DB11" s="11" t="e">
        <f t="shared" si="15"/>
        <v>#DIV/0!</v>
      </c>
      <c r="DC11" s="11" t="e">
        <f t="shared" ref="DC11:DC14" si="45">DB11*$D$3*$G$3</f>
        <v>#DIV/0!</v>
      </c>
      <c r="DD11" s="14" t="e">
        <f t="shared" ref="DD11:DD12" si="46">AVERAGE(DC11,CY11)</f>
        <v>#DIV/0!</v>
      </c>
      <c r="DE11" s="14" t="e">
        <f t="shared" ref="DE11:DE14" si="47">STDEV(DC11,CY11)</f>
        <v>#DIV/0!</v>
      </c>
    </row>
    <row r="12" spans="1:109" x14ac:dyDescent="0.25">
      <c r="A12" s="35"/>
      <c r="B12" s="12" t="s">
        <v>32</v>
      </c>
      <c r="C12" s="13" t="s">
        <v>47</v>
      </c>
      <c r="D12" s="11">
        <v>182687</v>
      </c>
      <c r="E12" s="11">
        <f t="shared" si="0"/>
        <v>7.1476583590907312</v>
      </c>
      <c r="F12" s="11">
        <f t="shared" si="16"/>
        <v>4.2161613632340771</v>
      </c>
      <c r="G12" s="13"/>
      <c r="H12" s="11"/>
      <c r="I12" s="11" t="e">
        <f t="shared" si="1"/>
        <v>#DIV/0!</v>
      </c>
      <c r="J12" s="11" t="e">
        <f t="shared" si="17"/>
        <v>#DIV/0!</v>
      </c>
      <c r="K12" s="14" t="e">
        <f t="shared" si="18"/>
        <v>#DIV/0!</v>
      </c>
      <c r="L12" s="14" t="e">
        <f t="shared" si="19"/>
        <v>#DIV/0!</v>
      </c>
      <c r="O12" s="35"/>
      <c r="P12" s="12" t="s">
        <v>32</v>
      </c>
      <c r="Q12" s="13" t="s">
        <v>25</v>
      </c>
      <c r="R12" s="11">
        <v>178037</v>
      </c>
      <c r="S12" s="11">
        <f t="shared" si="2"/>
        <v>7.7538870258264012</v>
      </c>
      <c r="T12" s="11">
        <f t="shared" si="20"/>
        <v>4.5737551028292343</v>
      </c>
      <c r="U12" s="13"/>
      <c r="V12" s="11"/>
      <c r="W12" s="11" t="e">
        <f t="shared" si="3"/>
        <v>#DIV/0!</v>
      </c>
      <c r="X12" s="11" t="e">
        <f t="shared" si="21"/>
        <v>#DIV/0!</v>
      </c>
      <c r="Y12" s="14" t="e">
        <f t="shared" si="22"/>
        <v>#DIV/0!</v>
      </c>
      <c r="Z12" s="14" t="e">
        <f t="shared" si="23"/>
        <v>#DIV/0!</v>
      </c>
      <c r="AC12" s="35"/>
      <c r="AD12" s="12" t="s">
        <v>32</v>
      </c>
      <c r="AE12" s="13" t="s">
        <v>28</v>
      </c>
      <c r="AF12" s="11">
        <v>180977</v>
      </c>
      <c r="AG12" s="11">
        <f t="shared" si="4"/>
        <v>7.5681428511688207</v>
      </c>
      <c r="AH12" s="11">
        <f t="shared" si="24"/>
        <v>4.4641909108528406</v>
      </c>
      <c r="AI12" s="13"/>
      <c r="AJ12" s="11"/>
      <c r="AK12" s="11" t="e">
        <f t="shared" si="5"/>
        <v>#DIV/0!</v>
      </c>
      <c r="AL12" s="11" t="e">
        <f t="shared" si="25"/>
        <v>#DIV/0!</v>
      </c>
      <c r="AM12" s="14" t="e">
        <f t="shared" si="26"/>
        <v>#DIV/0!</v>
      </c>
      <c r="AN12" s="14" t="e">
        <f t="shared" si="27"/>
        <v>#DIV/0!</v>
      </c>
      <c r="AP12" s="35"/>
      <c r="AQ12" s="12" t="s">
        <v>32</v>
      </c>
      <c r="AR12" s="13" t="s">
        <v>47</v>
      </c>
      <c r="AS12" s="11">
        <v>192298</v>
      </c>
      <c r="AT12" s="11">
        <f t="shared" si="6"/>
        <v>7.72281124497992</v>
      </c>
      <c r="AU12" s="11">
        <f>AT12*$D$3*$G$3</f>
        <v>4.5554245531645838</v>
      </c>
      <c r="AV12" s="13"/>
      <c r="AW12" s="11"/>
      <c r="AX12" s="11" t="e">
        <f t="shared" si="7"/>
        <v>#DIV/0!</v>
      </c>
      <c r="AY12" s="11" t="e">
        <f t="shared" si="29"/>
        <v>#DIV/0!</v>
      </c>
      <c r="AZ12" s="14" t="e">
        <f t="shared" si="30"/>
        <v>#DIV/0!</v>
      </c>
      <c r="BA12" s="14" t="e">
        <f t="shared" si="31"/>
        <v>#DIV/0!</v>
      </c>
      <c r="BD12" s="35"/>
      <c r="BE12" s="12" t="s">
        <v>32</v>
      </c>
      <c r="BF12" s="13" t="s">
        <v>47</v>
      </c>
      <c r="BG12" s="11">
        <v>174779</v>
      </c>
      <c r="BH12" s="11">
        <f t="shared" si="8"/>
        <v>7.6252781292264737</v>
      </c>
      <c r="BI12" s="11">
        <f>BH12*$D$3*$G$3</f>
        <v>4.4978930745157042</v>
      </c>
      <c r="BJ12" s="13"/>
      <c r="BK12" s="11"/>
      <c r="BL12" s="11" t="e">
        <f t="shared" si="9"/>
        <v>#DIV/0!</v>
      </c>
      <c r="BM12" s="11" t="e">
        <f t="shared" si="33"/>
        <v>#DIV/0!</v>
      </c>
      <c r="BN12" s="14" t="e">
        <f t="shared" si="34"/>
        <v>#DIV/0!</v>
      </c>
      <c r="BO12" s="14" t="e">
        <f t="shared" si="35"/>
        <v>#DIV/0!</v>
      </c>
      <c r="BR12" s="35"/>
      <c r="BS12" s="12" t="s">
        <v>32</v>
      </c>
      <c r="BT12" s="13" t="s">
        <v>56</v>
      </c>
      <c r="BU12" s="11">
        <v>167808</v>
      </c>
      <c r="BV12" s="11">
        <f t="shared" si="10"/>
        <v>7.4820759764579989</v>
      </c>
      <c r="BW12" s="11">
        <f>BV12*$D$3*$G$3</f>
        <v>4.4134229790939647</v>
      </c>
      <c r="BX12" s="13"/>
      <c r="BY12" s="11"/>
      <c r="BZ12" s="11" t="e">
        <f t="shared" si="11"/>
        <v>#DIV/0!</v>
      </c>
      <c r="CA12" s="11" t="e">
        <f t="shared" si="37"/>
        <v>#DIV/0!</v>
      </c>
      <c r="CB12" s="14" t="e">
        <f t="shared" si="38"/>
        <v>#DIV/0!</v>
      </c>
      <c r="CC12" s="14" t="e">
        <f t="shared" si="39"/>
        <v>#DIV/0!</v>
      </c>
      <c r="CF12" s="35"/>
      <c r="CG12" s="12" t="s">
        <v>32</v>
      </c>
      <c r="CH12" s="13" t="s">
        <v>28</v>
      </c>
      <c r="CI12" s="11">
        <v>182037</v>
      </c>
      <c r="CJ12" s="11">
        <f t="shared" si="12"/>
        <v>7.9305132003136709</v>
      </c>
      <c r="CK12" s="11">
        <f>CJ12*$D$3*$G$3</f>
        <v>4.6779408956017638</v>
      </c>
      <c r="CL12" s="13"/>
      <c r="CM12" s="11"/>
      <c r="CN12" s="11" t="e">
        <f t="shared" si="13"/>
        <v>#DIV/0!</v>
      </c>
      <c r="CO12" s="11" t="e">
        <f t="shared" si="41"/>
        <v>#DIV/0!</v>
      </c>
      <c r="CP12" s="14" t="e">
        <f t="shared" si="42"/>
        <v>#DIV/0!</v>
      </c>
      <c r="CQ12" s="14" t="e">
        <f t="shared" si="43"/>
        <v>#DIV/0!</v>
      </c>
      <c r="CT12" s="35"/>
      <c r="CU12" s="12" t="s">
        <v>32</v>
      </c>
      <c r="CV12" s="13" t="s">
        <v>47</v>
      </c>
      <c r="CW12" s="11">
        <v>186148</v>
      </c>
      <c r="CX12" s="11">
        <f t="shared" si="14"/>
        <v>8.2901932840473851</v>
      </c>
      <c r="CY12" s="11">
        <f>CX12*$D$3*$G$3</f>
        <v>4.8901039839835923</v>
      </c>
      <c r="CZ12" s="13"/>
      <c r="DA12" s="11"/>
      <c r="DB12" s="11" t="e">
        <f t="shared" si="15"/>
        <v>#DIV/0!</v>
      </c>
      <c r="DC12" s="11" t="e">
        <f t="shared" si="45"/>
        <v>#DIV/0!</v>
      </c>
      <c r="DD12" s="14" t="e">
        <f t="shared" si="46"/>
        <v>#DIV/0!</v>
      </c>
      <c r="DE12" s="14" t="e">
        <f t="shared" si="47"/>
        <v>#DIV/0!</v>
      </c>
    </row>
    <row r="13" spans="1:109" x14ac:dyDescent="0.25">
      <c r="A13" s="35"/>
      <c r="B13" s="12" t="s">
        <v>11</v>
      </c>
      <c r="C13" s="13"/>
      <c r="D13" s="11"/>
      <c r="E13" s="11">
        <f t="shared" si="0"/>
        <v>0</v>
      </c>
      <c r="F13" s="11">
        <f t="shared" si="16"/>
        <v>0</v>
      </c>
      <c r="G13" s="13"/>
      <c r="H13" s="11"/>
      <c r="I13" s="11" t="e">
        <f t="shared" si="1"/>
        <v>#DIV/0!</v>
      </c>
      <c r="J13" s="11" t="e">
        <f t="shared" si="17"/>
        <v>#DIV/0!</v>
      </c>
      <c r="K13" s="14" t="e">
        <f>AVERAGE(J13,F13)</f>
        <v>#DIV/0!</v>
      </c>
      <c r="L13" s="14" t="e">
        <f t="shared" si="19"/>
        <v>#DIV/0!</v>
      </c>
      <c r="O13" s="35"/>
      <c r="P13" s="12" t="s">
        <v>11</v>
      </c>
      <c r="Q13" s="13"/>
      <c r="R13" s="11"/>
      <c r="S13" s="11">
        <f t="shared" si="2"/>
        <v>0</v>
      </c>
      <c r="T13" s="11">
        <f t="shared" si="20"/>
        <v>0</v>
      </c>
      <c r="U13" s="13"/>
      <c r="V13" s="11"/>
      <c r="W13" s="11" t="e">
        <f t="shared" si="3"/>
        <v>#DIV/0!</v>
      </c>
      <c r="X13" s="11" t="e">
        <f t="shared" si="21"/>
        <v>#DIV/0!</v>
      </c>
      <c r="Y13" s="14" t="e">
        <f>AVERAGE(X13,T13)</f>
        <v>#DIV/0!</v>
      </c>
      <c r="Z13" s="14" t="e">
        <f t="shared" si="23"/>
        <v>#DIV/0!</v>
      </c>
      <c r="AC13" s="35"/>
      <c r="AD13" s="12" t="s">
        <v>11</v>
      </c>
      <c r="AE13" s="13"/>
      <c r="AF13" s="11"/>
      <c r="AG13" s="11">
        <f t="shared" si="4"/>
        <v>0</v>
      </c>
      <c r="AH13" s="11">
        <f t="shared" si="24"/>
        <v>0</v>
      </c>
      <c r="AI13" s="13"/>
      <c r="AJ13" s="11"/>
      <c r="AK13" s="11" t="e">
        <f t="shared" si="5"/>
        <v>#DIV/0!</v>
      </c>
      <c r="AL13" s="11" t="e">
        <f t="shared" si="25"/>
        <v>#DIV/0!</v>
      </c>
      <c r="AM13" s="14" t="e">
        <f>AVERAGE(AL13,AH13)</f>
        <v>#DIV/0!</v>
      </c>
      <c r="AN13" s="14" t="e">
        <f t="shared" si="27"/>
        <v>#DIV/0!</v>
      </c>
      <c r="AP13" s="35"/>
      <c r="AQ13" s="12" t="s">
        <v>11</v>
      </c>
      <c r="AR13" s="13"/>
      <c r="AS13" s="11"/>
      <c r="AT13" s="11">
        <f t="shared" si="6"/>
        <v>0</v>
      </c>
      <c r="AU13" s="11">
        <f t="shared" si="28"/>
        <v>0</v>
      </c>
      <c r="AV13" s="13"/>
      <c r="AW13" s="11"/>
      <c r="AX13" s="11" t="e">
        <f t="shared" si="7"/>
        <v>#DIV/0!</v>
      </c>
      <c r="AY13" s="11" t="e">
        <f t="shared" si="29"/>
        <v>#DIV/0!</v>
      </c>
      <c r="AZ13" s="14" t="e">
        <f>AVERAGE(AY13,AU13)</f>
        <v>#DIV/0!</v>
      </c>
      <c r="BA13" s="14" t="e">
        <f t="shared" si="31"/>
        <v>#DIV/0!</v>
      </c>
      <c r="BD13" s="35"/>
      <c r="BE13" s="12" t="s">
        <v>11</v>
      </c>
      <c r="BF13" s="13"/>
      <c r="BG13" s="11"/>
      <c r="BH13" s="11">
        <f t="shared" si="8"/>
        <v>0</v>
      </c>
      <c r="BI13" s="11">
        <f t="shared" ref="BI13:BI14" si="48">BH13*$D$3*$G$3</f>
        <v>0</v>
      </c>
      <c r="BJ13" s="13"/>
      <c r="BK13" s="11"/>
      <c r="BL13" s="11" t="e">
        <f t="shared" si="9"/>
        <v>#DIV/0!</v>
      </c>
      <c r="BM13" s="11" t="e">
        <f t="shared" si="33"/>
        <v>#DIV/0!</v>
      </c>
      <c r="BN13" s="14" t="e">
        <f>AVERAGE(BM13,BI13)</f>
        <v>#DIV/0!</v>
      </c>
      <c r="BO13" s="14" t="e">
        <f t="shared" si="35"/>
        <v>#DIV/0!</v>
      </c>
      <c r="BR13" s="35"/>
      <c r="BS13" s="12" t="s">
        <v>11</v>
      </c>
      <c r="BT13" s="13" t="s">
        <v>77</v>
      </c>
      <c r="BU13" s="11">
        <v>1187</v>
      </c>
      <c r="BV13" s="11">
        <f t="shared" si="10"/>
        <v>5.292491528446585E-2</v>
      </c>
      <c r="BW13" s="11">
        <f t="shared" ref="BW13:BW14" si="49">BV13*$D$3*$G$3</f>
        <v>3.121861339259473E-2</v>
      </c>
      <c r="BX13" s="13"/>
      <c r="BY13" s="11"/>
      <c r="BZ13" s="11" t="e">
        <f t="shared" si="11"/>
        <v>#DIV/0!</v>
      </c>
      <c r="CA13" s="11" t="e">
        <f t="shared" si="37"/>
        <v>#DIV/0!</v>
      </c>
      <c r="CB13" s="14" t="e">
        <f>AVERAGE(CA13,BW13)</f>
        <v>#DIV/0!</v>
      </c>
      <c r="CC13" s="14" t="e">
        <f t="shared" si="39"/>
        <v>#DIV/0!</v>
      </c>
      <c r="CF13" s="35"/>
      <c r="CG13" s="12" t="s">
        <v>11</v>
      </c>
      <c r="CH13" s="13"/>
      <c r="CI13" s="11"/>
      <c r="CJ13" s="11">
        <f t="shared" si="12"/>
        <v>0</v>
      </c>
      <c r="CK13" s="11">
        <f t="shared" ref="CK13:CK14" si="50">CJ13*$D$3*$G$3</f>
        <v>0</v>
      </c>
      <c r="CL13" s="13"/>
      <c r="CM13" s="11"/>
      <c r="CN13" s="11" t="e">
        <f t="shared" si="13"/>
        <v>#DIV/0!</v>
      </c>
      <c r="CO13" s="11" t="e">
        <f t="shared" si="41"/>
        <v>#DIV/0!</v>
      </c>
      <c r="CP13" s="14" t="e">
        <f>AVERAGE(CO13,CK13)</f>
        <v>#DIV/0!</v>
      </c>
      <c r="CQ13" s="14" t="e">
        <f t="shared" si="43"/>
        <v>#DIV/0!</v>
      </c>
      <c r="CT13" s="35"/>
      <c r="CU13" s="12" t="s">
        <v>11</v>
      </c>
      <c r="CV13" s="13"/>
      <c r="CW13" s="11"/>
      <c r="CX13" s="11">
        <f t="shared" si="14"/>
        <v>0</v>
      </c>
      <c r="CY13" s="11">
        <f t="shared" ref="CY13:CY14" si="51">CX13*$D$3*$G$3</f>
        <v>0</v>
      </c>
      <c r="CZ13" s="13"/>
      <c r="DA13" s="11"/>
      <c r="DB13" s="11" t="e">
        <f t="shared" si="15"/>
        <v>#DIV/0!</v>
      </c>
      <c r="DC13" s="11" t="e">
        <f t="shared" si="45"/>
        <v>#DIV/0!</v>
      </c>
      <c r="DD13" s="14" t="e">
        <f>AVERAGE(DC13,CY13)</f>
        <v>#DIV/0!</v>
      </c>
      <c r="DE13" s="14" t="e">
        <f t="shared" si="47"/>
        <v>#DIV/0!</v>
      </c>
    </row>
    <row r="14" spans="1:109" x14ac:dyDescent="0.25">
      <c r="A14" s="35"/>
      <c r="B14" s="12" t="s">
        <v>33</v>
      </c>
      <c r="C14" s="25"/>
      <c r="D14" s="11"/>
      <c r="E14" s="11">
        <f t="shared" si="0"/>
        <v>0</v>
      </c>
      <c r="F14" s="11">
        <f t="shared" si="16"/>
        <v>0</v>
      </c>
      <c r="G14" s="13"/>
      <c r="H14" s="11"/>
      <c r="I14" s="11" t="e">
        <f t="shared" si="1"/>
        <v>#DIV/0!</v>
      </c>
      <c r="J14" s="11" t="e">
        <f t="shared" si="17"/>
        <v>#DIV/0!</v>
      </c>
      <c r="K14" s="14" t="e">
        <f>AVERAGE(J14,F14)</f>
        <v>#DIV/0!</v>
      </c>
      <c r="L14" s="14" t="e">
        <f t="shared" si="19"/>
        <v>#DIV/0!</v>
      </c>
      <c r="O14" s="35"/>
      <c r="P14" s="12" t="s">
        <v>33</v>
      </c>
      <c r="Q14" s="25"/>
      <c r="R14" s="11"/>
      <c r="S14" s="11">
        <f t="shared" si="2"/>
        <v>0</v>
      </c>
      <c r="T14" s="11">
        <f t="shared" si="20"/>
        <v>0</v>
      </c>
      <c r="U14" s="13"/>
      <c r="V14" s="11"/>
      <c r="W14" s="11" t="e">
        <f t="shared" si="3"/>
        <v>#DIV/0!</v>
      </c>
      <c r="X14" s="11" t="e">
        <f t="shared" si="21"/>
        <v>#DIV/0!</v>
      </c>
      <c r="Y14" s="14" t="e">
        <f>AVERAGE(X14,T14)</f>
        <v>#DIV/0!</v>
      </c>
      <c r="Z14" s="14" t="e">
        <f t="shared" si="23"/>
        <v>#DIV/0!</v>
      </c>
      <c r="AC14" s="35"/>
      <c r="AD14" s="12" t="s">
        <v>33</v>
      </c>
      <c r="AE14" s="25"/>
      <c r="AF14" s="11"/>
      <c r="AG14" s="11">
        <f t="shared" si="4"/>
        <v>0</v>
      </c>
      <c r="AH14" s="11">
        <f t="shared" si="24"/>
        <v>0</v>
      </c>
      <c r="AI14" s="13"/>
      <c r="AJ14" s="11"/>
      <c r="AK14" s="11" t="e">
        <f t="shared" si="5"/>
        <v>#DIV/0!</v>
      </c>
      <c r="AL14" s="11" t="e">
        <f t="shared" si="25"/>
        <v>#DIV/0!</v>
      </c>
      <c r="AM14" s="14" t="e">
        <f>AVERAGE(AL14,AH14)</f>
        <v>#DIV/0!</v>
      </c>
      <c r="AN14" s="14" t="e">
        <f t="shared" si="27"/>
        <v>#DIV/0!</v>
      </c>
      <c r="AP14" s="35"/>
      <c r="AQ14" s="12" t="s">
        <v>33</v>
      </c>
      <c r="AR14" s="25"/>
      <c r="AS14" s="11"/>
      <c r="AT14" s="11">
        <f t="shared" si="6"/>
        <v>0</v>
      </c>
      <c r="AU14" s="11">
        <f t="shared" si="28"/>
        <v>0</v>
      </c>
      <c r="AV14" s="13"/>
      <c r="AW14" s="11"/>
      <c r="AX14" s="11" t="e">
        <f t="shared" si="7"/>
        <v>#DIV/0!</v>
      </c>
      <c r="AY14" s="11" t="e">
        <f t="shared" si="29"/>
        <v>#DIV/0!</v>
      </c>
      <c r="AZ14" s="14" t="e">
        <f>AVERAGE(AY14,AU14)</f>
        <v>#DIV/0!</v>
      </c>
      <c r="BA14" s="14" t="e">
        <f t="shared" si="31"/>
        <v>#DIV/0!</v>
      </c>
      <c r="BD14" s="35"/>
      <c r="BE14" s="12" t="s">
        <v>85</v>
      </c>
      <c r="BF14" s="25"/>
      <c r="BG14" s="11"/>
      <c r="BH14" s="11">
        <f t="shared" si="8"/>
        <v>0</v>
      </c>
      <c r="BI14" s="11">
        <f t="shared" si="48"/>
        <v>0</v>
      </c>
      <c r="BJ14" s="13"/>
      <c r="BK14" s="11"/>
      <c r="BL14" s="11" t="e">
        <f t="shared" si="9"/>
        <v>#DIV/0!</v>
      </c>
      <c r="BM14" s="11" t="e">
        <f t="shared" si="33"/>
        <v>#DIV/0!</v>
      </c>
      <c r="BN14" s="14" t="e">
        <f>AVERAGE(BM14,BI14)</f>
        <v>#DIV/0!</v>
      </c>
      <c r="BO14" s="14" t="e">
        <f t="shared" si="35"/>
        <v>#DIV/0!</v>
      </c>
      <c r="BR14" s="35"/>
      <c r="BS14" s="12" t="s">
        <v>33</v>
      </c>
      <c r="BT14" s="25"/>
      <c r="BU14" s="11"/>
      <c r="BV14" s="11">
        <f t="shared" si="10"/>
        <v>0</v>
      </c>
      <c r="BW14" s="11">
        <f t="shared" si="49"/>
        <v>0</v>
      </c>
      <c r="BX14" s="13"/>
      <c r="BY14" s="11"/>
      <c r="BZ14" s="11" t="e">
        <f t="shared" si="11"/>
        <v>#DIV/0!</v>
      </c>
      <c r="CA14" s="11" t="e">
        <f t="shared" si="37"/>
        <v>#DIV/0!</v>
      </c>
      <c r="CB14" s="14" t="e">
        <f>AVERAGE(CA14,BW14)</f>
        <v>#DIV/0!</v>
      </c>
      <c r="CC14" s="14" t="e">
        <f t="shared" si="39"/>
        <v>#DIV/0!</v>
      </c>
      <c r="CF14" s="35"/>
      <c r="CG14" s="12" t="s">
        <v>33</v>
      </c>
      <c r="CH14" s="25"/>
      <c r="CI14" s="11"/>
      <c r="CJ14" s="11">
        <f t="shared" si="12"/>
        <v>0</v>
      </c>
      <c r="CK14" s="11">
        <f t="shared" si="50"/>
        <v>0</v>
      </c>
      <c r="CL14" s="13"/>
      <c r="CM14" s="11"/>
      <c r="CN14" s="11" t="e">
        <f t="shared" si="13"/>
        <v>#DIV/0!</v>
      </c>
      <c r="CO14" s="11" t="e">
        <f t="shared" si="41"/>
        <v>#DIV/0!</v>
      </c>
      <c r="CP14" s="14" t="e">
        <f>AVERAGE(CO14,CK14)</f>
        <v>#DIV/0!</v>
      </c>
      <c r="CQ14" s="14" t="e">
        <f t="shared" si="43"/>
        <v>#DIV/0!</v>
      </c>
      <c r="CT14" s="35"/>
      <c r="CU14" s="12" t="s">
        <v>33</v>
      </c>
      <c r="CV14" s="25"/>
      <c r="CW14" s="11"/>
      <c r="CX14" s="11">
        <f t="shared" si="14"/>
        <v>0</v>
      </c>
      <c r="CY14" s="11">
        <f t="shared" si="51"/>
        <v>0</v>
      </c>
      <c r="CZ14" s="13"/>
      <c r="DA14" s="11"/>
      <c r="DB14" s="11" t="e">
        <f t="shared" si="15"/>
        <v>#DIV/0!</v>
      </c>
      <c r="DC14" s="11" t="e">
        <f t="shared" si="45"/>
        <v>#DIV/0!</v>
      </c>
      <c r="DD14" s="14" t="e">
        <f>AVERAGE(DC14,CY14)</f>
        <v>#DIV/0!</v>
      </c>
      <c r="DE14" s="14" t="e">
        <f t="shared" si="47"/>
        <v>#DIV/0!</v>
      </c>
    </row>
    <row r="15" spans="1:109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D15" s="35"/>
      <c r="BE15" s="12" t="s">
        <v>86</v>
      </c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</row>
    <row r="16" spans="1:109" x14ac:dyDescent="0.25">
      <c r="A16" s="2"/>
      <c r="B16" s="7"/>
      <c r="C16" s="37" t="s">
        <v>0</v>
      </c>
      <c r="D16" s="37"/>
      <c r="E16" s="37"/>
      <c r="F16" s="37"/>
      <c r="G16" s="37" t="s">
        <v>1</v>
      </c>
      <c r="H16" s="37"/>
      <c r="I16" s="37"/>
      <c r="J16" s="37"/>
      <c r="K16" s="3" t="s">
        <v>2</v>
      </c>
      <c r="L16" s="3" t="s">
        <v>3</v>
      </c>
      <c r="O16" s="2"/>
      <c r="P16" s="28"/>
      <c r="Q16" s="37" t="s">
        <v>0</v>
      </c>
      <c r="R16" s="37"/>
      <c r="S16" s="37"/>
      <c r="T16" s="37"/>
      <c r="U16" s="37" t="s">
        <v>1</v>
      </c>
      <c r="V16" s="37"/>
      <c r="W16" s="37"/>
      <c r="X16" s="37"/>
      <c r="Y16" s="3" t="s">
        <v>2</v>
      </c>
      <c r="Z16" s="3" t="s">
        <v>3</v>
      </c>
      <c r="AC16" s="2"/>
      <c r="AD16" s="28"/>
      <c r="AE16" s="37" t="s">
        <v>0</v>
      </c>
      <c r="AF16" s="37"/>
      <c r="AG16" s="37"/>
      <c r="AH16" s="37"/>
      <c r="AI16" s="37" t="s">
        <v>1</v>
      </c>
      <c r="AJ16" s="37"/>
      <c r="AK16" s="37"/>
      <c r="AL16" s="37"/>
      <c r="AM16" s="3" t="s">
        <v>2</v>
      </c>
      <c r="AN16" s="3" t="s">
        <v>3</v>
      </c>
      <c r="AP16" s="2"/>
      <c r="AQ16" s="28"/>
      <c r="AR16" s="37" t="s">
        <v>0</v>
      </c>
      <c r="AS16" s="37"/>
      <c r="AT16" s="37"/>
      <c r="AU16" s="37"/>
      <c r="AV16" s="37" t="s">
        <v>1</v>
      </c>
      <c r="AW16" s="37"/>
      <c r="AX16" s="37"/>
      <c r="AY16" s="37"/>
      <c r="AZ16" s="3" t="s">
        <v>2</v>
      </c>
      <c r="BA16" s="3" t="s">
        <v>3</v>
      </c>
      <c r="BD16" s="2"/>
      <c r="BE16" s="30"/>
      <c r="BF16" s="37" t="s">
        <v>0</v>
      </c>
      <c r="BG16" s="37"/>
      <c r="BH16" s="37"/>
      <c r="BI16" s="37"/>
      <c r="BJ16" s="37" t="s">
        <v>1</v>
      </c>
      <c r="BK16" s="37"/>
      <c r="BL16" s="37"/>
      <c r="BM16" s="37"/>
      <c r="BN16" s="3" t="s">
        <v>2</v>
      </c>
      <c r="BO16" s="3" t="s">
        <v>3</v>
      </c>
      <c r="BR16" s="2"/>
      <c r="BS16" s="30"/>
      <c r="BT16" s="37" t="s">
        <v>0</v>
      </c>
      <c r="BU16" s="37"/>
      <c r="BV16" s="37"/>
      <c r="BW16" s="37"/>
      <c r="BX16" s="37" t="s">
        <v>1</v>
      </c>
      <c r="BY16" s="37"/>
      <c r="BZ16" s="37"/>
      <c r="CA16" s="37"/>
      <c r="CB16" s="3" t="s">
        <v>2</v>
      </c>
      <c r="CC16" s="3" t="s">
        <v>3</v>
      </c>
      <c r="CF16" s="2"/>
      <c r="CG16" s="30"/>
      <c r="CH16" s="37" t="s">
        <v>0</v>
      </c>
      <c r="CI16" s="37"/>
      <c r="CJ16" s="37"/>
      <c r="CK16" s="37"/>
      <c r="CL16" s="37" t="s">
        <v>1</v>
      </c>
      <c r="CM16" s="37"/>
      <c r="CN16" s="37"/>
      <c r="CO16" s="37"/>
      <c r="CP16" s="3" t="s">
        <v>2</v>
      </c>
      <c r="CQ16" s="3" t="s">
        <v>3</v>
      </c>
      <c r="CT16" s="2"/>
      <c r="CU16" s="30"/>
      <c r="CV16" s="37" t="s">
        <v>0</v>
      </c>
      <c r="CW16" s="37"/>
      <c r="CX16" s="37"/>
      <c r="CY16" s="37"/>
      <c r="CZ16" s="37" t="s">
        <v>1</v>
      </c>
      <c r="DA16" s="37"/>
      <c r="DB16" s="37"/>
      <c r="DC16" s="37"/>
      <c r="DD16" s="3" t="s">
        <v>2</v>
      </c>
      <c r="DE16" s="3" t="s">
        <v>3</v>
      </c>
    </row>
    <row r="17" spans="1:109" x14ac:dyDescent="0.25">
      <c r="A17" s="10" t="s">
        <v>9</v>
      </c>
      <c r="B17" s="11"/>
      <c r="C17" s="11" t="s">
        <v>4</v>
      </c>
      <c r="D17" s="11" t="s">
        <v>5</v>
      </c>
      <c r="E17" s="11" t="s">
        <v>6</v>
      </c>
      <c r="F17" s="11" t="s">
        <v>7</v>
      </c>
      <c r="G17" s="11" t="s">
        <v>4</v>
      </c>
      <c r="H17" s="11" t="s">
        <v>5</v>
      </c>
      <c r="I17" s="11" t="s">
        <v>6</v>
      </c>
      <c r="J17" s="11" t="s">
        <v>7</v>
      </c>
      <c r="K17" s="11" t="s">
        <v>7</v>
      </c>
      <c r="L17" s="11" t="s">
        <v>7</v>
      </c>
      <c r="O17" s="27" t="s">
        <v>9</v>
      </c>
      <c r="P17" s="11"/>
      <c r="Q17" s="11" t="s">
        <v>4</v>
      </c>
      <c r="R17" s="11" t="s">
        <v>5</v>
      </c>
      <c r="S17" s="11" t="s">
        <v>6</v>
      </c>
      <c r="T17" s="11" t="s">
        <v>7</v>
      </c>
      <c r="U17" s="11" t="s">
        <v>4</v>
      </c>
      <c r="V17" s="11" t="s">
        <v>5</v>
      </c>
      <c r="W17" s="11" t="s">
        <v>6</v>
      </c>
      <c r="X17" s="11" t="s">
        <v>7</v>
      </c>
      <c r="Y17" s="11" t="s">
        <v>7</v>
      </c>
      <c r="Z17" s="11" t="s">
        <v>7</v>
      </c>
      <c r="AC17" s="27" t="s">
        <v>9</v>
      </c>
      <c r="AD17" s="11"/>
      <c r="AE17" s="11" t="s">
        <v>4</v>
      </c>
      <c r="AF17" s="11" t="s">
        <v>5</v>
      </c>
      <c r="AG17" s="11" t="s">
        <v>6</v>
      </c>
      <c r="AH17" s="11" t="s">
        <v>7</v>
      </c>
      <c r="AI17" s="11" t="s">
        <v>4</v>
      </c>
      <c r="AJ17" s="11" t="s">
        <v>5</v>
      </c>
      <c r="AK17" s="11" t="s">
        <v>6</v>
      </c>
      <c r="AL17" s="11" t="s">
        <v>7</v>
      </c>
      <c r="AM17" s="11" t="s">
        <v>7</v>
      </c>
      <c r="AN17" s="11" t="s">
        <v>7</v>
      </c>
      <c r="AP17" s="27" t="s">
        <v>9</v>
      </c>
      <c r="AQ17" s="11"/>
      <c r="AR17" s="11" t="s">
        <v>4</v>
      </c>
      <c r="AS17" s="11" t="s">
        <v>5</v>
      </c>
      <c r="AT17" s="11" t="s">
        <v>6</v>
      </c>
      <c r="AU17" s="11" t="s">
        <v>7</v>
      </c>
      <c r="AV17" s="11" t="s">
        <v>4</v>
      </c>
      <c r="AW17" s="11" t="s">
        <v>5</v>
      </c>
      <c r="AX17" s="11" t="s">
        <v>6</v>
      </c>
      <c r="AY17" s="11" t="s">
        <v>7</v>
      </c>
      <c r="AZ17" s="11" t="s">
        <v>7</v>
      </c>
      <c r="BA17" s="11" t="s">
        <v>7</v>
      </c>
      <c r="BD17" s="31" t="s">
        <v>9</v>
      </c>
      <c r="BE17" s="11"/>
      <c r="BF17" s="11" t="s">
        <v>4</v>
      </c>
      <c r="BG17" s="11" t="s">
        <v>5</v>
      </c>
      <c r="BH17" s="11" t="s">
        <v>6</v>
      </c>
      <c r="BI17" s="11" t="s">
        <v>7</v>
      </c>
      <c r="BJ17" s="11" t="s">
        <v>4</v>
      </c>
      <c r="BK17" s="11" t="s">
        <v>5</v>
      </c>
      <c r="BL17" s="11" t="s">
        <v>6</v>
      </c>
      <c r="BM17" s="11" t="s">
        <v>7</v>
      </c>
      <c r="BN17" s="11" t="s">
        <v>7</v>
      </c>
      <c r="BO17" s="11" t="s">
        <v>7</v>
      </c>
      <c r="BR17" s="31" t="s">
        <v>9</v>
      </c>
      <c r="BS17" s="11"/>
      <c r="BT17" s="11" t="s">
        <v>4</v>
      </c>
      <c r="BU17" s="11" t="s">
        <v>5</v>
      </c>
      <c r="BV17" s="11" t="s">
        <v>6</v>
      </c>
      <c r="BW17" s="11" t="s">
        <v>7</v>
      </c>
      <c r="BX17" s="11" t="s">
        <v>4</v>
      </c>
      <c r="BY17" s="11" t="s">
        <v>5</v>
      </c>
      <c r="BZ17" s="11" t="s">
        <v>6</v>
      </c>
      <c r="CA17" s="11" t="s">
        <v>7</v>
      </c>
      <c r="CB17" s="11" t="s">
        <v>7</v>
      </c>
      <c r="CC17" s="11" t="s">
        <v>7</v>
      </c>
      <c r="CF17" s="31" t="s">
        <v>9</v>
      </c>
      <c r="CG17" s="11"/>
      <c r="CH17" s="11" t="s">
        <v>4</v>
      </c>
      <c r="CI17" s="11" t="s">
        <v>5</v>
      </c>
      <c r="CJ17" s="11" t="s">
        <v>6</v>
      </c>
      <c r="CK17" s="11" t="s">
        <v>7</v>
      </c>
      <c r="CL17" s="11" t="s">
        <v>4</v>
      </c>
      <c r="CM17" s="11" t="s">
        <v>5</v>
      </c>
      <c r="CN17" s="11" t="s">
        <v>6</v>
      </c>
      <c r="CO17" s="11" t="s">
        <v>7</v>
      </c>
      <c r="CP17" s="11" t="s">
        <v>7</v>
      </c>
      <c r="CQ17" s="11" t="s">
        <v>7</v>
      </c>
      <c r="CT17" s="31" t="s">
        <v>9</v>
      </c>
      <c r="CU17" s="11"/>
      <c r="CV17" s="11" t="s">
        <v>4</v>
      </c>
      <c r="CW17" s="11" t="s">
        <v>5</v>
      </c>
      <c r="CX17" s="11" t="s">
        <v>6</v>
      </c>
      <c r="CY17" s="11" t="s">
        <v>7</v>
      </c>
      <c r="CZ17" s="11" t="s">
        <v>4</v>
      </c>
      <c r="DA17" s="11" t="s">
        <v>5</v>
      </c>
      <c r="DB17" s="11" t="s">
        <v>6</v>
      </c>
      <c r="DC17" s="11" t="s">
        <v>7</v>
      </c>
      <c r="DD17" s="11" t="s">
        <v>7</v>
      </c>
      <c r="DE17" s="11" t="s">
        <v>7</v>
      </c>
    </row>
    <row r="18" spans="1:109" x14ac:dyDescent="0.25">
      <c r="A18" s="35">
        <v>2</v>
      </c>
      <c r="B18" s="12" t="s">
        <v>8</v>
      </c>
      <c r="C18" s="13" t="s">
        <v>45</v>
      </c>
      <c r="D18" s="11">
        <v>25026</v>
      </c>
      <c r="E18" s="11">
        <f>D18/$D$18</f>
        <v>1</v>
      </c>
      <c r="F18" s="11">
        <f>E18*$D$3*$G$3*(100/500/(90/490))</f>
        <v>0.6422986426525622</v>
      </c>
      <c r="G18" s="13"/>
      <c r="H18" s="11"/>
      <c r="I18" s="11" t="e">
        <f>H18/$H$18</f>
        <v>#DIV/0!</v>
      </c>
      <c r="J18" s="11" t="e">
        <f>I18*$D$3*$G$3</f>
        <v>#DIV/0!</v>
      </c>
      <c r="K18" s="14" t="e">
        <f>AVERAGE(J18,F18)</f>
        <v>#DIV/0!</v>
      </c>
      <c r="L18" s="14" t="e">
        <f>STDEV(J18,F18)</f>
        <v>#DIV/0!</v>
      </c>
      <c r="O18" s="35">
        <v>2</v>
      </c>
      <c r="P18" s="12" t="s">
        <v>8</v>
      </c>
      <c r="Q18" s="13" t="s">
        <v>45</v>
      </c>
      <c r="R18" s="11">
        <v>23542</v>
      </c>
      <c r="S18" s="11">
        <f>R18/$R$18</f>
        <v>1</v>
      </c>
      <c r="T18" s="11">
        <f>S18*$D$3*$G$3*(100/500/(90/490))</f>
        <v>0.6422986426525622</v>
      </c>
      <c r="U18" s="13"/>
      <c r="V18" s="11"/>
      <c r="W18" s="11" t="e">
        <f>V18/$H$18</f>
        <v>#DIV/0!</v>
      </c>
      <c r="X18" s="11" t="e">
        <f>W18*$D$3*$G$3</f>
        <v>#DIV/0!</v>
      </c>
      <c r="Y18" s="14" t="e">
        <f>AVERAGE(X18,T18)</f>
        <v>#DIV/0!</v>
      </c>
      <c r="Z18" s="14" t="e">
        <f>STDEV(X18,T18)</f>
        <v>#DIV/0!</v>
      </c>
      <c r="AC18" s="35">
        <v>2</v>
      </c>
      <c r="AD18" s="12" t="s">
        <v>8</v>
      </c>
      <c r="AE18" s="13" t="s">
        <v>45</v>
      </c>
      <c r="AF18" s="11">
        <v>23312</v>
      </c>
      <c r="AG18" s="11">
        <f>AF18/$AF$18</f>
        <v>1</v>
      </c>
      <c r="AH18" s="11">
        <f>AG18*$D$3*$G$3*(100/500/(90/490))</f>
        <v>0.6422986426525622</v>
      </c>
      <c r="AI18" s="13"/>
      <c r="AJ18" s="11"/>
      <c r="AK18" s="11" t="e">
        <f>AJ18/$H$18</f>
        <v>#DIV/0!</v>
      </c>
      <c r="AL18" s="11" t="e">
        <f>AK18*$D$3*$G$3</f>
        <v>#DIV/0!</v>
      </c>
      <c r="AM18" s="14" t="e">
        <f>AVERAGE(AL18,AH18)</f>
        <v>#DIV/0!</v>
      </c>
      <c r="AN18" s="14" t="e">
        <f>STDEV(AL18,AH18)</f>
        <v>#DIV/0!</v>
      </c>
      <c r="AP18" s="35">
        <v>2</v>
      </c>
      <c r="AQ18" s="12" t="s">
        <v>8</v>
      </c>
      <c r="AR18" s="13" t="s">
        <v>34</v>
      </c>
      <c r="AS18" s="11">
        <v>25957</v>
      </c>
      <c r="AT18" s="11">
        <f>AS18/$AS$18</f>
        <v>1</v>
      </c>
      <c r="AU18" s="11">
        <f>AT18*$D$3*$G$3*(100/500/(90/490))</f>
        <v>0.6422986426525622</v>
      </c>
      <c r="AV18" s="13"/>
      <c r="AW18" s="11"/>
      <c r="AX18" s="11" t="e">
        <f>AW18/$H$18</f>
        <v>#DIV/0!</v>
      </c>
      <c r="AY18" s="11" t="e">
        <f>AX18*$D$3*$G$3</f>
        <v>#DIV/0!</v>
      </c>
      <c r="AZ18" s="14" t="e">
        <f>AVERAGE(AY18,AU18)</f>
        <v>#DIV/0!</v>
      </c>
      <c r="BA18" s="14" t="e">
        <f>STDEV(AY18,AU18)</f>
        <v>#DIV/0!</v>
      </c>
      <c r="BD18" s="35">
        <v>2</v>
      </c>
      <c r="BE18" s="12" t="s">
        <v>8</v>
      </c>
      <c r="BF18" s="13" t="s">
        <v>34</v>
      </c>
      <c r="BG18" s="11">
        <v>23543</v>
      </c>
      <c r="BH18" s="11">
        <f>BG18/$BG$18</f>
        <v>1</v>
      </c>
      <c r="BI18" s="11">
        <f>BH18*$D$3*$G$3*(100/500/(90/490))</f>
        <v>0.6422986426525622</v>
      </c>
      <c r="BJ18" s="13"/>
      <c r="BK18" s="11"/>
      <c r="BL18" s="11" t="e">
        <f>BK18/$H$18</f>
        <v>#DIV/0!</v>
      </c>
      <c r="BM18" s="11" t="e">
        <f>BL18*$D$3*$G$3</f>
        <v>#DIV/0!</v>
      </c>
      <c r="BN18" s="14" t="e">
        <f>AVERAGE(BM18,BI18)</f>
        <v>#DIV/0!</v>
      </c>
      <c r="BO18" s="14" t="e">
        <f>STDEV(BM18,BI18)</f>
        <v>#DIV/0!</v>
      </c>
      <c r="BR18" s="35">
        <v>2</v>
      </c>
      <c r="BS18" s="12" t="s">
        <v>8</v>
      </c>
      <c r="BT18" s="13" t="s">
        <v>49</v>
      </c>
      <c r="BU18" s="11">
        <v>23113</v>
      </c>
      <c r="BV18" s="11">
        <f>BU18/$BU$18</f>
        <v>1</v>
      </c>
      <c r="BW18" s="11">
        <f>BV18*$D$3*$G$3*(100/500/(90/490))</f>
        <v>0.6422986426525622</v>
      </c>
      <c r="BX18" s="13"/>
      <c r="BY18" s="11"/>
      <c r="BZ18" s="11" t="e">
        <f>BY18/$H$18</f>
        <v>#DIV/0!</v>
      </c>
      <c r="CA18" s="11" t="e">
        <f>BZ18*$D$3*$G$3</f>
        <v>#DIV/0!</v>
      </c>
      <c r="CB18" s="14" t="e">
        <f>AVERAGE(CA18,BW18)</f>
        <v>#DIV/0!</v>
      </c>
      <c r="CC18" s="14" t="e">
        <f>STDEV(CA18,BW18)</f>
        <v>#DIV/0!</v>
      </c>
      <c r="CF18" s="35">
        <v>2</v>
      </c>
      <c r="CG18" s="12" t="s">
        <v>8</v>
      </c>
      <c r="CH18" s="13" t="s">
        <v>45</v>
      </c>
      <c r="CI18" s="11">
        <v>23535</v>
      </c>
      <c r="CJ18" s="11">
        <f>CI18/$CI$18</f>
        <v>1</v>
      </c>
      <c r="CK18" s="11">
        <f>CJ18*$D$3*$G$3*(100/500/(90/490))</f>
        <v>0.6422986426525622</v>
      </c>
      <c r="CL18" s="13"/>
      <c r="CM18" s="11"/>
      <c r="CN18" s="11" t="e">
        <f>CM18/$H$18</f>
        <v>#DIV/0!</v>
      </c>
      <c r="CO18" s="11" t="e">
        <f>CN18*$D$3*$G$3</f>
        <v>#DIV/0!</v>
      </c>
      <c r="CP18" s="14" t="e">
        <f>AVERAGE(CO18,CK18)</f>
        <v>#DIV/0!</v>
      </c>
      <c r="CQ18" s="14" t="e">
        <f>STDEV(CO18,CK18)</f>
        <v>#DIV/0!</v>
      </c>
      <c r="CT18" s="35">
        <v>2</v>
      </c>
      <c r="CU18" s="12" t="s">
        <v>8</v>
      </c>
      <c r="CV18" s="13" t="s">
        <v>49</v>
      </c>
      <c r="CW18" s="11">
        <v>23599</v>
      </c>
      <c r="CX18" s="11">
        <f>CW18/$CW$18</f>
        <v>1</v>
      </c>
      <c r="CY18" s="11">
        <f>CX18*$D$3*$G$3*(100/500/(90/490))</f>
        <v>0.6422986426525622</v>
      </c>
      <c r="CZ18" s="13"/>
      <c r="DA18" s="11"/>
      <c r="DB18" s="11" t="e">
        <f>DA18/$H$18</f>
        <v>#DIV/0!</v>
      </c>
      <c r="DC18" s="11" t="e">
        <f>DB18*$D$3*$G$3</f>
        <v>#DIV/0!</v>
      </c>
      <c r="DD18" s="14" t="e">
        <f>AVERAGE(DC18,CY18)</f>
        <v>#DIV/0!</v>
      </c>
      <c r="DE18" s="14" t="e">
        <f>STDEV(DC18,CY18)</f>
        <v>#DIV/0!</v>
      </c>
    </row>
    <row r="19" spans="1:109" x14ac:dyDescent="0.25">
      <c r="A19" s="35"/>
      <c r="B19" s="12" t="s">
        <v>10</v>
      </c>
      <c r="E19" s="11">
        <f t="shared" ref="E19:E23" si="52">D19/$D$18</f>
        <v>0</v>
      </c>
      <c r="F19" s="11">
        <f t="shared" ref="F19:F23" si="53">E19*$D$3*$G$3*(100/500/(90/490))</f>
        <v>0</v>
      </c>
      <c r="G19" s="13"/>
      <c r="H19" s="11"/>
      <c r="I19" s="11" t="e">
        <f t="shared" ref="I19:I23" si="54">H19/$H$18</f>
        <v>#DIV/0!</v>
      </c>
      <c r="J19" s="11" t="e">
        <f>I19*$D$3*$G$3</f>
        <v>#DIV/0!</v>
      </c>
      <c r="K19" s="14" t="e">
        <f>AVERAGE(J19,F19)</f>
        <v>#DIV/0!</v>
      </c>
      <c r="L19" s="14" t="e">
        <f>STDEV(J19,F19)</f>
        <v>#DIV/0!</v>
      </c>
      <c r="O19" s="35"/>
      <c r="P19" s="12" t="s">
        <v>10</v>
      </c>
      <c r="S19" s="11">
        <f t="shared" ref="S19:S23" si="55">R19/$R$18</f>
        <v>0</v>
      </c>
      <c r="T19" s="11">
        <f t="shared" ref="T19:T23" si="56">S19*$D$3*$G$3*(100/500/(90/490))</f>
        <v>0</v>
      </c>
      <c r="U19" s="13"/>
      <c r="V19" s="11"/>
      <c r="W19" s="11" t="e">
        <f t="shared" ref="W19:W23" si="57">V19/$H$18</f>
        <v>#DIV/0!</v>
      </c>
      <c r="X19" s="11" t="e">
        <f>W19*$D$3*$G$3</f>
        <v>#DIV/0!</v>
      </c>
      <c r="Y19" s="14" t="e">
        <f>AVERAGE(X19,T19)</f>
        <v>#DIV/0!</v>
      </c>
      <c r="Z19" s="14" t="e">
        <f>STDEV(X19,T19)</f>
        <v>#DIV/0!</v>
      </c>
      <c r="AC19" s="35"/>
      <c r="AD19" s="12" t="s">
        <v>10</v>
      </c>
      <c r="AG19" s="11">
        <f t="shared" ref="AG19:AG23" si="58">AF19/$AF$18</f>
        <v>0</v>
      </c>
      <c r="AH19" s="11">
        <f t="shared" ref="AH19:AH23" si="59">AG19*$D$3*$G$3*(100/500/(90/490))</f>
        <v>0</v>
      </c>
      <c r="AI19" s="13"/>
      <c r="AJ19" s="11"/>
      <c r="AK19" s="11" t="e">
        <f t="shared" ref="AK19:AK23" si="60">AJ19/$H$18</f>
        <v>#DIV/0!</v>
      </c>
      <c r="AL19" s="11" t="e">
        <f>AK19*$D$3*$G$3</f>
        <v>#DIV/0!</v>
      </c>
      <c r="AM19" s="14" t="e">
        <f>AVERAGE(AL19,AH19)</f>
        <v>#DIV/0!</v>
      </c>
      <c r="AN19" s="14" t="e">
        <f>STDEV(AL19,AH19)</f>
        <v>#DIV/0!</v>
      </c>
      <c r="AP19" s="35"/>
      <c r="AQ19" s="12" t="s">
        <v>10</v>
      </c>
      <c r="AR19" s="1" t="s">
        <v>50</v>
      </c>
      <c r="AS19" s="1">
        <v>1075</v>
      </c>
      <c r="AT19" s="11">
        <f t="shared" ref="AT19:AT23" si="61">AS19/$AS$18</f>
        <v>4.1414647301306007E-2</v>
      </c>
      <c r="AU19" s="11">
        <f t="shared" ref="AU19:AU23" si="62">AT19*$D$3*$G$3*(100/500/(90/490))</f>
        <v>2.6600571747563449E-2</v>
      </c>
      <c r="AV19" s="13"/>
      <c r="AW19" s="11"/>
      <c r="AX19" s="11" t="e">
        <f t="shared" ref="AX19:AX23" si="63">AW19/$H$18</f>
        <v>#DIV/0!</v>
      </c>
      <c r="AY19" s="11" t="e">
        <f>AX19*$D$3*$G$3</f>
        <v>#DIV/0!</v>
      </c>
      <c r="AZ19" s="14" t="e">
        <f>AVERAGE(AY19,AU19)</f>
        <v>#DIV/0!</v>
      </c>
      <c r="BA19" s="14" t="e">
        <f>STDEV(AY19,AU19)</f>
        <v>#DIV/0!</v>
      </c>
      <c r="BD19" s="35"/>
      <c r="BE19" s="12" t="s">
        <v>10</v>
      </c>
      <c r="BH19" s="11">
        <f t="shared" ref="BH19:BH23" si="64">BG19/$BG$18</f>
        <v>0</v>
      </c>
      <c r="BI19" s="11">
        <f t="shared" ref="BI19:BI23" si="65">BH19*$D$3*$G$3*(100/500/(90/490))</f>
        <v>0</v>
      </c>
      <c r="BJ19" s="13"/>
      <c r="BK19" s="11"/>
      <c r="BL19" s="11" t="e">
        <f t="shared" ref="BL19:BL23" si="66">BK19/$H$18</f>
        <v>#DIV/0!</v>
      </c>
      <c r="BM19" s="11" t="e">
        <f>BL19*$D$3*$G$3</f>
        <v>#DIV/0!</v>
      </c>
      <c r="BN19" s="14" t="e">
        <f>AVERAGE(BM19,BI19)</f>
        <v>#DIV/0!</v>
      </c>
      <c r="BO19" s="14" t="e">
        <f>STDEV(BM19,BI19)</f>
        <v>#DIV/0!</v>
      </c>
      <c r="BR19" s="35"/>
      <c r="BS19" s="12" t="s">
        <v>10</v>
      </c>
      <c r="BV19" s="11">
        <f t="shared" ref="BV19:BV23" si="67">BU19/$BU$18</f>
        <v>0</v>
      </c>
      <c r="BW19" s="11">
        <f t="shared" ref="BW19:BW23" si="68">BV19*$D$3*$G$3*(100/500/(90/490))</f>
        <v>0</v>
      </c>
      <c r="BX19" s="13"/>
      <c r="BY19" s="11"/>
      <c r="BZ19" s="11" t="e">
        <f t="shared" ref="BZ19:BZ23" si="69">BY19/$H$18</f>
        <v>#DIV/0!</v>
      </c>
      <c r="CA19" s="11" t="e">
        <f>BZ19*$D$3*$G$3</f>
        <v>#DIV/0!</v>
      </c>
      <c r="CB19" s="14" t="e">
        <f>AVERAGE(CA19,BW19)</f>
        <v>#DIV/0!</v>
      </c>
      <c r="CC19" s="14" t="e">
        <f>STDEV(CA19,BW19)</f>
        <v>#DIV/0!</v>
      </c>
      <c r="CF19" s="35"/>
      <c r="CG19" s="12" t="s">
        <v>10</v>
      </c>
      <c r="CJ19" s="11">
        <f t="shared" ref="CJ19:CJ23" si="70">CI19/$CI$18</f>
        <v>0</v>
      </c>
      <c r="CK19" s="11">
        <f t="shared" ref="CK19:CK23" si="71">CJ19*$D$3*$G$3*(100/500/(90/490))</f>
        <v>0</v>
      </c>
      <c r="CL19" s="13"/>
      <c r="CM19" s="11"/>
      <c r="CN19" s="11" t="e">
        <f t="shared" ref="CN19:CN23" si="72">CM19/$H$18</f>
        <v>#DIV/0!</v>
      </c>
      <c r="CO19" s="11" t="e">
        <f>CN19*$D$3*$G$3</f>
        <v>#DIV/0!</v>
      </c>
      <c r="CP19" s="14" t="e">
        <f>AVERAGE(CO19,CK19)</f>
        <v>#DIV/0!</v>
      </c>
      <c r="CQ19" s="14" t="e">
        <f>STDEV(CO19,CK19)</f>
        <v>#DIV/0!</v>
      </c>
      <c r="CT19" s="35"/>
      <c r="CU19" s="12" t="s">
        <v>10</v>
      </c>
      <c r="CX19" s="11">
        <f t="shared" ref="CX19:CX23" si="73">CW19/$CW$18</f>
        <v>0</v>
      </c>
      <c r="CY19" s="11">
        <f t="shared" ref="CY19:CY23" si="74">CX19*$D$3*$G$3*(100/500/(90/490))</f>
        <v>0</v>
      </c>
      <c r="CZ19" s="13"/>
      <c r="DA19" s="11"/>
      <c r="DB19" s="11" t="e">
        <f t="shared" ref="DB19:DB23" si="75">DA19/$H$18</f>
        <v>#DIV/0!</v>
      </c>
      <c r="DC19" s="11" t="e">
        <f>DB19*$D$3*$G$3</f>
        <v>#DIV/0!</v>
      </c>
      <c r="DD19" s="14" t="e">
        <f>AVERAGE(DC19,CY19)</f>
        <v>#DIV/0!</v>
      </c>
      <c r="DE19" s="14" t="e">
        <f>STDEV(DC19,CY19)</f>
        <v>#DIV/0!</v>
      </c>
    </row>
    <row r="20" spans="1:109" x14ac:dyDescent="0.25">
      <c r="A20" s="35"/>
      <c r="B20" s="12" t="s">
        <v>31</v>
      </c>
      <c r="C20" s="13" t="s">
        <v>48</v>
      </c>
      <c r="D20" s="11">
        <v>50193</v>
      </c>
      <c r="E20" s="11">
        <f t="shared" si="52"/>
        <v>2.0056341404938864</v>
      </c>
      <c r="F20" s="11">
        <f t="shared" si="53"/>
        <v>1.2882160860968614</v>
      </c>
      <c r="G20" s="13"/>
      <c r="H20" s="11"/>
      <c r="I20" s="11" t="e">
        <f t="shared" si="54"/>
        <v>#DIV/0!</v>
      </c>
      <c r="J20" s="11" t="e">
        <f t="shared" ref="J20:J23" si="76">I20*$D$3*$G$3</f>
        <v>#DIV/0!</v>
      </c>
      <c r="K20" s="14" t="e">
        <f t="shared" ref="K20:K23" si="77">AVERAGE(J20,F20)</f>
        <v>#DIV/0!</v>
      </c>
      <c r="L20" s="14" t="e">
        <f t="shared" ref="L20:L23" si="78">STDEV(J20,F20)</f>
        <v>#DIV/0!</v>
      </c>
      <c r="O20" s="35"/>
      <c r="P20" s="12" t="s">
        <v>31</v>
      </c>
      <c r="Q20" s="13" t="s">
        <v>29</v>
      </c>
      <c r="R20" s="11">
        <v>36937</v>
      </c>
      <c r="S20" s="11">
        <f t="shared" si="55"/>
        <v>1.5689830940446861</v>
      </c>
      <c r="T20" s="11">
        <f t="shared" si="56"/>
        <v>1.0077557116497193</v>
      </c>
      <c r="U20" s="13"/>
      <c r="V20" s="11"/>
      <c r="W20" s="11" t="e">
        <f t="shared" si="57"/>
        <v>#DIV/0!</v>
      </c>
      <c r="X20" s="11" t="e">
        <f t="shared" ref="X20:X23" si="79">W20*$D$3*$G$3</f>
        <v>#DIV/0!</v>
      </c>
      <c r="Y20" s="14" t="e">
        <f t="shared" ref="Y20:Y23" si="80">AVERAGE(X20,T20)</f>
        <v>#DIV/0!</v>
      </c>
      <c r="Z20" s="14" t="e">
        <f t="shared" ref="Z20:Z23" si="81">STDEV(X20,T20)</f>
        <v>#DIV/0!</v>
      </c>
      <c r="AC20" s="35"/>
      <c r="AD20" s="12" t="s">
        <v>31</v>
      </c>
      <c r="AE20" s="13" t="s">
        <v>43</v>
      </c>
      <c r="AF20" s="11">
        <v>36183</v>
      </c>
      <c r="AG20" s="11">
        <f t="shared" si="58"/>
        <v>1.5521190803019904</v>
      </c>
      <c r="AH20" s="11">
        <f t="shared" si="59"/>
        <v>0.99692397851311176</v>
      </c>
      <c r="AI20" s="13"/>
      <c r="AJ20" s="11"/>
      <c r="AK20" s="11" t="e">
        <f t="shared" si="60"/>
        <v>#DIV/0!</v>
      </c>
      <c r="AL20" s="11" t="e">
        <f t="shared" ref="AL20:AL23" si="82">AK20*$D$3*$G$3</f>
        <v>#DIV/0!</v>
      </c>
      <c r="AM20" s="14" t="e">
        <f t="shared" ref="AM20:AM23" si="83">AVERAGE(AL20,AH20)</f>
        <v>#DIV/0!</v>
      </c>
      <c r="AN20" s="14" t="e">
        <f t="shared" ref="AN20:AN23" si="84">STDEV(AL20,AH20)</f>
        <v>#DIV/0!</v>
      </c>
      <c r="AP20" s="35"/>
      <c r="AQ20" s="12" t="s">
        <v>31</v>
      </c>
      <c r="AR20" s="13" t="s">
        <v>43</v>
      </c>
      <c r="AS20" s="11">
        <v>39682</v>
      </c>
      <c r="AT20" s="11">
        <f t="shared" si="61"/>
        <v>1.5287591015910929</v>
      </c>
      <c r="AU20" s="11">
        <f t="shared" si="62"/>
        <v>0.9819198958947094</v>
      </c>
      <c r="AV20" s="13"/>
      <c r="AW20" s="11"/>
      <c r="AX20" s="11" t="e">
        <f t="shared" si="63"/>
        <v>#DIV/0!</v>
      </c>
      <c r="AY20" s="11" t="e">
        <f t="shared" ref="AY20:AY23" si="85">AX20*$D$3*$G$3</f>
        <v>#DIV/0!</v>
      </c>
      <c r="AZ20" s="14" t="e">
        <f t="shared" ref="AZ20:AZ23" si="86">AVERAGE(AY20,AU20)</f>
        <v>#DIV/0!</v>
      </c>
      <c r="BA20" s="14" t="e">
        <f t="shared" ref="BA20:BA23" si="87">STDEV(AY20,AU20)</f>
        <v>#DIV/0!</v>
      </c>
      <c r="BD20" s="35"/>
      <c r="BE20" s="12" t="s">
        <v>31</v>
      </c>
      <c r="BF20" s="13" t="s">
        <v>43</v>
      </c>
      <c r="BG20" s="11">
        <v>48506</v>
      </c>
      <c r="BH20" s="11">
        <f t="shared" si="64"/>
        <v>2.0603151679904856</v>
      </c>
      <c r="BI20" s="11">
        <f t="shared" si="65"/>
        <v>1.3233376358367748</v>
      </c>
      <c r="BJ20" s="13"/>
      <c r="BK20" s="11"/>
      <c r="BL20" s="11" t="e">
        <f t="shared" si="66"/>
        <v>#DIV/0!</v>
      </c>
      <c r="BM20" s="11" t="e">
        <f t="shared" ref="BM20:BM23" si="88">BL20*$D$3*$G$3</f>
        <v>#DIV/0!</v>
      </c>
      <c r="BN20" s="14" t="e">
        <f t="shared" ref="BN20:BN23" si="89">AVERAGE(BM20,BI20)</f>
        <v>#DIV/0!</v>
      </c>
      <c r="BO20" s="14" t="e">
        <f t="shared" ref="BO20:BO23" si="90">STDEV(BM20,BI20)</f>
        <v>#DIV/0!</v>
      </c>
      <c r="BR20" s="35"/>
      <c r="BS20" s="12" t="s">
        <v>31</v>
      </c>
      <c r="BT20" s="13" t="s">
        <v>46</v>
      </c>
      <c r="BU20" s="11">
        <v>32225</v>
      </c>
      <c r="BV20" s="11">
        <f t="shared" si="67"/>
        <v>1.394237009475187</v>
      </c>
      <c r="BW20" s="11">
        <f t="shared" si="68"/>
        <v>0.8955165387218802</v>
      </c>
      <c r="BX20" s="13"/>
      <c r="BY20" s="11"/>
      <c r="BZ20" s="11" t="e">
        <f t="shared" si="69"/>
        <v>#DIV/0!</v>
      </c>
      <c r="CA20" s="11" t="e">
        <f t="shared" ref="CA20:CA23" si="91">BZ20*$D$3*$G$3</f>
        <v>#DIV/0!</v>
      </c>
      <c r="CB20" s="14" t="e">
        <f t="shared" ref="CB20:CB23" si="92">AVERAGE(CA20,BW20)</f>
        <v>#DIV/0!</v>
      </c>
      <c r="CC20" s="14" t="e">
        <f t="shared" ref="CC20:CC23" si="93">STDEV(CA20,BW20)</f>
        <v>#DIV/0!</v>
      </c>
      <c r="CF20" s="35"/>
      <c r="CG20" s="12" t="s">
        <v>31</v>
      </c>
      <c r="CH20" s="13" t="s">
        <v>43</v>
      </c>
      <c r="CI20" s="11">
        <v>36342</v>
      </c>
      <c r="CJ20" s="11">
        <f t="shared" si="70"/>
        <v>1.5441682600382409</v>
      </c>
      <c r="CK20" s="11">
        <f t="shared" si="71"/>
        <v>0.99181717744973097</v>
      </c>
      <c r="CL20" s="13"/>
      <c r="CM20" s="11"/>
      <c r="CN20" s="11" t="e">
        <f t="shared" si="72"/>
        <v>#DIV/0!</v>
      </c>
      <c r="CO20" s="11" t="e">
        <f t="shared" ref="CO20:CO23" si="94">CN20*$D$3*$G$3</f>
        <v>#DIV/0!</v>
      </c>
      <c r="CP20" s="14" t="e">
        <f t="shared" ref="CP20:CP23" si="95">AVERAGE(CO20,CK20)</f>
        <v>#DIV/0!</v>
      </c>
      <c r="CQ20" s="14" t="e">
        <f t="shared" ref="CQ20:CQ23" si="96">STDEV(CO20,CK20)</f>
        <v>#DIV/0!</v>
      </c>
      <c r="CT20" s="35"/>
      <c r="CU20" s="12" t="s">
        <v>31</v>
      </c>
      <c r="CV20" s="13" t="s">
        <v>43</v>
      </c>
      <c r="CW20" s="11">
        <v>28735</v>
      </c>
      <c r="CX20" s="11">
        <f t="shared" si="73"/>
        <v>1.2176363405229036</v>
      </c>
      <c r="CY20" s="11">
        <f t="shared" si="74"/>
        <v>0.78208616876229409</v>
      </c>
      <c r="CZ20" s="13"/>
      <c r="DA20" s="11"/>
      <c r="DB20" s="11" t="e">
        <f t="shared" si="75"/>
        <v>#DIV/0!</v>
      </c>
      <c r="DC20" s="11" t="e">
        <f t="shared" ref="DC20:DC23" si="97">DB20*$D$3*$G$3</f>
        <v>#DIV/0!</v>
      </c>
      <c r="DD20" s="14" t="e">
        <f t="shared" ref="DD20:DD23" si="98">AVERAGE(DC20,CY20)</f>
        <v>#DIV/0!</v>
      </c>
      <c r="DE20" s="14" t="e">
        <f t="shared" ref="DE20:DE23" si="99">STDEV(DC20,CY20)</f>
        <v>#DIV/0!</v>
      </c>
    </row>
    <row r="21" spans="1:109" x14ac:dyDescent="0.25">
      <c r="A21" s="35"/>
      <c r="B21" s="12" t="s">
        <v>32</v>
      </c>
      <c r="C21" s="13" t="s">
        <v>28</v>
      </c>
      <c r="D21" s="11">
        <v>148559</v>
      </c>
      <c r="E21" s="11">
        <f t="shared" si="52"/>
        <v>5.9361863661791734</v>
      </c>
      <c r="F21" s="11">
        <f t="shared" si="53"/>
        <v>3.8128044455295291</v>
      </c>
      <c r="G21" s="13"/>
      <c r="H21" s="11"/>
      <c r="I21" s="11" t="e">
        <f t="shared" si="54"/>
        <v>#DIV/0!</v>
      </c>
      <c r="J21" s="11" t="e">
        <f t="shared" si="76"/>
        <v>#DIV/0!</v>
      </c>
      <c r="K21" s="14" t="e">
        <f t="shared" si="77"/>
        <v>#DIV/0!</v>
      </c>
      <c r="L21" s="14" t="e">
        <f t="shared" si="78"/>
        <v>#DIV/0!</v>
      </c>
      <c r="O21" s="35"/>
      <c r="P21" s="12" t="s">
        <v>32</v>
      </c>
      <c r="Q21" s="13" t="s">
        <v>28</v>
      </c>
      <c r="R21" s="11">
        <v>155398</v>
      </c>
      <c r="S21" s="11">
        <f t="shared" si="55"/>
        <v>6.6008835273128872</v>
      </c>
      <c r="T21" s="11">
        <f t="shared" si="56"/>
        <v>4.2397385299007242</v>
      </c>
      <c r="U21" s="13"/>
      <c r="V21" s="11"/>
      <c r="W21" s="11" t="e">
        <f t="shared" si="57"/>
        <v>#DIV/0!</v>
      </c>
      <c r="X21" s="11" t="e">
        <f t="shared" si="79"/>
        <v>#DIV/0!</v>
      </c>
      <c r="Y21" s="14" t="e">
        <f t="shared" si="80"/>
        <v>#DIV/0!</v>
      </c>
      <c r="Z21" s="14" t="e">
        <f t="shared" si="81"/>
        <v>#DIV/0!</v>
      </c>
      <c r="AC21" s="35"/>
      <c r="AD21" s="12" t="s">
        <v>32</v>
      </c>
      <c r="AE21" s="13" t="s">
        <v>25</v>
      </c>
      <c r="AF21" s="11">
        <v>148094</v>
      </c>
      <c r="AG21" s="11">
        <f t="shared" si="58"/>
        <v>6.3526938915579958</v>
      </c>
      <c r="AH21" s="11">
        <f t="shared" si="59"/>
        <v>4.0803266637349243</v>
      </c>
      <c r="AI21" s="13"/>
      <c r="AJ21" s="11"/>
      <c r="AK21" s="11" t="e">
        <f t="shared" si="60"/>
        <v>#DIV/0!</v>
      </c>
      <c r="AL21" s="11" t="e">
        <f t="shared" si="82"/>
        <v>#DIV/0!</v>
      </c>
      <c r="AM21" s="14" t="e">
        <f t="shared" si="83"/>
        <v>#DIV/0!</v>
      </c>
      <c r="AN21" s="14" t="e">
        <f t="shared" si="84"/>
        <v>#DIV/0!</v>
      </c>
      <c r="AP21" s="35"/>
      <c r="AQ21" s="12" t="s">
        <v>32</v>
      </c>
      <c r="AR21" s="13" t="s">
        <v>28</v>
      </c>
      <c r="AS21" s="11">
        <v>172140</v>
      </c>
      <c r="AT21" s="11">
        <f t="shared" si="61"/>
        <v>6.6317371036714565</v>
      </c>
      <c r="AU21" s="11">
        <f t="shared" si="62"/>
        <v>4.2595557401168112</v>
      </c>
      <c r="AV21" s="13"/>
      <c r="AW21" s="11"/>
      <c r="AX21" s="11" t="e">
        <f t="shared" si="63"/>
        <v>#DIV/0!</v>
      </c>
      <c r="AY21" s="11" t="e">
        <f t="shared" si="85"/>
        <v>#DIV/0!</v>
      </c>
      <c r="AZ21" s="14" t="e">
        <f t="shared" si="86"/>
        <v>#DIV/0!</v>
      </c>
      <c r="BA21" s="14" t="e">
        <f t="shared" si="87"/>
        <v>#DIV/0!</v>
      </c>
      <c r="BD21" s="35"/>
      <c r="BE21" s="12" t="s">
        <v>32</v>
      </c>
      <c r="BF21" s="13" t="s">
        <v>28</v>
      </c>
      <c r="BG21" s="11">
        <v>148019</v>
      </c>
      <c r="BH21" s="11">
        <f t="shared" si="64"/>
        <v>6.2871766554814599</v>
      </c>
      <c r="BI21" s="11">
        <f t="shared" si="65"/>
        <v>4.0382450319326173</v>
      </c>
      <c r="BJ21" s="13"/>
      <c r="BK21" s="11"/>
      <c r="BL21" s="11" t="e">
        <f t="shared" si="66"/>
        <v>#DIV/0!</v>
      </c>
      <c r="BM21" s="11" t="e">
        <f t="shared" si="88"/>
        <v>#DIV/0!</v>
      </c>
      <c r="BN21" s="14" t="e">
        <f t="shared" si="89"/>
        <v>#DIV/0!</v>
      </c>
      <c r="BO21" s="14" t="e">
        <f t="shared" si="90"/>
        <v>#DIV/0!</v>
      </c>
      <c r="BR21" s="35"/>
      <c r="BS21" s="12" t="s">
        <v>32</v>
      </c>
      <c r="BT21" s="13" t="s">
        <v>61</v>
      </c>
      <c r="BU21" s="11">
        <v>153036</v>
      </c>
      <c r="BV21" s="11">
        <f t="shared" si="67"/>
        <v>6.6212088435079828</v>
      </c>
      <c r="BW21" s="11">
        <f t="shared" si="68"/>
        <v>4.2527934529043181</v>
      </c>
      <c r="BX21" s="13"/>
      <c r="BY21" s="11"/>
      <c r="BZ21" s="11" t="e">
        <f t="shared" si="69"/>
        <v>#DIV/0!</v>
      </c>
      <c r="CA21" s="11" t="e">
        <f t="shared" si="91"/>
        <v>#DIV/0!</v>
      </c>
      <c r="CB21" s="14" t="e">
        <f t="shared" si="92"/>
        <v>#DIV/0!</v>
      </c>
      <c r="CC21" s="14" t="e">
        <f t="shared" si="93"/>
        <v>#DIV/0!</v>
      </c>
      <c r="CF21" s="35"/>
      <c r="CG21" s="12" t="s">
        <v>32</v>
      </c>
      <c r="CH21" s="13" t="s">
        <v>47</v>
      </c>
      <c r="CI21" s="11">
        <v>171954</v>
      </c>
      <c r="CJ21" s="11">
        <f t="shared" si="70"/>
        <v>7.3063097514340347</v>
      </c>
      <c r="CK21" s="11">
        <f t="shared" si="71"/>
        <v>4.6928328361452598</v>
      </c>
      <c r="CL21" s="13"/>
      <c r="CM21" s="11"/>
      <c r="CN21" s="11" t="e">
        <f t="shared" si="72"/>
        <v>#DIV/0!</v>
      </c>
      <c r="CO21" s="11" t="e">
        <f t="shared" si="94"/>
        <v>#DIV/0!</v>
      </c>
      <c r="CP21" s="14" t="e">
        <f t="shared" si="95"/>
        <v>#DIV/0!</v>
      </c>
      <c r="CQ21" s="14" t="e">
        <f t="shared" si="96"/>
        <v>#DIV/0!</v>
      </c>
      <c r="CT21" s="35"/>
      <c r="CU21" s="12" t="s">
        <v>32</v>
      </c>
      <c r="CV21" s="13" t="s">
        <v>47</v>
      </c>
      <c r="CW21" s="11">
        <v>181194</v>
      </c>
      <c r="CX21" s="11">
        <f t="shared" si="73"/>
        <v>7.6780372049663121</v>
      </c>
      <c r="CY21" s="11">
        <f t="shared" si="74"/>
        <v>4.9315928749857356</v>
      </c>
      <c r="CZ21" s="13"/>
      <c r="DA21" s="11"/>
      <c r="DB21" s="11" t="e">
        <f t="shared" si="75"/>
        <v>#DIV/0!</v>
      </c>
      <c r="DC21" s="11" t="e">
        <f t="shared" si="97"/>
        <v>#DIV/0!</v>
      </c>
      <c r="DD21" s="14" t="e">
        <f t="shared" si="98"/>
        <v>#DIV/0!</v>
      </c>
      <c r="DE21" s="14" t="e">
        <f t="shared" si="99"/>
        <v>#DIV/0!</v>
      </c>
    </row>
    <row r="22" spans="1:109" x14ac:dyDescent="0.25">
      <c r="A22" s="35"/>
      <c r="B22" s="12" t="s">
        <v>11</v>
      </c>
      <c r="C22" s="13"/>
      <c r="D22" s="11"/>
      <c r="E22" s="11">
        <f t="shared" si="52"/>
        <v>0</v>
      </c>
      <c r="F22" s="11">
        <f t="shared" si="53"/>
        <v>0</v>
      </c>
      <c r="G22" s="13"/>
      <c r="H22" s="11"/>
      <c r="I22" s="11" t="e">
        <f t="shared" si="54"/>
        <v>#DIV/0!</v>
      </c>
      <c r="J22" s="11" t="e">
        <f t="shared" si="76"/>
        <v>#DIV/0!</v>
      </c>
      <c r="K22" s="14" t="e">
        <f t="shared" si="77"/>
        <v>#DIV/0!</v>
      </c>
      <c r="L22" s="14" t="e">
        <f t="shared" si="78"/>
        <v>#DIV/0!</v>
      </c>
      <c r="O22" s="35"/>
      <c r="P22" s="12" t="s">
        <v>11</v>
      </c>
      <c r="Q22" s="13"/>
      <c r="R22" s="11"/>
      <c r="S22" s="11">
        <f t="shared" si="55"/>
        <v>0</v>
      </c>
      <c r="T22" s="11">
        <f t="shared" si="56"/>
        <v>0</v>
      </c>
      <c r="U22" s="13"/>
      <c r="V22" s="11"/>
      <c r="W22" s="11" t="e">
        <f t="shared" si="57"/>
        <v>#DIV/0!</v>
      </c>
      <c r="X22" s="11" t="e">
        <f t="shared" si="79"/>
        <v>#DIV/0!</v>
      </c>
      <c r="Y22" s="14" t="e">
        <f t="shared" si="80"/>
        <v>#DIV/0!</v>
      </c>
      <c r="Z22" s="14" t="e">
        <f t="shared" si="81"/>
        <v>#DIV/0!</v>
      </c>
      <c r="AC22" s="35"/>
      <c r="AD22" s="12" t="s">
        <v>11</v>
      </c>
      <c r="AE22" s="13"/>
      <c r="AF22" s="11"/>
      <c r="AG22" s="11">
        <f t="shared" si="58"/>
        <v>0</v>
      </c>
      <c r="AH22" s="11">
        <f t="shared" si="59"/>
        <v>0</v>
      </c>
      <c r="AI22" s="13"/>
      <c r="AJ22" s="11"/>
      <c r="AK22" s="11" t="e">
        <f t="shared" si="60"/>
        <v>#DIV/0!</v>
      </c>
      <c r="AL22" s="11" t="e">
        <f t="shared" si="82"/>
        <v>#DIV/0!</v>
      </c>
      <c r="AM22" s="14" t="e">
        <f t="shared" si="83"/>
        <v>#DIV/0!</v>
      </c>
      <c r="AN22" s="14" t="e">
        <f t="shared" si="84"/>
        <v>#DIV/0!</v>
      </c>
      <c r="AP22" s="35"/>
      <c r="AQ22" s="12" t="s">
        <v>11</v>
      </c>
      <c r="AR22" s="13"/>
      <c r="AS22" s="11"/>
      <c r="AT22" s="11">
        <f t="shared" si="61"/>
        <v>0</v>
      </c>
      <c r="AU22" s="11">
        <f t="shared" si="62"/>
        <v>0</v>
      </c>
      <c r="AV22" s="13"/>
      <c r="AW22" s="11"/>
      <c r="AX22" s="11" t="e">
        <f t="shared" si="63"/>
        <v>#DIV/0!</v>
      </c>
      <c r="AY22" s="11" t="e">
        <f t="shared" si="85"/>
        <v>#DIV/0!</v>
      </c>
      <c r="AZ22" s="14" t="e">
        <f t="shared" si="86"/>
        <v>#DIV/0!</v>
      </c>
      <c r="BA22" s="14" t="e">
        <f t="shared" si="87"/>
        <v>#DIV/0!</v>
      </c>
      <c r="BD22" s="35"/>
      <c r="BE22" s="12" t="s">
        <v>11</v>
      </c>
      <c r="BF22" s="13"/>
      <c r="BG22" s="11"/>
      <c r="BH22" s="11">
        <f t="shared" si="64"/>
        <v>0</v>
      </c>
      <c r="BI22" s="11">
        <f t="shared" si="65"/>
        <v>0</v>
      </c>
      <c r="BJ22" s="13"/>
      <c r="BK22" s="11"/>
      <c r="BL22" s="11" t="e">
        <f t="shared" si="66"/>
        <v>#DIV/0!</v>
      </c>
      <c r="BM22" s="11" t="e">
        <f t="shared" si="88"/>
        <v>#DIV/0!</v>
      </c>
      <c r="BN22" s="14" t="e">
        <f t="shared" si="89"/>
        <v>#DIV/0!</v>
      </c>
      <c r="BO22" s="14" t="e">
        <f t="shared" si="90"/>
        <v>#DIV/0!</v>
      </c>
      <c r="BR22" s="35"/>
      <c r="BS22" s="12" t="s">
        <v>11</v>
      </c>
      <c r="BT22" s="13"/>
      <c r="BU22" s="11"/>
      <c r="BV22" s="11">
        <f t="shared" si="67"/>
        <v>0</v>
      </c>
      <c r="BW22" s="11">
        <f t="shared" si="68"/>
        <v>0</v>
      </c>
      <c r="BX22" s="13"/>
      <c r="BY22" s="11"/>
      <c r="BZ22" s="11" t="e">
        <f t="shared" si="69"/>
        <v>#DIV/0!</v>
      </c>
      <c r="CA22" s="11" t="e">
        <f t="shared" si="91"/>
        <v>#DIV/0!</v>
      </c>
      <c r="CB22" s="14" t="e">
        <f t="shared" si="92"/>
        <v>#DIV/0!</v>
      </c>
      <c r="CC22" s="14" t="e">
        <f t="shared" si="93"/>
        <v>#DIV/0!</v>
      </c>
      <c r="CF22" s="35"/>
      <c r="CG22" s="12" t="s">
        <v>11</v>
      </c>
      <c r="CH22" s="13"/>
      <c r="CI22" s="11"/>
      <c r="CJ22" s="11">
        <f t="shared" si="70"/>
        <v>0</v>
      </c>
      <c r="CK22" s="11">
        <f t="shared" si="71"/>
        <v>0</v>
      </c>
      <c r="CL22" s="13"/>
      <c r="CM22" s="11"/>
      <c r="CN22" s="11" t="e">
        <f t="shared" si="72"/>
        <v>#DIV/0!</v>
      </c>
      <c r="CO22" s="11" t="e">
        <f t="shared" si="94"/>
        <v>#DIV/0!</v>
      </c>
      <c r="CP22" s="14" t="e">
        <f t="shared" si="95"/>
        <v>#DIV/0!</v>
      </c>
      <c r="CQ22" s="14" t="e">
        <f t="shared" si="96"/>
        <v>#DIV/0!</v>
      </c>
      <c r="CT22" s="35"/>
      <c r="CU22" s="12" t="s">
        <v>11</v>
      </c>
      <c r="CV22" s="13"/>
      <c r="CW22" s="11"/>
      <c r="CX22" s="11">
        <f t="shared" si="73"/>
        <v>0</v>
      </c>
      <c r="CY22" s="11">
        <f t="shared" si="74"/>
        <v>0</v>
      </c>
      <c r="CZ22" s="13"/>
      <c r="DA22" s="11"/>
      <c r="DB22" s="11" t="e">
        <f t="shared" si="75"/>
        <v>#DIV/0!</v>
      </c>
      <c r="DC22" s="11" t="e">
        <f t="shared" si="97"/>
        <v>#DIV/0!</v>
      </c>
      <c r="DD22" s="14" t="e">
        <f t="shared" si="98"/>
        <v>#DIV/0!</v>
      </c>
      <c r="DE22" s="14" t="e">
        <f t="shared" si="99"/>
        <v>#DIV/0!</v>
      </c>
    </row>
    <row r="23" spans="1:109" x14ac:dyDescent="0.25">
      <c r="A23" s="35"/>
      <c r="B23" s="12" t="s">
        <v>33</v>
      </c>
      <c r="C23" s="25" t="s">
        <v>35</v>
      </c>
      <c r="D23" s="11">
        <v>365</v>
      </c>
      <c r="E23" s="11">
        <f t="shared" si="52"/>
        <v>1.4584831774954048E-2</v>
      </c>
      <c r="F23" s="11">
        <f t="shared" si="53"/>
        <v>9.3678176523689458E-3</v>
      </c>
      <c r="G23" s="13"/>
      <c r="H23" s="11"/>
      <c r="I23" s="11" t="e">
        <f t="shared" si="54"/>
        <v>#DIV/0!</v>
      </c>
      <c r="J23" s="11" t="e">
        <f t="shared" si="76"/>
        <v>#DIV/0!</v>
      </c>
      <c r="K23" s="14" t="e">
        <f t="shared" si="77"/>
        <v>#DIV/0!</v>
      </c>
      <c r="L23" s="14" t="e">
        <f t="shared" si="78"/>
        <v>#DIV/0!</v>
      </c>
      <c r="O23" s="35"/>
      <c r="P23" s="12" t="s">
        <v>33</v>
      </c>
      <c r="Q23" s="25" t="s">
        <v>36</v>
      </c>
      <c r="R23" s="11">
        <v>183</v>
      </c>
      <c r="S23" s="11">
        <f t="shared" si="55"/>
        <v>7.7733412624246025E-3</v>
      </c>
      <c r="T23" s="11">
        <f t="shared" si="56"/>
        <v>4.9928065417304771E-3</v>
      </c>
      <c r="U23" s="13"/>
      <c r="V23" s="11"/>
      <c r="W23" s="11" t="e">
        <f t="shared" si="57"/>
        <v>#DIV/0!</v>
      </c>
      <c r="X23" s="11" t="e">
        <f t="shared" si="79"/>
        <v>#DIV/0!</v>
      </c>
      <c r="Y23" s="14" t="e">
        <f t="shared" si="80"/>
        <v>#DIV/0!</v>
      </c>
      <c r="Z23" s="14" t="e">
        <f t="shared" si="81"/>
        <v>#DIV/0!</v>
      </c>
      <c r="AC23" s="35"/>
      <c r="AD23" s="12" t="s">
        <v>33</v>
      </c>
      <c r="AE23" s="25" t="s">
        <v>39</v>
      </c>
      <c r="AF23" s="11">
        <v>532</v>
      </c>
      <c r="AG23" s="11">
        <f t="shared" si="58"/>
        <v>2.2820864790665751E-2</v>
      </c>
      <c r="AH23" s="11">
        <f t="shared" si="59"/>
        <v>1.4657810479202261E-2</v>
      </c>
      <c r="AI23" s="13"/>
      <c r="AJ23" s="11"/>
      <c r="AK23" s="11" t="e">
        <f t="shared" si="60"/>
        <v>#DIV/0!</v>
      </c>
      <c r="AL23" s="11" t="e">
        <f t="shared" si="82"/>
        <v>#DIV/0!</v>
      </c>
      <c r="AM23" s="14" t="e">
        <f t="shared" si="83"/>
        <v>#DIV/0!</v>
      </c>
      <c r="AN23" s="14" t="e">
        <f t="shared" si="84"/>
        <v>#DIV/0!</v>
      </c>
      <c r="AP23" s="35"/>
      <c r="AQ23" s="12" t="s">
        <v>33</v>
      </c>
      <c r="AR23" s="25"/>
      <c r="AS23" s="11"/>
      <c r="AT23" s="11">
        <f t="shared" si="61"/>
        <v>0</v>
      </c>
      <c r="AU23" s="11">
        <f t="shared" si="62"/>
        <v>0</v>
      </c>
      <c r="AV23" s="13"/>
      <c r="AW23" s="11"/>
      <c r="AX23" s="11" t="e">
        <f t="shared" si="63"/>
        <v>#DIV/0!</v>
      </c>
      <c r="AY23" s="11" t="e">
        <f t="shared" si="85"/>
        <v>#DIV/0!</v>
      </c>
      <c r="AZ23" s="14" t="e">
        <f t="shared" si="86"/>
        <v>#DIV/0!</v>
      </c>
      <c r="BA23" s="14" t="e">
        <f t="shared" si="87"/>
        <v>#DIV/0!</v>
      </c>
      <c r="BD23" s="35"/>
      <c r="BE23" s="12" t="s">
        <v>33</v>
      </c>
      <c r="BF23" s="25" t="s">
        <v>42</v>
      </c>
      <c r="BG23" s="11">
        <v>1305</v>
      </c>
      <c r="BH23" s="11">
        <f t="shared" si="64"/>
        <v>5.5430488892664484E-2</v>
      </c>
      <c r="BI23" s="11">
        <f t="shared" si="65"/>
        <v>3.5602927777326321E-2</v>
      </c>
      <c r="BJ23" s="13"/>
      <c r="BK23" s="11"/>
      <c r="BL23" s="11" t="e">
        <f t="shared" si="66"/>
        <v>#DIV/0!</v>
      </c>
      <c r="BM23" s="11" t="e">
        <f t="shared" si="88"/>
        <v>#DIV/0!</v>
      </c>
      <c r="BN23" s="14" t="e">
        <f t="shared" si="89"/>
        <v>#DIV/0!</v>
      </c>
      <c r="BO23" s="14" t="e">
        <f t="shared" si="90"/>
        <v>#DIV/0!</v>
      </c>
      <c r="BR23" s="35"/>
      <c r="BS23" s="12" t="s">
        <v>33</v>
      </c>
      <c r="BT23" s="25" t="s">
        <v>52</v>
      </c>
      <c r="BU23" s="11">
        <v>1022</v>
      </c>
      <c r="BV23" s="11">
        <f t="shared" si="67"/>
        <v>4.4217539912603299E-2</v>
      </c>
      <c r="BW23" s="11">
        <f t="shared" si="68"/>
        <v>2.8400865867300593E-2</v>
      </c>
      <c r="BX23" s="13"/>
      <c r="BY23" s="11"/>
      <c r="BZ23" s="11" t="e">
        <f t="shared" si="69"/>
        <v>#DIV/0!</v>
      </c>
      <c r="CA23" s="11" t="e">
        <f t="shared" si="91"/>
        <v>#DIV/0!</v>
      </c>
      <c r="CB23" s="14" t="e">
        <f t="shared" si="92"/>
        <v>#DIV/0!</v>
      </c>
      <c r="CC23" s="14" t="e">
        <f t="shared" si="93"/>
        <v>#DIV/0!</v>
      </c>
      <c r="CF23" s="35"/>
      <c r="CG23" s="12" t="s">
        <v>33</v>
      </c>
      <c r="CH23" s="25" t="s">
        <v>80</v>
      </c>
      <c r="CI23" s="11">
        <v>913</v>
      </c>
      <c r="CJ23" s="11">
        <f t="shared" si="70"/>
        <v>3.8793286594433825E-2</v>
      </c>
      <c r="CK23" s="11">
        <f t="shared" si="71"/>
        <v>2.4916875323636685E-2</v>
      </c>
      <c r="CL23" s="13"/>
      <c r="CM23" s="11"/>
      <c r="CN23" s="11" t="e">
        <f t="shared" si="72"/>
        <v>#DIV/0!</v>
      </c>
      <c r="CO23" s="11" t="e">
        <f t="shared" si="94"/>
        <v>#DIV/0!</v>
      </c>
      <c r="CP23" s="14" t="e">
        <f t="shared" si="95"/>
        <v>#DIV/0!</v>
      </c>
      <c r="CQ23" s="14" t="e">
        <f t="shared" si="96"/>
        <v>#DIV/0!</v>
      </c>
      <c r="CT23" s="35"/>
      <c r="CU23" s="12" t="s">
        <v>33</v>
      </c>
      <c r="CV23" s="25" t="s">
        <v>78</v>
      </c>
      <c r="CW23" s="11">
        <v>603</v>
      </c>
      <c r="CX23" s="11">
        <f t="shared" si="73"/>
        <v>2.5551930166532479E-2</v>
      </c>
      <c r="CY23" s="11">
        <f t="shared" si="74"/>
        <v>1.6411970063116871E-2</v>
      </c>
      <c r="CZ23" s="13"/>
      <c r="DA23" s="11"/>
      <c r="DB23" s="11" t="e">
        <f t="shared" si="75"/>
        <v>#DIV/0!</v>
      </c>
      <c r="DC23" s="11" t="e">
        <f t="shared" si="97"/>
        <v>#DIV/0!</v>
      </c>
      <c r="DD23" s="14" t="e">
        <f t="shared" si="98"/>
        <v>#DIV/0!</v>
      </c>
      <c r="DE23" s="14" t="e">
        <f t="shared" si="99"/>
        <v>#DIV/0!</v>
      </c>
    </row>
    <row r="24" spans="1:109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</row>
    <row r="25" spans="1:109" x14ac:dyDescent="0.25">
      <c r="A25" s="2"/>
      <c r="B25" s="7"/>
      <c r="C25" s="37" t="s">
        <v>0</v>
      </c>
      <c r="D25" s="37"/>
      <c r="E25" s="37"/>
      <c r="F25" s="37"/>
      <c r="G25" s="37" t="s">
        <v>1</v>
      </c>
      <c r="H25" s="37"/>
      <c r="I25" s="37"/>
      <c r="J25" s="37"/>
      <c r="K25" s="3" t="s">
        <v>2</v>
      </c>
      <c r="L25" s="3" t="s">
        <v>3</v>
      </c>
      <c r="O25" s="2"/>
      <c r="P25" s="28"/>
      <c r="Q25" s="37" t="s">
        <v>0</v>
      </c>
      <c r="R25" s="37"/>
      <c r="S25" s="37"/>
      <c r="T25" s="37"/>
      <c r="U25" s="37" t="s">
        <v>1</v>
      </c>
      <c r="V25" s="37"/>
      <c r="W25" s="37"/>
      <c r="X25" s="37"/>
      <c r="Y25" s="3" t="s">
        <v>2</v>
      </c>
      <c r="Z25" s="3" t="s">
        <v>3</v>
      </c>
      <c r="AC25" s="2"/>
      <c r="AD25" s="28"/>
      <c r="AE25" s="37" t="s">
        <v>0</v>
      </c>
      <c r="AF25" s="37"/>
      <c r="AG25" s="37"/>
      <c r="AH25" s="37"/>
      <c r="AI25" s="37" t="s">
        <v>1</v>
      </c>
      <c r="AJ25" s="37"/>
      <c r="AK25" s="37"/>
      <c r="AL25" s="37"/>
      <c r="AM25" s="3" t="s">
        <v>2</v>
      </c>
      <c r="AN25" s="3" t="s">
        <v>3</v>
      </c>
      <c r="AP25" s="2"/>
      <c r="AQ25" s="28"/>
      <c r="AR25" s="37" t="s">
        <v>0</v>
      </c>
      <c r="AS25" s="37"/>
      <c r="AT25" s="37"/>
      <c r="AU25" s="37"/>
      <c r="AV25" s="37" t="s">
        <v>1</v>
      </c>
      <c r="AW25" s="37"/>
      <c r="AX25" s="37"/>
      <c r="AY25" s="37"/>
      <c r="AZ25" s="3" t="s">
        <v>2</v>
      </c>
      <c r="BA25" s="3" t="s">
        <v>3</v>
      </c>
      <c r="BD25" s="2"/>
      <c r="BE25" s="30"/>
      <c r="BF25" s="37" t="s">
        <v>0</v>
      </c>
      <c r="BG25" s="37"/>
      <c r="BH25" s="37"/>
      <c r="BI25" s="37"/>
      <c r="BJ25" s="37" t="s">
        <v>1</v>
      </c>
      <c r="BK25" s="37"/>
      <c r="BL25" s="37"/>
      <c r="BM25" s="37"/>
      <c r="BN25" s="3" t="s">
        <v>2</v>
      </c>
      <c r="BO25" s="3" t="s">
        <v>3</v>
      </c>
      <c r="BR25" s="2"/>
      <c r="BS25" s="30"/>
      <c r="BT25" s="37" t="s">
        <v>0</v>
      </c>
      <c r="BU25" s="37"/>
      <c r="BV25" s="37"/>
      <c r="BW25" s="37"/>
      <c r="BX25" s="37" t="s">
        <v>1</v>
      </c>
      <c r="BY25" s="37"/>
      <c r="BZ25" s="37"/>
      <c r="CA25" s="37"/>
      <c r="CB25" s="3" t="s">
        <v>2</v>
      </c>
      <c r="CC25" s="3" t="s">
        <v>3</v>
      </c>
      <c r="CF25" s="2"/>
      <c r="CG25" s="30"/>
      <c r="CH25" s="37" t="s">
        <v>0</v>
      </c>
      <c r="CI25" s="37"/>
      <c r="CJ25" s="37"/>
      <c r="CK25" s="37"/>
      <c r="CL25" s="37" t="s">
        <v>1</v>
      </c>
      <c r="CM25" s="37"/>
      <c r="CN25" s="37"/>
      <c r="CO25" s="37"/>
      <c r="CP25" s="3" t="s">
        <v>2</v>
      </c>
      <c r="CQ25" s="3" t="s">
        <v>3</v>
      </c>
      <c r="CT25" s="2"/>
      <c r="CU25" s="30"/>
      <c r="CV25" s="37" t="s">
        <v>0</v>
      </c>
      <c r="CW25" s="37"/>
      <c r="CX25" s="37"/>
      <c r="CY25" s="37"/>
      <c r="CZ25" s="37" t="s">
        <v>1</v>
      </c>
      <c r="DA25" s="37"/>
      <c r="DB25" s="37"/>
      <c r="DC25" s="37"/>
      <c r="DD25" s="3" t="s">
        <v>2</v>
      </c>
      <c r="DE25" s="3" t="s">
        <v>3</v>
      </c>
    </row>
    <row r="26" spans="1:109" x14ac:dyDescent="0.25">
      <c r="A26" s="10" t="s">
        <v>9</v>
      </c>
      <c r="B26" s="11"/>
      <c r="C26" s="11" t="s">
        <v>4</v>
      </c>
      <c r="D26" s="11" t="s">
        <v>5</v>
      </c>
      <c r="E26" s="11" t="s">
        <v>6</v>
      </c>
      <c r="F26" s="11" t="s">
        <v>7</v>
      </c>
      <c r="G26" s="11" t="s">
        <v>4</v>
      </c>
      <c r="H26" s="11" t="s">
        <v>5</v>
      </c>
      <c r="I26" s="11" t="s">
        <v>6</v>
      </c>
      <c r="J26" s="11" t="s">
        <v>7</v>
      </c>
      <c r="K26" s="11" t="s">
        <v>7</v>
      </c>
      <c r="L26" s="11" t="s">
        <v>7</v>
      </c>
      <c r="O26" s="27" t="s">
        <v>9</v>
      </c>
      <c r="P26" s="11"/>
      <c r="Q26" s="11" t="s">
        <v>4</v>
      </c>
      <c r="R26" s="11" t="s">
        <v>5</v>
      </c>
      <c r="S26" s="11" t="s">
        <v>6</v>
      </c>
      <c r="T26" s="11" t="s">
        <v>7</v>
      </c>
      <c r="U26" s="11" t="s">
        <v>4</v>
      </c>
      <c r="V26" s="11" t="s">
        <v>5</v>
      </c>
      <c r="W26" s="11" t="s">
        <v>6</v>
      </c>
      <c r="X26" s="11" t="s">
        <v>7</v>
      </c>
      <c r="Y26" s="11" t="s">
        <v>7</v>
      </c>
      <c r="Z26" s="11" t="s">
        <v>7</v>
      </c>
      <c r="AC26" s="27" t="s">
        <v>9</v>
      </c>
      <c r="AD26" s="11"/>
      <c r="AE26" s="11" t="s">
        <v>4</v>
      </c>
      <c r="AF26" s="11" t="s">
        <v>5</v>
      </c>
      <c r="AG26" s="11" t="s">
        <v>6</v>
      </c>
      <c r="AH26" s="11" t="s">
        <v>7</v>
      </c>
      <c r="AI26" s="11" t="s">
        <v>4</v>
      </c>
      <c r="AJ26" s="11" t="s">
        <v>5</v>
      </c>
      <c r="AK26" s="11" t="s">
        <v>6</v>
      </c>
      <c r="AL26" s="11" t="s">
        <v>7</v>
      </c>
      <c r="AM26" s="11" t="s">
        <v>7</v>
      </c>
      <c r="AN26" s="11" t="s">
        <v>7</v>
      </c>
      <c r="AP26" s="27" t="s">
        <v>9</v>
      </c>
      <c r="AQ26" s="11"/>
      <c r="AR26" s="11" t="s">
        <v>4</v>
      </c>
      <c r="AS26" s="11" t="s">
        <v>5</v>
      </c>
      <c r="AT26" s="11" t="s">
        <v>6</v>
      </c>
      <c r="AU26" s="11" t="s">
        <v>7</v>
      </c>
      <c r="AV26" s="11" t="s">
        <v>4</v>
      </c>
      <c r="AW26" s="11" t="s">
        <v>5</v>
      </c>
      <c r="AX26" s="11" t="s">
        <v>6</v>
      </c>
      <c r="AY26" s="11" t="s">
        <v>7</v>
      </c>
      <c r="AZ26" s="11" t="s">
        <v>7</v>
      </c>
      <c r="BA26" s="11" t="s">
        <v>7</v>
      </c>
      <c r="BD26" s="31" t="s">
        <v>9</v>
      </c>
      <c r="BE26" s="11"/>
      <c r="BF26" s="11" t="s">
        <v>4</v>
      </c>
      <c r="BG26" s="11" t="s">
        <v>5</v>
      </c>
      <c r="BH26" s="11" t="s">
        <v>6</v>
      </c>
      <c r="BI26" s="11" t="s">
        <v>7</v>
      </c>
      <c r="BJ26" s="11" t="s">
        <v>4</v>
      </c>
      <c r="BK26" s="11" t="s">
        <v>5</v>
      </c>
      <c r="BL26" s="11" t="s">
        <v>6</v>
      </c>
      <c r="BM26" s="11" t="s">
        <v>7</v>
      </c>
      <c r="BN26" s="11" t="s">
        <v>7</v>
      </c>
      <c r="BO26" s="11" t="s">
        <v>7</v>
      </c>
      <c r="BR26" s="31" t="s">
        <v>9</v>
      </c>
      <c r="BS26" s="11"/>
      <c r="BT26" s="11" t="s">
        <v>4</v>
      </c>
      <c r="BU26" s="11" t="s">
        <v>5</v>
      </c>
      <c r="BV26" s="11" t="s">
        <v>6</v>
      </c>
      <c r="BW26" s="11" t="s">
        <v>7</v>
      </c>
      <c r="BX26" s="11" t="s">
        <v>4</v>
      </c>
      <c r="BY26" s="11" t="s">
        <v>5</v>
      </c>
      <c r="BZ26" s="11" t="s">
        <v>6</v>
      </c>
      <c r="CA26" s="11" t="s">
        <v>7</v>
      </c>
      <c r="CB26" s="11" t="s">
        <v>7</v>
      </c>
      <c r="CC26" s="11" t="s">
        <v>7</v>
      </c>
      <c r="CF26" s="31" t="s">
        <v>9</v>
      </c>
      <c r="CG26" s="11"/>
      <c r="CH26" s="11" t="s">
        <v>4</v>
      </c>
      <c r="CI26" s="11" t="s">
        <v>5</v>
      </c>
      <c r="CJ26" s="11" t="s">
        <v>6</v>
      </c>
      <c r="CK26" s="11" t="s">
        <v>7</v>
      </c>
      <c r="CL26" s="11" t="s">
        <v>4</v>
      </c>
      <c r="CM26" s="11" t="s">
        <v>5</v>
      </c>
      <c r="CN26" s="11" t="s">
        <v>6</v>
      </c>
      <c r="CO26" s="11" t="s">
        <v>7</v>
      </c>
      <c r="CP26" s="11" t="s">
        <v>7</v>
      </c>
      <c r="CQ26" s="11" t="s">
        <v>7</v>
      </c>
      <c r="CT26" s="31" t="s">
        <v>9</v>
      </c>
      <c r="CU26" s="11"/>
      <c r="CV26" s="11" t="s">
        <v>4</v>
      </c>
      <c r="CW26" s="11" t="s">
        <v>5</v>
      </c>
      <c r="CX26" s="11" t="s">
        <v>6</v>
      </c>
      <c r="CY26" s="11" t="s">
        <v>7</v>
      </c>
      <c r="CZ26" s="11" t="s">
        <v>4</v>
      </c>
      <c r="DA26" s="11" t="s">
        <v>5</v>
      </c>
      <c r="DB26" s="11" t="s">
        <v>6</v>
      </c>
      <c r="DC26" s="11" t="s">
        <v>7</v>
      </c>
      <c r="DD26" s="11" t="s">
        <v>7</v>
      </c>
      <c r="DE26" s="11" t="s">
        <v>7</v>
      </c>
    </row>
    <row r="27" spans="1:109" x14ac:dyDescent="0.25">
      <c r="A27" s="35">
        <v>4</v>
      </c>
      <c r="B27" s="12" t="s">
        <v>8</v>
      </c>
      <c r="C27" s="13" t="s">
        <v>49</v>
      </c>
      <c r="D27" s="11">
        <v>25249</v>
      </c>
      <c r="E27" s="11">
        <f>D27/$D$27</f>
        <v>1</v>
      </c>
      <c r="F27" s="11">
        <f>E27*$D$3*$G$3*(100/500/(80/480))</f>
        <v>0.70783932047425246</v>
      </c>
      <c r="G27" s="13"/>
      <c r="H27" s="11"/>
      <c r="I27" s="11" t="e">
        <f>H27/$H$27</f>
        <v>#DIV/0!</v>
      </c>
      <c r="J27" s="11" t="e">
        <f>I27*$D$3*$G$3*(200/1000/(180/980))</f>
        <v>#DIV/0!</v>
      </c>
      <c r="K27" s="14" t="e">
        <f>AVERAGE(J27,F27)</f>
        <v>#DIV/0!</v>
      </c>
      <c r="L27" s="14" t="e">
        <f>STDEV(J27,F27)</f>
        <v>#DIV/0!</v>
      </c>
      <c r="O27" s="35">
        <v>4</v>
      </c>
      <c r="P27" s="12" t="s">
        <v>8</v>
      </c>
      <c r="Q27" s="13" t="s">
        <v>45</v>
      </c>
      <c r="R27" s="11">
        <v>24949</v>
      </c>
      <c r="S27" s="11">
        <f>R27/$R$27</f>
        <v>1</v>
      </c>
      <c r="T27" s="11">
        <f>S27*$D$3*$G$3*(100/500/(80/480))</f>
        <v>0.70783932047425246</v>
      </c>
      <c r="U27" s="13"/>
      <c r="V27" s="11"/>
      <c r="W27" s="11" t="e">
        <f>V27/$H$27</f>
        <v>#DIV/0!</v>
      </c>
      <c r="X27" s="11" t="e">
        <f>W27*$D$3*$G$3*(200/1000/(180/980))</f>
        <v>#DIV/0!</v>
      </c>
      <c r="Y27" s="14" t="e">
        <f>AVERAGE(X27,T27)</f>
        <v>#DIV/0!</v>
      </c>
      <c r="Z27" s="14" t="e">
        <f>STDEV(X27,T27)</f>
        <v>#DIV/0!</v>
      </c>
      <c r="AC27" s="35">
        <v>4</v>
      </c>
      <c r="AD27" s="12" t="s">
        <v>8</v>
      </c>
      <c r="AE27" s="13" t="s">
        <v>45</v>
      </c>
      <c r="AF27" s="11">
        <v>24496</v>
      </c>
      <c r="AG27" s="11">
        <f>AF27/$AF$27</f>
        <v>1</v>
      </c>
      <c r="AH27" s="11">
        <f>AG27*$D$3*$G$3*(100/500/(80/480))</f>
        <v>0.70783932047425246</v>
      </c>
      <c r="AI27" s="13"/>
      <c r="AJ27" s="11"/>
      <c r="AK27" s="11" t="e">
        <f>AJ27/$H$27</f>
        <v>#DIV/0!</v>
      </c>
      <c r="AL27" s="11" t="e">
        <f>AK27*$D$3*$G$3*(200/1000/(180/980))</f>
        <v>#DIV/0!</v>
      </c>
      <c r="AM27" s="14" t="e">
        <f>AVERAGE(AL27,AH27)</f>
        <v>#DIV/0!</v>
      </c>
      <c r="AN27" s="14" t="e">
        <f>STDEV(AL27,AH27)</f>
        <v>#DIV/0!</v>
      </c>
      <c r="AP27" s="35">
        <v>4</v>
      </c>
      <c r="AQ27" s="12" t="s">
        <v>8</v>
      </c>
      <c r="AR27" s="13" t="s">
        <v>34</v>
      </c>
      <c r="AS27" s="11">
        <v>24591</v>
      </c>
      <c r="AT27" s="11">
        <f>AS27/$AS$27</f>
        <v>1</v>
      </c>
      <c r="AU27" s="11">
        <f>AT27*$D$3*$G$3*(100/500/(80/480))</f>
        <v>0.70783932047425246</v>
      </c>
      <c r="AV27" s="13"/>
      <c r="AW27" s="11"/>
      <c r="AX27" s="11" t="e">
        <f>AW27/$H$27</f>
        <v>#DIV/0!</v>
      </c>
      <c r="AY27" s="11" t="e">
        <f>AX27*$D$3*$G$3*(200/1000/(180/980))</f>
        <v>#DIV/0!</v>
      </c>
      <c r="AZ27" s="14" t="e">
        <f>AVERAGE(AY27,AU27)</f>
        <v>#DIV/0!</v>
      </c>
      <c r="BA27" s="14" t="e">
        <f>STDEV(AY27,AU27)</f>
        <v>#DIV/0!</v>
      </c>
      <c r="BD27" s="35">
        <v>6</v>
      </c>
      <c r="BE27" s="12" t="s">
        <v>8</v>
      </c>
      <c r="BF27" s="13" t="s">
        <v>45</v>
      </c>
      <c r="BG27" s="11">
        <v>24573</v>
      </c>
      <c r="BH27" s="11">
        <f>BG27/$BG$27</f>
        <v>1</v>
      </c>
      <c r="BI27" s="11">
        <f>BH27*$D$3*$G$3*(100/500/(80/480))</f>
        <v>0.70783932047425246</v>
      </c>
      <c r="BJ27" s="13"/>
      <c r="BK27" s="11"/>
      <c r="BL27" s="11" t="e">
        <f>BK27/$H$27</f>
        <v>#DIV/0!</v>
      </c>
      <c r="BM27" s="11" t="e">
        <f>BL27*$D$3*$G$3*(200/1000/(180/980))</f>
        <v>#DIV/0!</v>
      </c>
      <c r="BN27" s="14" t="e">
        <f>AVERAGE(BM27,BI27)</f>
        <v>#DIV/0!</v>
      </c>
      <c r="BO27" s="14" t="e">
        <f>STDEV(BM27,BI27)</f>
        <v>#DIV/0!</v>
      </c>
      <c r="BR27" s="35">
        <v>6</v>
      </c>
      <c r="BS27" s="12" t="s">
        <v>8</v>
      </c>
      <c r="BT27" s="13" t="s">
        <v>45</v>
      </c>
      <c r="BU27" s="11">
        <v>22812</v>
      </c>
      <c r="BV27" s="11">
        <f>BU27/$BU$27</f>
        <v>1</v>
      </c>
      <c r="BW27" s="11">
        <f>BV27*$D$3*$G$3*(100/500/(80/480))</f>
        <v>0.70783932047425246</v>
      </c>
      <c r="BX27" s="13"/>
      <c r="BY27" s="11"/>
      <c r="BZ27" s="11" t="e">
        <f>BY27/$H$27</f>
        <v>#DIV/0!</v>
      </c>
      <c r="CA27" s="11" t="e">
        <f>BZ27*$D$3*$G$3*(200/1000/(180/980))</f>
        <v>#DIV/0!</v>
      </c>
      <c r="CB27" s="14" t="e">
        <f>AVERAGE(CA27,BW27)</f>
        <v>#DIV/0!</v>
      </c>
      <c r="CC27" s="14" t="e">
        <f>STDEV(CA27,BW27)</f>
        <v>#DIV/0!</v>
      </c>
      <c r="CF27" s="35">
        <v>6</v>
      </c>
      <c r="CG27" s="12" t="s">
        <v>8</v>
      </c>
      <c r="CH27" s="13" t="s">
        <v>49</v>
      </c>
      <c r="CI27" s="11">
        <v>23391</v>
      </c>
      <c r="CJ27" s="11">
        <f>CI27/$CI$27</f>
        <v>1</v>
      </c>
      <c r="CK27" s="11">
        <f>CJ27*$D$3*$G$3*(100/500/(80/480))</f>
        <v>0.70783932047425246</v>
      </c>
      <c r="CL27" s="13"/>
      <c r="CM27" s="11"/>
      <c r="CN27" s="11" t="e">
        <f>CM27/$H$27</f>
        <v>#DIV/0!</v>
      </c>
      <c r="CO27" s="11" t="e">
        <f>CN27*$D$3*$G$3*(200/1000/(180/980))</f>
        <v>#DIV/0!</v>
      </c>
      <c r="CP27" s="14" t="e">
        <f>AVERAGE(CO27,CK27)</f>
        <v>#DIV/0!</v>
      </c>
      <c r="CQ27" s="14" t="e">
        <f>STDEV(CO27,CK27)</f>
        <v>#DIV/0!</v>
      </c>
      <c r="CT27" s="35">
        <v>6</v>
      </c>
      <c r="CU27" s="12" t="s">
        <v>8</v>
      </c>
      <c r="CV27" s="13" t="s">
        <v>45</v>
      </c>
      <c r="CW27" s="11">
        <v>23305</v>
      </c>
      <c r="CX27" s="11">
        <f>CW27/$CW$27</f>
        <v>1</v>
      </c>
      <c r="CY27" s="11">
        <f>CX27*$D$3*$G$3*(100/500/(80/480))</f>
        <v>0.70783932047425246</v>
      </c>
      <c r="CZ27" s="13"/>
      <c r="DA27" s="11"/>
      <c r="DB27" s="11" t="e">
        <f>DA27/$H$27</f>
        <v>#DIV/0!</v>
      </c>
      <c r="DC27" s="11" t="e">
        <f>DB27*$D$3*$G$3*(200/1000/(180/980))</f>
        <v>#DIV/0!</v>
      </c>
      <c r="DD27" s="14" t="e">
        <f>AVERAGE(DC27,CY27)</f>
        <v>#DIV/0!</v>
      </c>
      <c r="DE27" s="14" t="e">
        <f>STDEV(DC27,CY27)</f>
        <v>#DIV/0!</v>
      </c>
    </row>
    <row r="28" spans="1:109" x14ac:dyDescent="0.25">
      <c r="A28" s="35"/>
      <c r="B28" s="12" t="s">
        <v>10</v>
      </c>
      <c r="C28" s="13" t="s">
        <v>50</v>
      </c>
      <c r="D28" s="11">
        <v>2942</v>
      </c>
      <c r="E28" s="11">
        <f t="shared" ref="E28:E32" si="100">D28/$D$27</f>
        <v>0.11651946611746999</v>
      </c>
      <c r="F28" s="11">
        <f t="shared" ref="F28:F32" si="101">E28*$D$3*$G$3*(100/500/(80/480))</f>
        <v>8.2477059718612633E-2</v>
      </c>
      <c r="G28" s="13"/>
      <c r="H28" s="11"/>
      <c r="I28" s="11" t="e">
        <f t="shared" ref="I28:I32" si="102">H28/$H$27</f>
        <v>#DIV/0!</v>
      </c>
      <c r="J28" s="11" t="e">
        <f t="shared" ref="J28:J32" si="103">I28*$D$3*$G$3*(200/1000/(180/980))</f>
        <v>#DIV/0!</v>
      </c>
      <c r="K28" s="14" t="e">
        <f>AVERAGE(J28,F28)</f>
        <v>#DIV/0!</v>
      </c>
      <c r="L28" s="14" t="e">
        <f>STDEV(J28,F28)</f>
        <v>#DIV/0!</v>
      </c>
      <c r="O28" s="35"/>
      <c r="P28" s="12" t="s">
        <v>10</v>
      </c>
      <c r="Q28" s="13" t="s">
        <v>53</v>
      </c>
      <c r="R28" s="11">
        <v>1905</v>
      </c>
      <c r="S28" s="11">
        <f t="shared" ref="S28:S32" si="104">R28/$R$27</f>
        <v>7.635576576215479E-2</v>
      </c>
      <c r="T28" s="11">
        <f t="shared" ref="T28:T32" si="105">S28*$D$3*$G$3*(100/500/(80/480))</f>
        <v>5.404761335137484E-2</v>
      </c>
      <c r="U28" s="13"/>
      <c r="V28" s="11"/>
      <c r="W28" s="11" t="e">
        <f t="shared" ref="W28:W32" si="106">V28/$H$27</f>
        <v>#DIV/0!</v>
      </c>
      <c r="X28" s="11" t="e">
        <f t="shared" ref="X28:X32" si="107">W28*$D$3*$G$3*(200/1000/(180/980))</f>
        <v>#DIV/0!</v>
      </c>
      <c r="Y28" s="14" t="e">
        <f>AVERAGE(X28,T28)</f>
        <v>#DIV/0!</v>
      </c>
      <c r="Z28" s="14" t="e">
        <f>STDEV(X28,T28)</f>
        <v>#DIV/0!</v>
      </c>
      <c r="AC28" s="35"/>
      <c r="AD28" s="12" t="s">
        <v>10</v>
      </c>
      <c r="AE28" s="13" t="s">
        <v>50</v>
      </c>
      <c r="AF28" s="11">
        <v>1661</v>
      </c>
      <c r="AG28" s="11">
        <f t="shared" ref="AG28:AG32" si="108">AF28/$AF$27</f>
        <v>6.7806988896146309E-2</v>
      </c>
      <c r="AH28" s="11">
        <f t="shared" ref="AH28:AH32" si="109">AG28*$D$3*$G$3*(100/500/(80/480))</f>
        <v>4.799645294365338E-2</v>
      </c>
      <c r="AI28" s="13"/>
      <c r="AJ28" s="11"/>
      <c r="AK28" s="11" t="e">
        <f t="shared" ref="AK28:AK32" si="110">AJ28/$H$27</f>
        <v>#DIV/0!</v>
      </c>
      <c r="AL28" s="11" t="e">
        <f t="shared" ref="AL28:AL32" si="111">AK28*$D$3*$G$3*(200/1000/(180/980))</f>
        <v>#DIV/0!</v>
      </c>
      <c r="AM28" s="14" t="e">
        <f>AVERAGE(AL28,AH28)</f>
        <v>#DIV/0!</v>
      </c>
      <c r="AN28" s="14" t="e">
        <f>STDEV(AL28,AH28)</f>
        <v>#DIV/0!</v>
      </c>
      <c r="AP28" s="35"/>
      <c r="AQ28" s="12" t="s">
        <v>10</v>
      </c>
      <c r="AR28" s="13" t="s">
        <v>53</v>
      </c>
      <c r="AS28" s="11">
        <v>3293</v>
      </c>
      <c r="AT28" s="11">
        <f t="shared" ref="AT28:AT32" si="112">AS28/$AS$27</f>
        <v>0.13391078036680087</v>
      </c>
      <c r="AU28" s="11">
        <f t="shared" ref="AU28:AU32" si="113">AT28*$D$3*$G$3*(100/500/(80/480))</f>
        <v>9.4787315779013184E-2</v>
      </c>
      <c r="AV28" s="13"/>
      <c r="AW28" s="11"/>
      <c r="AX28" s="11" t="e">
        <f t="shared" ref="AX28:AX32" si="114">AW28/$H$27</f>
        <v>#DIV/0!</v>
      </c>
      <c r="AY28" s="11" t="e">
        <f t="shared" ref="AY28:AY32" si="115">AX28*$D$3*$G$3*(200/1000/(180/980))</f>
        <v>#DIV/0!</v>
      </c>
      <c r="AZ28" s="14" t="e">
        <f>AVERAGE(AY28,AU28)</f>
        <v>#DIV/0!</v>
      </c>
      <c r="BA28" s="14" t="e">
        <f>STDEV(AY28,AU28)</f>
        <v>#DIV/0!</v>
      </c>
      <c r="BD28" s="35"/>
      <c r="BE28" s="12" t="s">
        <v>10</v>
      </c>
      <c r="BF28" s="13"/>
      <c r="BG28" s="11"/>
      <c r="BH28" s="11">
        <f t="shared" ref="BH28:BH32" si="116">BG28/$BG$27</f>
        <v>0</v>
      </c>
      <c r="BI28" s="11">
        <f t="shared" ref="BI28:BI32" si="117">BH28*$D$3*$G$3*(100/500/(80/480))</f>
        <v>0</v>
      </c>
      <c r="BJ28" s="13"/>
      <c r="BK28" s="11"/>
      <c r="BL28" s="11" t="e">
        <f t="shared" ref="BL28:BL32" si="118">BK28/$H$27</f>
        <v>#DIV/0!</v>
      </c>
      <c r="BM28" s="11" t="e">
        <f t="shared" ref="BM28:BM32" si="119">BL28*$D$3*$G$3*(200/1000/(180/980))</f>
        <v>#DIV/0!</v>
      </c>
      <c r="BN28" s="14" t="e">
        <f>AVERAGE(BM28,BI28)</f>
        <v>#DIV/0!</v>
      </c>
      <c r="BO28" s="14" t="e">
        <f>STDEV(BM28,BI28)</f>
        <v>#DIV/0!</v>
      </c>
      <c r="BR28" s="35"/>
      <c r="BS28" s="12" t="s">
        <v>10</v>
      </c>
      <c r="BT28" s="13"/>
      <c r="BU28" s="11"/>
      <c r="BV28" s="11">
        <f t="shared" ref="BV28:BV32" si="120">BU28/$BU$27</f>
        <v>0</v>
      </c>
      <c r="BW28" s="11">
        <f t="shared" ref="BW28:BW32" si="121">BV28*$D$3*$G$3*(100/500/(80/480))</f>
        <v>0</v>
      </c>
      <c r="BX28" s="13"/>
      <c r="BY28" s="11"/>
      <c r="BZ28" s="11" t="e">
        <f t="shared" ref="BZ28:BZ32" si="122">BY28/$H$27</f>
        <v>#DIV/0!</v>
      </c>
      <c r="CA28" s="11" t="e">
        <f t="shared" ref="CA28:CA32" si="123">BZ28*$D$3*$G$3*(200/1000/(180/980))</f>
        <v>#DIV/0!</v>
      </c>
      <c r="CB28" s="14" t="e">
        <f>AVERAGE(CA28,BW28)</f>
        <v>#DIV/0!</v>
      </c>
      <c r="CC28" s="14" t="e">
        <f>STDEV(CA28,BW28)</f>
        <v>#DIV/0!</v>
      </c>
      <c r="CF28" s="35"/>
      <c r="CG28" s="12" t="s">
        <v>10</v>
      </c>
      <c r="CH28" s="13"/>
      <c r="CI28" s="11"/>
      <c r="CJ28" s="11">
        <f t="shared" ref="CJ28:CJ32" si="124">CI28/$CI$27</f>
        <v>0</v>
      </c>
      <c r="CK28" s="11">
        <f t="shared" ref="CK28:CK32" si="125">CJ28*$D$3*$G$3*(100/500/(80/480))</f>
        <v>0</v>
      </c>
      <c r="CL28" s="13"/>
      <c r="CM28" s="11"/>
      <c r="CN28" s="11" t="e">
        <f t="shared" ref="CN28:CN32" si="126">CM28/$H$27</f>
        <v>#DIV/0!</v>
      </c>
      <c r="CO28" s="11" t="e">
        <f t="shared" ref="CO28:CO32" si="127">CN28*$D$3*$G$3*(200/1000/(180/980))</f>
        <v>#DIV/0!</v>
      </c>
      <c r="CP28" s="14" t="e">
        <f>AVERAGE(CO28,CK28)</f>
        <v>#DIV/0!</v>
      </c>
      <c r="CQ28" s="14" t="e">
        <f>STDEV(CO28,CK28)</f>
        <v>#DIV/0!</v>
      </c>
      <c r="CT28" s="35"/>
      <c r="CU28" s="12" t="s">
        <v>10</v>
      </c>
      <c r="CV28" s="13"/>
      <c r="CW28" s="11"/>
      <c r="CX28" s="11">
        <f t="shared" ref="CX28:CX32" si="128">CW28/$CW$27</f>
        <v>0</v>
      </c>
      <c r="CY28" s="11">
        <f t="shared" ref="CY28:CY32" si="129">CX28*$D$3*$G$3*(100/500/(80/480))</f>
        <v>0</v>
      </c>
      <c r="CZ28" s="13"/>
      <c r="DA28" s="11"/>
      <c r="DB28" s="11" t="e">
        <f t="shared" ref="DB28:DB32" si="130">DA28/$H$27</f>
        <v>#DIV/0!</v>
      </c>
      <c r="DC28" s="11" t="e">
        <f t="shared" ref="DC28:DC32" si="131">DB28*$D$3*$G$3*(200/1000/(180/980))</f>
        <v>#DIV/0!</v>
      </c>
      <c r="DD28" s="14" t="e">
        <f>AVERAGE(DC28,CY28)</f>
        <v>#DIV/0!</v>
      </c>
      <c r="DE28" s="14" t="e">
        <f>STDEV(DC28,CY28)</f>
        <v>#DIV/0!</v>
      </c>
    </row>
    <row r="29" spans="1:109" x14ac:dyDescent="0.25">
      <c r="A29" s="35"/>
      <c r="B29" s="12" t="s">
        <v>31</v>
      </c>
      <c r="C29" s="13" t="s">
        <v>51</v>
      </c>
      <c r="D29" s="11">
        <v>99987</v>
      </c>
      <c r="E29" s="11">
        <f t="shared" si="100"/>
        <v>3.9600380213077746</v>
      </c>
      <c r="F29" s="11">
        <f t="shared" si="101"/>
        <v>2.8030706220546979</v>
      </c>
      <c r="G29" s="13"/>
      <c r="H29" s="11"/>
      <c r="I29" s="11" t="e">
        <f t="shared" si="102"/>
        <v>#DIV/0!</v>
      </c>
      <c r="J29" s="11" t="e">
        <f t="shared" si="103"/>
        <v>#DIV/0!</v>
      </c>
      <c r="K29" s="14" t="e">
        <f t="shared" ref="K29:K32" si="132">AVERAGE(J29,F29)</f>
        <v>#DIV/0!</v>
      </c>
      <c r="L29" s="14" t="e">
        <f t="shared" ref="L29:L32" si="133">STDEV(J29,F29)</f>
        <v>#DIV/0!</v>
      </c>
      <c r="O29" s="35"/>
      <c r="P29" s="12" t="s">
        <v>31</v>
      </c>
      <c r="Q29" s="13" t="s">
        <v>51</v>
      </c>
      <c r="R29" s="11">
        <v>63215</v>
      </c>
      <c r="S29" s="11">
        <f t="shared" si="104"/>
        <v>2.5337688885326064</v>
      </c>
      <c r="T29" s="11">
        <f t="shared" si="105"/>
        <v>1.793501248297722</v>
      </c>
      <c r="U29" s="13"/>
      <c r="V29" s="11"/>
      <c r="W29" s="11" t="e">
        <f t="shared" si="106"/>
        <v>#DIV/0!</v>
      </c>
      <c r="X29" s="11" t="e">
        <f t="shared" si="107"/>
        <v>#DIV/0!</v>
      </c>
      <c r="Y29" s="14" t="e">
        <f t="shared" ref="Y29:Y32" si="134">AVERAGE(X29,T29)</f>
        <v>#DIV/0!</v>
      </c>
      <c r="Z29" s="14" t="e">
        <f t="shared" ref="Z29:Z32" si="135">STDEV(X29,T29)</f>
        <v>#DIV/0!</v>
      </c>
      <c r="AC29" s="35"/>
      <c r="AD29" s="12" t="s">
        <v>31</v>
      </c>
      <c r="AE29" s="13" t="s">
        <v>43</v>
      </c>
      <c r="AF29" s="11">
        <v>63124</v>
      </c>
      <c r="AG29" s="11">
        <f t="shared" si="108"/>
        <v>2.5769105160026125</v>
      </c>
      <c r="AH29" s="11">
        <f t="shared" si="109"/>
        <v>1.8240385885702444</v>
      </c>
      <c r="AI29" s="13"/>
      <c r="AJ29" s="11"/>
      <c r="AK29" s="11" t="e">
        <f t="shared" si="110"/>
        <v>#DIV/0!</v>
      </c>
      <c r="AL29" s="11" t="e">
        <f t="shared" si="111"/>
        <v>#DIV/0!</v>
      </c>
      <c r="AM29" s="14" t="e">
        <f t="shared" ref="AM29:AM32" si="136">AVERAGE(AL29,AH29)</f>
        <v>#DIV/0!</v>
      </c>
      <c r="AN29" s="14" t="e">
        <f t="shared" ref="AN29:AN32" si="137">STDEV(AL29,AH29)</f>
        <v>#DIV/0!</v>
      </c>
      <c r="AP29" s="35"/>
      <c r="AQ29" s="12" t="s">
        <v>31</v>
      </c>
      <c r="AR29" s="13" t="s">
        <v>46</v>
      </c>
      <c r="AS29" s="11">
        <v>63572</v>
      </c>
      <c r="AT29" s="11">
        <f t="shared" si="112"/>
        <v>2.5851734374364606</v>
      </c>
      <c r="AU29" s="11">
        <f t="shared" si="113"/>
        <v>1.8298874092631114</v>
      </c>
      <c r="AV29" s="13"/>
      <c r="AW29" s="11"/>
      <c r="AX29" s="11" t="e">
        <f t="shared" si="114"/>
        <v>#DIV/0!</v>
      </c>
      <c r="AY29" s="11" t="e">
        <f t="shared" si="115"/>
        <v>#DIV/0!</v>
      </c>
      <c r="AZ29" s="14" t="e">
        <f t="shared" ref="AZ29:AZ32" si="138">AVERAGE(AY29,AU29)</f>
        <v>#DIV/0!</v>
      </c>
      <c r="BA29" s="14" t="e">
        <f t="shared" ref="BA29:BA32" si="139">STDEV(AY29,AU29)</f>
        <v>#DIV/0!</v>
      </c>
      <c r="BD29" s="35"/>
      <c r="BE29" s="12" t="s">
        <v>31</v>
      </c>
      <c r="BF29" s="13" t="s">
        <v>43</v>
      </c>
      <c r="BG29" s="11">
        <v>84704</v>
      </c>
      <c r="BH29" s="11">
        <f t="shared" si="116"/>
        <v>3.4470353640174176</v>
      </c>
      <c r="BI29" s="11">
        <f t="shared" si="117"/>
        <v>2.439947169716806</v>
      </c>
      <c r="BJ29" s="13"/>
      <c r="BK29" s="11"/>
      <c r="BL29" s="11" t="e">
        <f t="shared" si="118"/>
        <v>#DIV/0!</v>
      </c>
      <c r="BM29" s="11" t="e">
        <f t="shared" si="119"/>
        <v>#DIV/0!</v>
      </c>
      <c r="BN29" s="14" t="e">
        <f t="shared" ref="BN29:BN32" si="140">AVERAGE(BM29,BI29)</f>
        <v>#DIV/0!</v>
      </c>
      <c r="BO29" s="14" t="e">
        <f t="shared" ref="BO29:BO32" si="141">STDEV(BM29,BI29)</f>
        <v>#DIV/0!</v>
      </c>
      <c r="BR29" s="35"/>
      <c r="BS29" s="12" t="s">
        <v>31</v>
      </c>
      <c r="BT29" s="13" t="s">
        <v>43</v>
      </c>
      <c r="BU29" s="11">
        <v>49668</v>
      </c>
      <c r="BV29" s="11">
        <f t="shared" si="120"/>
        <v>2.1772751183587586</v>
      </c>
      <c r="BW29" s="11">
        <f t="shared" si="121"/>
        <v>1.5411609402645612</v>
      </c>
      <c r="BX29" s="13"/>
      <c r="BY29" s="11"/>
      <c r="BZ29" s="11" t="e">
        <f t="shared" si="122"/>
        <v>#DIV/0!</v>
      </c>
      <c r="CA29" s="11" t="e">
        <f t="shared" si="123"/>
        <v>#DIV/0!</v>
      </c>
      <c r="CB29" s="14" t="e">
        <f t="shared" ref="CB29:CB32" si="142">AVERAGE(CA29,BW29)</f>
        <v>#DIV/0!</v>
      </c>
      <c r="CC29" s="14" t="e">
        <f t="shared" ref="CC29:CC32" si="143">STDEV(CA29,BW29)</f>
        <v>#DIV/0!</v>
      </c>
      <c r="CF29" s="35"/>
      <c r="CG29" s="12" t="s">
        <v>31</v>
      </c>
      <c r="CH29" s="13" t="s">
        <v>51</v>
      </c>
      <c r="CI29" s="11">
        <v>62314</v>
      </c>
      <c r="CJ29" s="11">
        <f t="shared" si="124"/>
        <v>2.664016074558591</v>
      </c>
      <c r="CK29" s="11">
        <f t="shared" si="125"/>
        <v>1.8856953279480384</v>
      </c>
      <c r="CL29" s="13"/>
      <c r="CM29" s="11"/>
      <c r="CN29" s="11" t="e">
        <f t="shared" si="126"/>
        <v>#DIV/0!</v>
      </c>
      <c r="CO29" s="11" t="e">
        <f t="shared" si="127"/>
        <v>#DIV/0!</v>
      </c>
      <c r="CP29" s="14" t="e">
        <f t="shared" ref="CP29:CP32" si="144">AVERAGE(CO29,CK29)</f>
        <v>#DIV/0!</v>
      </c>
      <c r="CQ29" s="14" t="e">
        <f t="shared" ref="CQ29:CQ32" si="145">STDEV(CO29,CK29)</f>
        <v>#DIV/0!</v>
      </c>
      <c r="CT29" s="35"/>
      <c r="CU29" s="12" t="s">
        <v>31</v>
      </c>
      <c r="CV29" s="13" t="s">
        <v>48</v>
      </c>
      <c r="CW29" s="11">
        <v>57488</v>
      </c>
      <c r="CX29" s="11">
        <f t="shared" si="128"/>
        <v>2.4667667882428663</v>
      </c>
      <c r="CY29" s="11">
        <f t="shared" si="129"/>
        <v>1.7460745271582845</v>
      </c>
      <c r="CZ29" s="13"/>
      <c r="DA29" s="11"/>
      <c r="DB29" s="11" t="e">
        <f t="shared" si="130"/>
        <v>#DIV/0!</v>
      </c>
      <c r="DC29" s="11" t="e">
        <f t="shared" si="131"/>
        <v>#DIV/0!</v>
      </c>
      <c r="DD29" s="14" t="e">
        <f t="shared" ref="DD29:DD32" si="146">AVERAGE(DC29,CY29)</f>
        <v>#DIV/0!</v>
      </c>
      <c r="DE29" s="14" t="e">
        <f t="shared" ref="DE29:DE32" si="147">STDEV(DC29,CY29)</f>
        <v>#DIV/0!</v>
      </c>
    </row>
    <row r="30" spans="1:109" x14ac:dyDescent="0.25">
      <c r="A30" s="35"/>
      <c r="B30" s="12" t="s">
        <v>32</v>
      </c>
      <c r="C30" s="13" t="s">
        <v>47</v>
      </c>
      <c r="D30" s="11">
        <v>102325</v>
      </c>
      <c r="E30" s="11">
        <f t="shared" si="100"/>
        <v>4.052635747950414</v>
      </c>
      <c r="F30" s="11">
        <f t="shared" si="101"/>
        <v>2.8686149339588849</v>
      </c>
      <c r="G30" s="13"/>
      <c r="H30" s="11"/>
      <c r="I30" s="11" t="e">
        <f t="shared" si="102"/>
        <v>#DIV/0!</v>
      </c>
      <c r="J30" s="11" t="e">
        <f t="shared" si="103"/>
        <v>#DIV/0!</v>
      </c>
      <c r="K30" s="14" t="e">
        <f t="shared" si="132"/>
        <v>#DIV/0!</v>
      </c>
      <c r="L30" s="14" t="e">
        <f t="shared" si="133"/>
        <v>#DIV/0!</v>
      </c>
      <c r="O30" s="35"/>
      <c r="P30" s="12" t="s">
        <v>32</v>
      </c>
      <c r="Q30" s="13" t="s">
        <v>47</v>
      </c>
      <c r="R30" s="11">
        <v>107892</v>
      </c>
      <c r="S30" s="11">
        <f t="shared" si="104"/>
        <v>4.3245019840474566</v>
      </c>
      <c r="T30" s="11">
        <f t="shared" si="105"/>
        <v>3.061052545777708</v>
      </c>
      <c r="U30" s="13"/>
      <c r="V30" s="11"/>
      <c r="W30" s="11" t="e">
        <f t="shared" si="106"/>
        <v>#DIV/0!</v>
      </c>
      <c r="X30" s="11" t="e">
        <f t="shared" si="107"/>
        <v>#DIV/0!</v>
      </c>
      <c r="Y30" s="14" t="e">
        <f t="shared" si="134"/>
        <v>#DIV/0!</v>
      </c>
      <c r="Z30" s="14" t="e">
        <f t="shared" si="135"/>
        <v>#DIV/0!</v>
      </c>
      <c r="AC30" s="35"/>
      <c r="AD30" s="12" t="s">
        <v>32</v>
      </c>
      <c r="AE30" s="13" t="s">
        <v>47</v>
      </c>
      <c r="AF30" s="11">
        <v>110431</v>
      </c>
      <c r="AG30" s="11">
        <f t="shared" si="108"/>
        <v>4.5081237753102545</v>
      </c>
      <c r="AH30" s="11">
        <f t="shared" si="109"/>
        <v>3.1910272697294317</v>
      </c>
      <c r="AI30" s="13"/>
      <c r="AJ30" s="11"/>
      <c r="AK30" s="11" t="e">
        <f t="shared" si="110"/>
        <v>#DIV/0!</v>
      </c>
      <c r="AL30" s="11" t="e">
        <f t="shared" si="111"/>
        <v>#DIV/0!</v>
      </c>
      <c r="AM30" s="14" t="e">
        <f t="shared" si="136"/>
        <v>#DIV/0!</v>
      </c>
      <c r="AN30" s="14" t="e">
        <f t="shared" si="137"/>
        <v>#DIV/0!</v>
      </c>
      <c r="AP30" s="35"/>
      <c r="AQ30" s="12" t="s">
        <v>32</v>
      </c>
      <c r="AR30" s="13" t="s">
        <v>25</v>
      </c>
      <c r="AS30" s="11">
        <v>121736</v>
      </c>
      <c r="AT30" s="11">
        <f t="shared" si="112"/>
        <v>4.9504290187466964</v>
      </c>
      <c r="AU30" s="11">
        <f t="shared" si="113"/>
        <v>3.5041083126856818</v>
      </c>
      <c r="AV30" s="13"/>
      <c r="AW30" s="11"/>
      <c r="AX30" s="11" t="e">
        <f t="shared" si="114"/>
        <v>#DIV/0!</v>
      </c>
      <c r="AY30" s="11" t="e">
        <f t="shared" si="115"/>
        <v>#DIV/0!</v>
      </c>
      <c r="AZ30" s="14" t="e">
        <f t="shared" si="138"/>
        <v>#DIV/0!</v>
      </c>
      <c r="BA30" s="14" t="e">
        <f t="shared" si="139"/>
        <v>#DIV/0!</v>
      </c>
      <c r="BD30" s="35"/>
      <c r="BE30" s="12" t="s">
        <v>32</v>
      </c>
      <c r="BF30" s="13" t="s">
        <v>61</v>
      </c>
      <c r="BG30" s="11">
        <v>117654</v>
      </c>
      <c r="BH30" s="11">
        <f t="shared" si="116"/>
        <v>4.7879379807105362</v>
      </c>
      <c r="BI30" s="11">
        <f t="shared" si="117"/>
        <v>3.3890907667390104</v>
      </c>
      <c r="BJ30" s="13"/>
      <c r="BK30" s="11"/>
      <c r="BL30" s="11" t="e">
        <f t="shared" si="118"/>
        <v>#DIV/0!</v>
      </c>
      <c r="BM30" s="11" t="e">
        <f t="shared" si="119"/>
        <v>#DIV/0!</v>
      </c>
      <c r="BN30" s="14" t="e">
        <f t="shared" si="140"/>
        <v>#DIV/0!</v>
      </c>
      <c r="BO30" s="14" t="e">
        <f t="shared" si="141"/>
        <v>#DIV/0!</v>
      </c>
      <c r="BR30" s="35"/>
      <c r="BS30" s="12" t="s">
        <v>32</v>
      </c>
      <c r="BT30" s="13" t="s">
        <v>47</v>
      </c>
      <c r="BU30" s="11">
        <v>122452</v>
      </c>
      <c r="BV30" s="11">
        <f t="shared" si="120"/>
        <v>5.3678765561984916</v>
      </c>
      <c r="BW30" s="11">
        <f t="shared" si="121"/>
        <v>3.7995940939292105</v>
      </c>
      <c r="BX30" s="13"/>
      <c r="BY30" s="11"/>
      <c r="BZ30" s="11" t="e">
        <f t="shared" si="122"/>
        <v>#DIV/0!</v>
      </c>
      <c r="CA30" s="11" t="e">
        <f t="shared" si="123"/>
        <v>#DIV/0!</v>
      </c>
      <c r="CB30" s="14" t="e">
        <f t="shared" si="142"/>
        <v>#DIV/0!</v>
      </c>
      <c r="CC30" s="14" t="e">
        <f t="shared" si="143"/>
        <v>#DIV/0!</v>
      </c>
      <c r="CF30" s="35"/>
      <c r="CG30" s="12" t="s">
        <v>32</v>
      </c>
      <c r="CH30" s="13" t="s">
        <v>61</v>
      </c>
      <c r="CI30" s="11">
        <v>117084</v>
      </c>
      <c r="CJ30" s="11">
        <f t="shared" si="124"/>
        <v>5.0055149416442219</v>
      </c>
      <c r="CK30" s="11">
        <f t="shared" si="125"/>
        <v>3.5431002949171635</v>
      </c>
      <c r="CL30" s="13"/>
      <c r="CM30" s="11"/>
      <c r="CN30" s="11" t="e">
        <f t="shared" si="126"/>
        <v>#DIV/0!</v>
      </c>
      <c r="CO30" s="11" t="e">
        <f t="shared" si="127"/>
        <v>#DIV/0!</v>
      </c>
      <c r="CP30" s="14" t="e">
        <f t="shared" si="144"/>
        <v>#DIV/0!</v>
      </c>
      <c r="CQ30" s="14" t="e">
        <f t="shared" si="145"/>
        <v>#DIV/0!</v>
      </c>
      <c r="CT30" s="35"/>
      <c r="CU30" s="12" t="s">
        <v>32</v>
      </c>
      <c r="CV30" s="13" t="s">
        <v>47</v>
      </c>
      <c r="CW30" s="11">
        <v>117746</v>
      </c>
      <c r="CX30" s="11">
        <f t="shared" si="128"/>
        <v>5.0523921905170566</v>
      </c>
      <c r="CY30" s="11">
        <f t="shared" si="129"/>
        <v>3.5762818549050128</v>
      </c>
      <c r="CZ30" s="13"/>
      <c r="DA30" s="11"/>
      <c r="DB30" s="11" t="e">
        <f t="shared" si="130"/>
        <v>#DIV/0!</v>
      </c>
      <c r="DC30" s="11" t="e">
        <f t="shared" si="131"/>
        <v>#DIV/0!</v>
      </c>
      <c r="DD30" s="14" t="e">
        <f t="shared" si="146"/>
        <v>#DIV/0!</v>
      </c>
      <c r="DE30" s="14" t="e">
        <f t="shared" si="147"/>
        <v>#DIV/0!</v>
      </c>
    </row>
    <row r="31" spans="1:109" x14ac:dyDescent="0.25">
      <c r="A31" s="35"/>
      <c r="B31" s="12" t="s">
        <v>11</v>
      </c>
      <c r="C31" s="13" t="s">
        <v>41</v>
      </c>
      <c r="D31" s="11">
        <v>2182</v>
      </c>
      <c r="E31" s="11">
        <f t="shared" si="100"/>
        <v>8.6419264129272449E-2</v>
      </c>
      <c r="F31" s="11">
        <f t="shared" si="101"/>
        <v>6.1170953197149144E-2</v>
      </c>
      <c r="G31" s="13"/>
      <c r="H31" s="11"/>
      <c r="I31" s="11" t="e">
        <f t="shared" si="102"/>
        <v>#DIV/0!</v>
      </c>
      <c r="J31" s="11" t="e">
        <f t="shared" si="103"/>
        <v>#DIV/0!</v>
      </c>
      <c r="K31" s="14" t="e">
        <f t="shared" si="132"/>
        <v>#DIV/0!</v>
      </c>
      <c r="L31" s="14" t="e">
        <f t="shared" si="133"/>
        <v>#DIV/0!</v>
      </c>
      <c r="O31" s="35"/>
      <c r="P31" s="12" t="s">
        <v>11</v>
      </c>
      <c r="Q31" s="13" t="s">
        <v>41</v>
      </c>
      <c r="R31" s="11">
        <v>1109</v>
      </c>
      <c r="S31" s="11">
        <f t="shared" si="104"/>
        <v>4.445067938594733E-2</v>
      </c>
      <c r="T31" s="11">
        <f t="shared" si="105"/>
        <v>3.1463938691167821E-2</v>
      </c>
      <c r="U31" s="13"/>
      <c r="V31" s="11"/>
      <c r="W31" s="11" t="e">
        <f t="shared" si="106"/>
        <v>#DIV/0!</v>
      </c>
      <c r="X31" s="11" t="e">
        <f t="shared" si="107"/>
        <v>#DIV/0!</v>
      </c>
      <c r="Y31" s="14" t="e">
        <f t="shared" si="134"/>
        <v>#DIV/0!</v>
      </c>
      <c r="Z31" s="14" t="e">
        <f t="shared" si="135"/>
        <v>#DIV/0!</v>
      </c>
      <c r="AC31" s="35"/>
      <c r="AD31" s="12" t="s">
        <v>11</v>
      </c>
      <c r="AE31" s="13" t="s">
        <v>44</v>
      </c>
      <c r="AF31" s="11">
        <v>1642</v>
      </c>
      <c r="AG31" s="11">
        <f t="shared" si="108"/>
        <v>6.7031352057478774E-2</v>
      </c>
      <c r="AH31" s="11">
        <f t="shared" si="109"/>
        <v>4.7447426690836153E-2</v>
      </c>
      <c r="AI31" s="13"/>
      <c r="AJ31" s="11"/>
      <c r="AK31" s="11" t="e">
        <f t="shared" si="110"/>
        <v>#DIV/0!</v>
      </c>
      <c r="AL31" s="11" t="e">
        <f t="shared" si="111"/>
        <v>#DIV/0!</v>
      </c>
      <c r="AM31" s="14" t="e">
        <f t="shared" si="136"/>
        <v>#DIV/0!</v>
      </c>
      <c r="AN31" s="14" t="e">
        <f t="shared" si="137"/>
        <v>#DIV/0!</v>
      </c>
      <c r="AP31" s="35"/>
      <c r="AQ31" s="12" t="s">
        <v>11</v>
      </c>
      <c r="AR31" s="13"/>
      <c r="AS31" s="11"/>
      <c r="AT31" s="11">
        <f t="shared" si="112"/>
        <v>0</v>
      </c>
      <c r="AU31" s="11">
        <f t="shared" si="113"/>
        <v>0</v>
      </c>
      <c r="AV31" s="13"/>
      <c r="AW31" s="11"/>
      <c r="AX31" s="11" t="e">
        <f t="shared" si="114"/>
        <v>#DIV/0!</v>
      </c>
      <c r="AY31" s="11" t="e">
        <f t="shared" si="115"/>
        <v>#DIV/0!</v>
      </c>
      <c r="AZ31" s="14" t="e">
        <f t="shared" si="138"/>
        <v>#DIV/0!</v>
      </c>
      <c r="BA31" s="14" t="e">
        <f t="shared" si="139"/>
        <v>#DIV/0!</v>
      </c>
      <c r="BD31" s="35"/>
      <c r="BE31" s="12" t="s">
        <v>11</v>
      </c>
      <c r="BF31" s="13" t="s">
        <v>74</v>
      </c>
      <c r="BG31" s="11">
        <v>2497</v>
      </c>
      <c r="BH31" s="11">
        <f t="shared" si="116"/>
        <v>0.10161559435152404</v>
      </c>
      <c r="BI31" s="11">
        <f t="shared" si="117"/>
        <v>7.1927513255370057E-2</v>
      </c>
      <c r="BJ31" s="13"/>
      <c r="BK31" s="11"/>
      <c r="BL31" s="11" t="e">
        <f t="shared" si="118"/>
        <v>#DIV/0!</v>
      </c>
      <c r="BM31" s="11" t="e">
        <f t="shared" si="119"/>
        <v>#DIV/0!</v>
      </c>
      <c r="BN31" s="14" t="e">
        <f t="shared" si="140"/>
        <v>#DIV/0!</v>
      </c>
      <c r="BO31" s="14" t="e">
        <f t="shared" si="141"/>
        <v>#DIV/0!</v>
      </c>
      <c r="BR31" s="35"/>
      <c r="BS31" s="12" t="s">
        <v>11</v>
      </c>
      <c r="BT31" s="13" t="s">
        <v>72</v>
      </c>
      <c r="BU31" s="11">
        <v>1071</v>
      </c>
      <c r="BV31" s="11">
        <f t="shared" si="120"/>
        <v>4.6948974224092582E-2</v>
      </c>
      <c r="BW31" s="11">
        <f t="shared" si="121"/>
        <v>3.3232330011744887E-2</v>
      </c>
      <c r="BX31" s="13"/>
      <c r="BY31" s="11"/>
      <c r="BZ31" s="11" t="e">
        <f t="shared" si="122"/>
        <v>#DIV/0!</v>
      </c>
      <c r="CA31" s="11" t="e">
        <f t="shared" si="123"/>
        <v>#DIV/0!</v>
      </c>
      <c r="CB31" s="14" t="e">
        <f t="shared" si="142"/>
        <v>#DIV/0!</v>
      </c>
      <c r="CC31" s="14" t="e">
        <f t="shared" si="143"/>
        <v>#DIV/0!</v>
      </c>
      <c r="CF31" s="35"/>
      <c r="CG31" s="12" t="s">
        <v>11</v>
      </c>
      <c r="CH31" s="13" t="s">
        <v>44</v>
      </c>
      <c r="CI31" s="11">
        <v>2316</v>
      </c>
      <c r="CJ31" s="11">
        <f t="shared" si="124"/>
        <v>9.9012440682313713E-2</v>
      </c>
      <c r="CK31" s="11">
        <f t="shared" si="125"/>
        <v>7.0084898731066159E-2</v>
      </c>
      <c r="CL31" s="13"/>
      <c r="CM31" s="11"/>
      <c r="CN31" s="11" t="e">
        <f t="shared" si="126"/>
        <v>#DIV/0!</v>
      </c>
      <c r="CO31" s="11" t="e">
        <f t="shared" si="127"/>
        <v>#DIV/0!</v>
      </c>
      <c r="CP31" s="14" t="e">
        <f t="shared" si="144"/>
        <v>#DIV/0!</v>
      </c>
      <c r="CQ31" s="14" t="e">
        <f t="shared" si="145"/>
        <v>#DIV/0!</v>
      </c>
      <c r="CT31" s="35"/>
      <c r="CU31" s="12" t="s">
        <v>11</v>
      </c>
      <c r="CV31" s="13"/>
      <c r="CW31" s="11"/>
      <c r="CX31" s="11">
        <f t="shared" si="128"/>
        <v>0</v>
      </c>
      <c r="CY31" s="11">
        <f t="shared" si="129"/>
        <v>0</v>
      </c>
      <c r="CZ31" s="13"/>
      <c r="DA31" s="11"/>
      <c r="DB31" s="11" t="e">
        <f t="shared" si="130"/>
        <v>#DIV/0!</v>
      </c>
      <c r="DC31" s="11" t="e">
        <f t="shared" si="131"/>
        <v>#DIV/0!</v>
      </c>
      <c r="DD31" s="14" t="e">
        <f t="shared" si="146"/>
        <v>#DIV/0!</v>
      </c>
      <c r="DE31" s="14" t="e">
        <f t="shared" si="147"/>
        <v>#DIV/0!</v>
      </c>
    </row>
    <row r="32" spans="1:109" x14ac:dyDescent="0.25">
      <c r="A32" s="35"/>
      <c r="B32" s="12" t="s">
        <v>33</v>
      </c>
      <c r="C32" s="25" t="s">
        <v>52</v>
      </c>
      <c r="D32" s="11">
        <v>478</v>
      </c>
      <c r="E32" s="11">
        <f t="shared" si="100"/>
        <v>1.8931442829418988E-2</v>
      </c>
      <c r="F32" s="11">
        <f t="shared" si="101"/>
        <v>1.3400419627973094E-2</v>
      </c>
      <c r="G32" s="25"/>
      <c r="H32" s="11"/>
      <c r="I32" s="11" t="e">
        <f t="shared" si="102"/>
        <v>#DIV/0!</v>
      </c>
      <c r="J32" s="11" t="e">
        <f t="shared" si="103"/>
        <v>#DIV/0!</v>
      </c>
      <c r="K32" s="14" t="e">
        <f t="shared" si="132"/>
        <v>#DIV/0!</v>
      </c>
      <c r="L32" s="14" t="e">
        <f t="shared" si="133"/>
        <v>#DIV/0!</v>
      </c>
      <c r="O32" s="35"/>
      <c r="P32" s="12" t="s">
        <v>33</v>
      </c>
      <c r="Q32" s="25" t="s">
        <v>42</v>
      </c>
      <c r="R32" s="11">
        <v>499</v>
      </c>
      <c r="S32" s="11">
        <f t="shared" si="104"/>
        <v>2.0000801635336084E-2</v>
      </c>
      <c r="T32" s="11">
        <f t="shared" si="105"/>
        <v>1.415735383849661E-2</v>
      </c>
      <c r="U32" s="25"/>
      <c r="V32" s="11"/>
      <c r="W32" s="11" t="e">
        <f t="shared" si="106"/>
        <v>#DIV/0!</v>
      </c>
      <c r="X32" s="11" t="e">
        <f t="shared" si="107"/>
        <v>#DIV/0!</v>
      </c>
      <c r="Y32" s="14" t="e">
        <f t="shared" si="134"/>
        <v>#DIV/0!</v>
      </c>
      <c r="Z32" s="14" t="e">
        <f t="shared" si="135"/>
        <v>#DIV/0!</v>
      </c>
      <c r="AC32" s="35"/>
      <c r="AD32" s="12" t="s">
        <v>33</v>
      </c>
      <c r="AE32" s="25" t="s">
        <v>52</v>
      </c>
      <c r="AF32" s="11">
        <v>1508</v>
      </c>
      <c r="AG32" s="11">
        <f t="shared" si="108"/>
        <v>6.156107119529719E-2</v>
      </c>
      <c r="AH32" s="11">
        <f t="shared" si="109"/>
        <v>4.3575346802546232E-2</v>
      </c>
      <c r="AI32" s="25"/>
      <c r="AJ32" s="11"/>
      <c r="AK32" s="11" t="e">
        <f t="shared" si="110"/>
        <v>#DIV/0!</v>
      </c>
      <c r="AL32" s="11" t="e">
        <f t="shared" si="111"/>
        <v>#DIV/0!</v>
      </c>
      <c r="AM32" s="14" t="e">
        <f t="shared" si="136"/>
        <v>#DIV/0!</v>
      </c>
      <c r="AN32" s="14" t="e">
        <f t="shared" si="137"/>
        <v>#DIV/0!</v>
      </c>
      <c r="AP32" s="35"/>
      <c r="AQ32" s="12" t="s">
        <v>33</v>
      </c>
      <c r="AR32" s="25"/>
      <c r="AS32" s="11"/>
      <c r="AT32" s="11">
        <f t="shared" si="112"/>
        <v>0</v>
      </c>
      <c r="AU32" s="11">
        <f t="shared" si="113"/>
        <v>0</v>
      </c>
      <c r="AV32" s="25"/>
      <c r="AW32" s="11"/>
      <c r="AX32" s="11" t="e">
        <f t="shared" si="114"/>
        <v>#DIV/0!</v>
      </c>
      <c r="AY32" s="11" t="e">
        <f t="shared" si="115"/>
        <v>#DIV/0!</v>
      </c>
      <c r="AZ32" s="14" t="e">
        <f t="shared" si="138"/>
        <v>#DIV/0!</v>
      </c>
      <c r="BA32" s="14" t="e">
        <f t="shared" si="139"/>
        <v>#DIV/0!</v>
      </c>
      <c r="BD32" s="35"/>
      <c r="BE32" s="12" t="s">
        <v>33</v>
      </c>
      <c r="BF32" s="25" t="s">
        <v>52</v>
      </c>
      <c r="BG32" s="11">
        <v>3581</v>
      </c>
      <c r="BH32" s="11">
        <f t="shared" si="116"/>
        <v>0.14572905221177715</v>
      </c>
      <c r="BI32" s="11">
        <f t="shared" si="117"/>
        <v>0.10315275329094119</v>
      </c>
      <c r="BJ32" s="25"/>
      <c r="BK32" s="11"/>
      <c r="BL32" s="11" t="e">
        <f t="shared" si="118"/>
        <v>#DIV/0!</v>
      </c>
      <c r="BM32" s="11" t="e">
        <f t="shared" si="119"/>
        <v>#DIV/0!</v>
      </c>
      <c r="BN32" s="14" t="e">
        <f t="shared" si="140"/>
        <v>#DIV/0!</v>
      </c>
      <c r="BO32" s="14" t="e">
        <f t="shared" si="141"/>
        <v>#DIV/0!</v>
      </c>
      <c r="BR32" s="35"/>
      <c r="BS32" s="12" t="s">
        <v>33</v>
      </c>
      <c r="BT32" s="25" t="s">
        <v>78</v>
      </c>
      <c r="BU32" s="11">
        <v>1698</v>
      </c>
      <c r="BV32" s="11">
        <f t="shared" si="120"/>
        <v>7.4434508153603363E-2</v>
      </c>
      <c r="BW32" s="11">
        <f t="shared" si="121"/>
        <v>5.2687671671281806E-2</v>
      </c>
      <c r="BX32" s="25"/>
      <c r="BY32" s="11"/>
      <c r="BZ32" s="11" t="e">
        <f t="shared" si="122"/>
        <v>#DIV/0!</v>
      </c>
      <c r="CA32" s="11" t="e">
        <f t="shared" si="123"/>
        <v>#DIV/0!</v>
      </c>
      <c r="CB32" s="14" t="e">
        <f t="shared" si="142"/>
        <v>#DIV/0!</v>
      </c>
      <c r="CC32" s="14" t="e">
        <f t="shared" si="143"/>
        <v>#DIV/0!</v>
      </c>
      <c r="CF32" s="35"/>
      <c r="CG32" s="12" t="s">
        <v>33</v>
      </c>
      <c r="CH32" s="25" t="s">
        <v>42</v>
      </c>
      <c r="CI32" s="11">
        <v>2387</v>
      </c>
      <c r="CJ32" s="11">
        <f t="shared" si="124"/>
        <v>0.1020477961609166</v>
      </c>
      <c r="CK32" s="11">
        <f t="shared" si="125"/>
        <v>7.2233442690438229E-2</v>
      </c>
      <c r="CL32" s="25"/>
      <c r="CM32" s="11"/>
      <c r="CN32" s="11" t="e">
        <f t="shared" si="126"/>
        <v>#DIV/0!</v>
      </c>
      <c r="CO32" s="11" t="e">
        <f t="shared" si="127"/>
        <v>#DIV/0!</v>
      </c>
      <c r="CP32" s="14" t="e">
        <f t="shared" si="144"/>
        <v>#DIV/0!</v>
      </c>
      <c r="CQ32" s="14" t="e">
        <f t="shared" si="145"/>
        <v>#DIV/0!</v>
      </c>
      <c r="CT32" s="35"/>
      <c r="CU32" s="12" t="s">
        <v>33</v>
      </c>
      <c r="CV32" s="25" t="s">
        <v>52</v>
      </c>
      <c r="CW32" s="11">
        <v>1432</v>
      </c>
      <c r="CX32" s="11">
        <f t="shared" si="128"/>
        <v>6.1446041621969531E-2</v>
      </c>
      <c r="CY32" s="11">
        <f t="shared" si="129"/>
        <v>4.3493924347527545E-2</v>
      </c>
      <c r="CZ32" s="25"/>
      <c r="DA32" s="11"/>
      <c r="DB32" s="11" t="e">
        <f t="shared" si="130"/>
        <v>#DIV/0!</v>
      </c>
      <c r="DC32" s="11" t="e">
        <f t="shared" si="131"/>
        <v>#DIV/0!</v>
      </c>
      <c r="DD32" s="14" t="e">
        <f t="shared" si="146"/>
        <v>#DIV/0!</v>
      </c>
      <c r="DE32" s="14" t="e">
        <f t="shared" si="147"/>
        <v>#DIV/0!</v>
      </c>
    </row>
    <row r="33" spans="1:109" x14ac:dyDescent="0.2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</row>
    <row r="34" spans="1:109" x14ac:dyDescent="0.25">
      <c r="A34" s="2"/>
      <c r="B34" s="7"/>
      <c r="C34" s="37" t="s">
        <v>0</v>
      </c>
      <c r="D34" s="37"/>
      <c r="E34" s="37"/>
      <c r="F34" s="37"/>
      <c r="G34" s="37" t="s">
        <v>1</v>
      </c>
      <c r="H34" s="37"/>
      <c r="I34" s="37"/>
      <c r="J34" s="37"/>
      <c r="K34" s="3" t="s">
        <v>2</v>
      </c>
      <c r="L34" s="3" t="s">
        <v>3</v>
      </c>
      <c r="O34" s="2"/>
      <c r="P34" s="28"/>
      <c r="Q34" s="37" t="s">
        <v>0</v>
      </c>
      <c r="R34" s="37"/>
      <c r="S34" s="37"/>
      <c r="T34" s="37"/>
      <c r="U34" s="37" t="s">
        <v>1</v>
      </c>
      <c r="V34" s="37"/>
      <c r="W34" s="37"/>
      <c r="X34" s="37"/>
      <c r="Y34" s="3" t="s">
        <v>2</v>
      </c>
      <c r="Z34" s="3" t="s">
        <v>3</v>
      </c>
      <c r="AC34" s="2"/>
      <c r="AD34" s="28"/>
      <c r="AE34" s="37" t="s">
        <v>0</v>
      </c>
      <c r="AF34" s="37"/>
      <c r="AG34" s="37"/>
      <c r="AH34" s="37"/>
      <c r="AI34" s="37" t="s">
        <v>1</v>
      </c>
      <c r="AJ34" s="37"/>
      <c r="AK34" s="37"/>
      <c r="AL34" s="37"/>
      <c r="AM34" s="3" t="s">
        <v>2</v>
      </c>
      <c r="AN34" s="3" t="s">
        <v>3</v>
      </c>
      <c r="AP34" s="2"/>
      <c r="AQ34" s="28"/>
      <c r="AR34" s="37" t="s">
        <v>0</v>
      </c>
      <c r="AS34" s="37"/>
      <c r="AT34" s="37"/>
      <c r="AU34" s="37"/>
      <c r="AV34" s="37" t="s">
        <v>1</v>
      </c>
      <c r="AW34" s="37"/>
      <c r="AX34" s="37"/>
      <c r="AY34" s="37"/>
      <c r="AZ34" s="3" t="s">
        <v>2</v>
      </c>
      <c r="BA34" s="3" t="s">
        <v>3</v>
      </c>
      <c r="BD34" s="2"/>
      <c r="BE34" s="30"/>
      <c r="BF34" s="37" t="s">
        <v>0</v>
      </c>
      <c r="BG34" s="37"/>
      <c r="BH34" s="37"/>
      <c r="BI34" s="37"/>
      <c r="BJ34" s="37" t="s">
        <v>1</v>
      </c>
      <c r="BK34" s="37"/>
      <c r="BL34" s="37"/>
      <c r="BM34" s="37"/>
      <c r="BN34" s="3" t="s">
        <v>2</v>
      </c>
      <c r="BO34" s="3" t="s">
        <v>3</v>
      </c>
      <c r="BR34" s="2"/>
      <c r="BS34" s="30"/>
      <c r="BT34" s="37" t="s">
        <v>0</v>
      </c>
      <c r="BU34" s="37"/>
      <c r="BV34" s="37"/>
      <c r="BW34" s="37"/>
      <c r="BX34" s="37" t="s">
        <v>1</v>
      </c>
      <c r="BY34" s="37"/>
      <c r="BZ34" s="37"/>
      <c r="CA34" s="37"/>
      <c r="CB34" s="3" t="s">
        <v>2</v>
      </c>
      <c r="CC34" s="3" t="s">
        <v>3</v>
      </c>
      <c r="CF34" s="2"/>
      <c r="CG34" s="30"/>
      <c r="CH34" s="37" t="s">
        <v>0</v>
      </c>
      <c r="CI34" s="37"/>
      <c r="CJ34" s="37"/>
      <c r="CK34" s="37"/>
      <c r="CL34" s="37" t="s">
        <v>1</v>
      </c>
      <c r="CM34" s="37"/>
      <c r="CN34" s="37"/>
      <c r="CO34" s="37"/>
      <c r="CP34" s="3" t="s">
        <v>2</v>
      </c>
      <c r="CQ34" s="3" t="s">
        <v>3</v>
      </c>
      <c r="CT34" s="2"/>
      <c r="CU34" s="30"/>
      <c r="CV34" s="37" t="s">
        <v>0</v>
      </c>
      <c r="CW34" s="37"/>
      <c r="CX34" s="37"/>
      <c r="CY34" s="37"/>
      <c r="CZ34" s="37" t="s">
        <v>1</v>
      </c>
      <c r="DA34" s="37"/>
      <c r="DB34" s="37"/>
      <c r="DC34" s="37"/>
      <c r="DD34" s="3" t="s">
        <v>2</v>
      </c>
      <c r="DE34" s="3" t="s">
        <v>3</v>
      </c>
    </row>
    <row r="35" spans="1:109" x14ac:dyDescent="0.25">
      <c r="A35" s="10" t="s">
        <v>9</v>
      </c>
      <c r="B35" s="11"/>
      <c r="C35" s="11" t="s">
        <v>4</v>
      </c>
      <c r="D35" s="11" t="s">
        <v>5</v>
      </c>
      <c r="E35" s="11" t="s">
        <v>6</v>
      </c>
      <c r="F35" s="11" t="s">
        <v>7</v>
      </c>
      <c r="G35" s="11" t="s">
        <v>4</v>
      </c>
      <c r="H35" s="11" t="s">
        <v>5</v>
      </c>
      <c r="I35" s="11" t="s">
        <v>6</v>
      </c>
      <c r="J35" s="11" t="s">
        <v>7</v>
      </c>
      <c r="K35" s="11" t="s">
        <v>7</v>
      </c>
      <c r="L35" s="11" t="s">
        <v>7</v>
      </c>
      <c r="O35" s="27" t="s">
        <v>9</v>
      </c>
      <c r="P35" s="11"/>
      <c r="Q35" s="11" t="s">
        <v>4</v>
      </c>
      <c r="R35" s="11" t="s">
        <v>5</v>
      </c>
      <c r="S35" s="11" t="s">
        <v>6</v>
      </c>
      <c r="T35" s="11" t="s">
        <v>7</v>
      </c>
      <c r="U35" s="11" t="s">
        <v>4</v>
      </c>
      <c r="V35" s="11" t="s">
        <v>5</v>
      </c>
      <c r="W35" s="11" t="s">
        <v>6</v>
      </c>
      <c r="X35" s="11" t="s">
        <v>7</v>
      </c>
      <c r="Y35" s="11" t="s">
        <v>7</v>
      </c>
      <c r="Z35" s="11" t="s">
        <v>7</v>
      </c>
      <c r="AC35" s="27" t="s">
        <v>9</v>
      </c>
      <c r="AD35" s="11"/>
      <c r="AE35" s="11" t="s">
        <v>4</v>
      </c>
      <c r="AF35" s="11" t="s">
        <v>5</v>
      </c>
      <c r="AG35" s="11" t="s">
        <v>6</v>
      </c>
      <c r="AH35" s="11" t="s">
        <v>7</v>
      </c>
      <c r="AI35" s="11" t="s">
        <v>4</v>
      </c>
      <c r="AJ35" s="11" t="s">
        <v>5</v>
      </c>
      <c r="AK35" s="11" t="s">
        <v>6</v>
      </c>
      <c r="AL35" s="11" t="s">
        <v>7</v>
      </c>
      <c r="AM35" s="11" t="s">
        <v>7</v>
      </c>
      <c r="AN35" s="11" t="s">
        <v>7</v>
      </c>
      <c r="AP35" s="27" t="s">
        <v>9</v>
      </c>
      <c r="AQ35" s="11"/>
      <c r="AR35" s="11" t="s">
        <v>4</v>
      </c>
      <c r="AS35" s="11" t="s">
        <v>5</v>
      </c>
      <c r="AT35" s="11" t="s">
        <v>6</v>
      </c>
      <c r="AU35" s="11" t="s">
        <v>7</v>
      </c>
      <c r="AV35" s="11" t="s">
        <v>4</v>
      </c>
      <c r="AW35" s="11" t="s">
        <v>5</v>
      </c>
      <c r="AX35" s="11" t="s">
        <v>6</v>
      </c>
      <c r="AY35" s="11" t="s">
        <v>7</v>
      </c>
      <c r="AZ35" s="11" t="s">
        <v>7</v>
      </c>
      <c r="BA35" s="11" t="s">
        <v>7</v>
      </c>
      <c r="BD35" s="31" t="s">
        <v>9</v>
      </c>
      <c r="BE35" s="11"/>
      <c r="BF35" s="11" t="s">
        <v>4</v>
      </c>
      <c r="BG35" s="11" t="s">
        <v>5</v>
      </c>
      <c r="BH35" s="11" t="s">
        <v>6</v>
      </c>
      <c r="BI35" s="11" t="s">
        <v>7</v>
      </c>
      <c r="BJ35" s="11" t="s">
        <v>4</v>
      </c>
      <c r="BK35" s="11" t="s">
        <v>5</v>
      </c>
      <c r="BL35" s="11" t="s">
        <v>6</v>
      </c>
      <c r="BM35" s="11" t="s">
        <v>7</v>
      </c>
      <c r="BN35" s="11" t="s">
        <v>7</v>
      </c>
      <c r="BO35" s="11" t="s">
        <v>7</v>
      </c>
      <c r="BR35" s="31" t="s">
        <v>9</v>
      </c>
      <c r="BS35" s="11"/>
      <c r="BT35" s="11" t="s">
        <v>4</v>
      </c>
      <c r="BU35" s="11" t="s">
        <v>5</v>
      </c>
      <c r="BV35" s="11" t="s">
        <v>6</v>
      </c>
      <c r="BW35" s="11" t="s">
        <v>7</v>
      </c>
      <c r="BX35" s="11" t="s">
        <v>4</v>
      </c>
      <c r="BY35" s="11" t="s">
        <v>5</v>
      </c>
      <c r="BZ35" s="11" t="s">
        <v>6</v>
      </c>
      <c r="CA35" s="11" t="s">
        <v>7</v>
      </c>
      <c r="CB35" s="11" t="s">
        <v>7</v>
      </c>
      <c r="CC35" s="11" t="s">
        <v>7</v>
      </c>
      <c r="CF35" s="31" t="s">
        <v>9</v>
      </c>
      <c r="CG35" s="11"/>
      <c r="CH35" s="11" t="s">
        <v>4</v>
      </c>
      <c r="CI35" s="11" t="s">
        <v>5</v>
      </c>
      <c r="CJ35" s="11" t="s">
        <v>6</v>
      </c>
      <c r="CK35" s="11" t="s">
        <v>7</v>
      </c>
      <c r="CL35" s="11" t="s">
        <v>4</v>
      </c>
      <c r="CM35" s="11" t="s">
        <v>5</v>
      </c>
      <c r="CN35" s="11" t="s">
        <v>6</v>
      </c>
      <c r="CO35" s="11" t="s">
        <v>7</v>
      </c>
      <c r="CP35" s="11" t="s">
        <v>7</v>
      </c>
      <c r="CQ35" s="11" t="s">
        <v>7</v>
      </c>
      <c r="CT35" s="31" t="s">
        <v>9</v>
      </c>
      <c r="CU35" s="11"/>
      <c r="CV35" s="11" t="s">
        <v>4</v>
      </c>
      <c r="CW35" s="11" t="s">
        <v>5</v>
      </c>
      <c r="CX35" s="11" t="s">
        <v>6</v>
      </c>
      <c r="CY35" s="11" t="s">
        <v>7</v>
      </c>
      <c r="CZ35" s="11" t="s">
        <v>4</v>
      </c>
      <c r="DA35" s="11" t="s">
        <v>5</v>
      </c>
      <c r="DB35" s="11" t="s">
        <v>6</v>
      </c>
      <c r="DC35" s="11" t="s">
        <v>7</v>
      </c>
      <c r="DD35" s="11" t="s">
        <v>7</v>
      </c>
      <c r="DE35" s="11" t="s">
        <v>7</v>
      </c>
    </row>
    <row r="36" spans="1:109" x14ac:dyDescent="0.25">
      <c r="A36" s="35">
        <v>6</v>
      </c>
      <c r="B36" s="12" t="s">
        <v>8</v>
      </c>
      <c r="C36" s="13" t="s">
        <v>45</v>
      </c>
      <c r="D36" s="11">
        <v>24966</v>
      </c>
      <c r="E36" s="11">
        <f>D36/$D$36</f>
        <v>1</v>
      </c>
      <c r="F36" s="11">
        <f>E36*$D$3*$G$3*(100/500/(70/470))</f>
        <v>0.79210590624499666</v>
      </c>
      <c r="G36" s="13"/>
      <c r="H36" s="11"/>
      <c r="I36" s="11" t="e">
        <f>H36/$H$36</f>
        <v>#DIV/0!</v>
      </c>
      <c r="J36" s="11" t="e">
        <f>I36*$D$3*$G$3*(200/1000/(160/960))</f>
        <v>#DIV/0!</v>
      </c>
      <c r="K36" s="14" t="e">
        <f>AVERAGE(J36,F36)</f>
        <v>#DIV/0!</v>
      </c>
      <c r="L36" s="14" t="e">
        <f>STDEV(J36,F36)</f>
        <v>#DIV/0!</v>
      </c>
      <c r="O36" s="35">
        <v>6</v>
      </c>
      <c r="P36" s="12" t="s">
        <v>8</v>
      </c>
      <c r="Q36" s="13" t="s">
        <v>45</v>
      </c>
      <c r="R36" s="11">
        <v>23946</v>
      </c>
      <c r="S36" s="11">
        <f>R36/$R$36</f>
        <v>1</v>
      </c>
      <c r="T36" s="11">
        <f>S36*$D$3*$G$3*(100/500/(70/470))</f>
        <v>0.79210590624499666</v>
      </c>
      <c r="U36" s="13"/>
      <c r="V36" s="11"/>
      <c r="W36" s="11" t="e">
        <f>V36/$H$36</f>
        <v>#DIV/0!</v>
      </c>
      <c r="X36" s="11" t="e">
        <f>W36*$D$3*$G$3*(200/1000/(160/960))</f>
        <v>#DIV/0!</v>
      </c>
      <c r="Y36" s="14" t="e">
        <f>AVERAGE(X36,T36)</f>
        <v>#DIV/0!</v>
      </c>
      <c r="Z36" s="14" t="e">
        <f>STDEV(X36,T36)</f>
        <v>#DIV/0!</v>
      </c>
      <c r="AC36" s="35">
        <v>6</v>
      </c>
      <c r="AD36" s="12" t="s">
        <v>8</v>
      </c>
      <c r="AE36" s="13" t="s">
        <v>45</v>
      </c>
      <c r="AF36" s="11">
        <v>25097</v>
      </c>
      <c r="AG36" s="11">
        <f>AF36/$AF$36</f>
        <v>1</v>
      </c>
      <c r="AH36" s="11">
        <f>AG36*$D$3*$G$3*(100/500/(70/470))</f>
        <v>0.79210590624499666</v>
      </c>
      <c r="AI36" s="13"/>
      <c r="AJ36" s="11"/>
      <c r="AK36" s="11" t="e">
        <f>AJ36/$H$36</f>
        <v>#DIV/0!</v>
      </c>
      <c r="AL36" s="11" t="e">
        <f>AK36*$D$3*$G$3*(200/1000/(160/960))</f>
        <v>#DIV/0!</v>
      </c>
      <c r="AM36" s="14" t="e">
        <f>AVERAGE(AL36,AH36)</f>
        <v>#DIV/0!</v>
      </c>
      <c r="AN36" s="14" t="e">
        <f>STDEV(AL36,AH36)</f>
        <v>#DIV/0!</v>
      </c>
      <c r="AP36" s="35">
        <v>6</v>
      </c>
      <c r="AQ36" s="12" t="s">
        <v>8</v>
      </c>
      <c r="AR36" s="13" t="s">
        <v>45</v>
      </c>
      <c r="AS36" s="11">
        <v>23103</v>
      </c>
      <c r="AT36" s="11">
        <f>AS36/$AS$36</f>
        <v>1</v>
      </c>
      <c r="AU36" s="11">
        <f>AT36*$D$3*$G$3*(100/500/(70/470))</f>
        <v>0.79210590624499666</v>
      </c>
      <c r="AV36" s="13"/>
      <c r="AW36" s="11"/>
      <c r="AX36" s="11" t="e">
        <f>AW36/$H$36</f>
        <v>#DIV/0!</v>
      </c>
      <c r="AY36" s="11" t="e">
        <f>AX36*$D$3*$G$3*(200/1000/(160/960))</f>
        <v>#DIV/0!</v>
      </c>
      <c r="AZ36" s="14" t="e">
        <f>AVERAGE(AY36,AU36)</f>
        <v>#DIV/0!</v>
      </c>
      <c r="BA36" s="14" t="e">
        <f>STDEV(AY36,AU36)</f>
        <v>#DIV/0!</v>
      </c>
      <c r="BD36" s="35">
        <v>24</v>
      </c>
      <c r="BE36" s="12" t="s">
        <v>8</v>
      </c>
      <c r="BF36" s="13"/>
      <c r="BG36" s="11"/>
      <c r="BH36" s="11" t="e">
        <f>BG36/$BG$36</f>
        <v>#DIV/0!</v>
      </c>
      <c r="BI36" s="11" t="e">
        <f>BH36*$D$3*$G$3*(100/500/(70/470))</f>
        <v>#DIV/0!</v>
      </c>
      <c r="BJ36" s="13"/>
      <c r="BK36" s="11"/>
      <c r="BL36" s="11" t="e">
        <f>BK36/$H$36</f>
        <v>#DIV/0!</v>
      </c>
      <c r="BM36" s="11" t="e">
        <f>BL36*$D$3*$G$3*(200/1000/(160/960))</f>
        <v>#DIV/0!</v>
      </c>
      <c r="BN36" s="14" t="e">
        <f>AVERAGE(BM36,BI36)</f>
        <v>#DIV/0!</v>
      </c>
      <c r="BO36" s="14" t="e">
        <f>STDEV(BM36,BI36)</f>
        <v>#DIV/0!</v>
      </c>
      <c r="BR36" s="35">
        <v>24</v>
      </c>
      <c r="BS36" s="12" t="s">
        <v>8</v>
      </c>
      <c r="BT36" s="13"/>
      <c r="BU36" s="11"/>
      <c r="BV36" s="11" t="e">
        <f>BU36/$BU$36</f>
        <v>#DIV/0!</v>
      </c>
      <c r="BW36" s="11" t="e">
        <f>BV36*$D$3*$G$3*(100/500/(70/470))</f>
        <v>#DIV/0!</v>
      </c>
      <c r="BX36" s="13"/>
      <c r="BY36" s="11"/>
      <c r="BZ36" s="11" t="e">
        <f>BY36/$H$36</f>
        <v>#DIV/0!</v>
      </c>
      <c r="CA36" s="11" t="e">
        <f>BZ36*$D$3*$G$3*(200/1000/(160/960))</f>
        <v>#DIV/0!</v>
      </c>
      <c r="CB36" s="14" t="e">
        <f>AVERAGE(CA36,BW36)</f>
        <v>#DIV/0!</v>
      </c>
      <c r="CC36" s="14" t="e">
        <f>STDEV(CA36,BW36)</f>
        <v>#DIV/0!</v>
      </c>
      <c r="CF36" s="35">
        <v>24</v>
      </c>
      <c r="CG36" s="12" t="s">
        <v>8</v>
      </c>
      <c r="CH36" s="13"/>
      <c r="CI36" s="11"/>
      <c r="CJ36" s="11" t="e">
        <f>CI36/$CI$36</f>
        <v>#DIV/0!</v>
      </c>
      <c r="CK36" s="11" t="e">
        <f>CJ36*$D$3*$G$3*(100/500/(70/470))</f>
        <v>#DIV/0!</v>
      </c>
      <c r="CL36" s="13"/>
      <c r="CM36" s="11"/>
      <c r="CN36" s="11" t="e">
        <f>CM36/$H$36</f>
        <v>#DIV/0!</v>
      </c>
      <c r="CO36" s="11" t="e">
        <f>CN36*$D$3*$G$3*(200/1000/(160/960))</f>
        <v>#DIV/0!</v>
      </c>
      <c r="CP36" s="14" t="e">
        <f>AVERAGE(CO36,CK36)</f>
        <v>#DIV/0!</v>
      </c>
      <c r="CQ36" s="14" t="e">
        <f>STDEV(CO36,CK36)</f>
        <v>#DIV/0!</v>
      </c>
      <c r="CT36" s="35">
        <v>24</v>
      </c>
      <c r="CU36" s="12" t="s">
        <v>8</v>
      </c>
      <c r="CV36" s="13"/>
      <c r="CW36" s="11"/>
      <c r="CX36" s="11" t="e">
        <f>CW36/$CW$36</f>
        <v>#DIV/0!</v>
      </c>
      <c r="CY36" s="11" t="e">
        <f>CX36*$D$3*$G$3*(100/500/(70/470))</f>
        <v>#DIV/0!</v>
      </c>
      <c r="CZ36" s="13"/>
      <c r="DA36" s="11"/>
      <c r="DB36" s="11" t="e">
        <f>DA36/$H$36</f>
        <v>#DIV/0!</v>
      </c>
      <c r="DC36" s="11" t="e">
        <f>DB36*$D$3*$G$3*(200/1000/(160/960))</f>
        <v>#DIV/0!</v>
      </c>
      <c r="DD36" s="14" t="e">
        <f>AVERAGE(DC36,CY36)</f>
        <v>#DIV/0!</v>
      </c>
      <c r="DE36" s="14" t="e">
        <f>STDEV(DC36,CY36)</f>
        <v>#DIV/0!</v>
      </c>
    </row>
    <row r="37" spans="1:109" x14ac:dyDescent="0.25">
      <c r="A37" s="35"/>
      <c r="B37" s="12" t="s">
        <v>10</v>
      </c>
      <c r="C37" s="13" t="s">
        <v>53</v>
      </c>
      <c r="D37" s="11">
        <v>6450</v>
      </c>
      <c r="E37" s="11">
        <f t="shared" ref="E37:E40" si="148">D37/$D$36</f>
        <v>0.25835135784667146</v>
      </c>
      <c r="F37" s="11">
        <f t="shared" ref="F37:F41" si="149">E37*$D$3*$G$3*(100/500/(70/470))</f>
        <v>0.20464163643676314</v>
      </c>
      <c r="G37" s="13"/>
      <c r="H37" s="11"/>
      <c r="I37" s="11" t="e">
        <f t="shared" ref="I37:I41" si="150">H37/$H$36</f>
        <v>#DIV/0!</v>
      </c>
      <c r="J37" s="11" t="e">
        <f t="shared" ref="J37:J41" si="151">I37*$D$3*$G$3*(200/1000/(160/960))</f>
        <v>#DIV/0!</v>
      </c>
      <c r="K37" s="14" t="e">
        <f>AVERAGE(J37,F37)</f>
        <v>#DIV/0!</v>
      </c>
      <c r="L37" s="14" t="e">
        <f>STDEV(J37,F37)</f>
        <v>#DIV/0!</v>
      </c>
      <c r="O37" s="35"/>
      <c r="P37" s="12" t="s">
        <v>10</v>
      </c>
      <c r="Q37" s="13" t="s">
        <v>53</v>
      </c>
      <c r="R37" s="11">
        <v>3108</v>
      </c>
      <c r="S37" s="11">
        <f t="shared" ref="S37:S41" si="152">R37/$R$36</f>
        <v>0.12979203207216236</v>
      </c>
      <c r="T37" s="11">
        <f t="shared" ref="T37:T41" si="153">S37*$D$3*$G$3*(100/500/(70/470))</f>
        <v>0.10280903518789986</v>
      </c>
      <c r="U37" s="13"/>
      <c r="V37" s="11"/>
      <c r="W37" s="11" t="e">
        <f t="shared" ref="W37:W41" si="154">V37/$H$36</f>
        <v>#DIV/0!</v>
      </c>
      <c r="X37" s="11" t="e">
        <f t="shared" ref="X37:X41" si="155">W37*$D$3*$G$3*(200/1000/(160/960))</f>
        <v>#DIV/0!</v>
      </c>
      <c r="Y37" s="14" t="e">
        <f>AVERAGE(X37,T37)</f>
        <v>#DIV/0!</v>
      </c>
      <c r="Z37" s="14" t="e">
        <f>STDEV(X37,T37)</f>
        <v>#DIV/0!</v>
      </c>
      <c r="AC37" s="35"/>
      <c r="AD37" s="12" t="s">
        <v>10</v>
      </c>
      <c r="AE37" s="13" t="s">
        <v>53</v>
      </c>
      <c r="AF37" s="11">
        <v>3066</v>
      </c>
      <c r="AG37" s="11">
        <f t="shared" ref="AG37:AG41" si="156">AF37/$AF$36</f>
        <v>0.12216599593576921</v>
      </c>
      <c r="AH37" s="11">
        <f t="shared" ref="AH37:AH41" si="157">AG37*$D$3*$G$3*(100/500/(70/470))</f>
        <v>9.6768406923025047E-2</v>
      </c>
      <c r="AI37" s="13"/>
      <c r="AJ37" s="11"/>
      <c r="AK37" s="11" t="e">
        <f t="shared" ref="AK37:AK41" si="158">AJ37/$H$36</f>
        <v>#DIV/0!</v>
      </c>
      <c r="AL37" s="11" t="e">
        <f t="shared" ref="AL37:AL41" si="159">AK37*$D$3*$G$3*(200/1000/(160/960))</f>
        <v>#DIV/0!</v>
      </c>
      <c r="AM37" s="14" t="e">
        <f>AVERAGE(AL37,AH37)</f>
        <v>#DIV/0!</v>
      </c>
      <c r="AN37" s="14" t="e">
        <f>STDEV(AL37,AH37)</f>
        <v>#DIV/0!</v>
      </c>
      <c r="AP37" s="35"/>
      <c r="AQ37" s="12" t="s">
        <v>10</v>
      </c>
      <c r="AR37" s="13" t="s">
        <v>69</v>
      </c>
      <c r="AS37" s="11">
        <v>5455</v>
      </c>
      <c r="AT37" s="11">
        <f t="shared" ref="AT37:AT41" si="160">AS37/$AS$36</f>
        <v>0.23611652166385319</v>
      </c>
      <c r="AU37" s="11">
        <f t="shared" ref="AU37:AU41" si="161">AT37*$D$3*$G$3*(100/500/(70/470))</f>
        <v>0.18702929137196284</v>
      </c>
      <c r="AV37" s="13"/>
      <c r="AW37" s="11"/>
      <c r="AX37" s="11" t="e">
        <f t="shared" ref="AX37:AX41" si="162">AW37/$H$36</f>
        <v>#DIV/0!</v>
      </c>
      <c r="AY37" s="11" t="e">
        <f t="shared" ref="AY37:AY41" si="163">AX37*$D$3*$G$3*(200/1000/(160/960))</f>
        <v>#DIV/0!</v>
      </c>
      <c r="AZ37" s="14" t="e">
        <f>AVERAGE(AY37,AU37)</f>
        <v>#DIV/0!</v>
      </c>
      <c r="BA37" s="14" t="e">
        <f>STDEV(AY37,AU37)</f>
        <v>#DIV/0!</v>
      </c>
      <c r="BD37" s="35"/>
      <c r="BE37" s="12" t="s">
        <v>10</v>
      </c>
      <c r="BF37" s="13"/>
      <c r="BG37" s="11"/>
      <c r="BH37" s="11" t="e">
        <f t="shared" ref="BH37:BH41" si="164">BG37/$BG$36</f>
        <v>#DIV/0!</v>
      </c>
      <c r="BI37" s="11" t="e">
        <f t="shared" ref="BI37:BI41" si="165">BH37*$D$3*$G$3*(100/500/(70/470))</f>
        <v>#DIV/0!</v>
      </c>
      <c r="BJ37" s="13"/>
      <c r="BK37" s="11"/>
      <c r="BL37" s="11" t="e">
        <f t="shared" ref="BL37:BL41" si="166">BK37/$H$36</f>
        <v>#DIV/0!</v>
      </c>
      <c r="BM37" s="11" t="e">
        <f t="shared" ref="BM37:BM41" si="167">BL37*$D$3*$G$3*(200/1000/(160/960))</f>
        <v>#DIV/0!</v>
      </c>
      <c r="BN37" s="14" t="e">
        <f>AVERAGE(BM37,BI37)</f>
        <v>#DIV/0!</v>
      </c>
      <c r="BO37" s="14" t="e">
        <f>STDEV(BM37,BI37)</f>
        <v>#DIV/0!</v>
      </c>
      <c r="BR37" s="35"/>
      <c r="BS37" s="12" t="s">
        <v>10</v>
      </c>
      <c r="BT37" s="13"/>
      <c r="BU37" s="11"/>
      <c r="BV37" s="11" t="e">
        <f t="shared" ref="BV37:BV41" si="168">BU37/$BU$36</f>
        <v>#DIV/0!</v>
      </c>
      <c r="BW37" s="11" t="e">
        <f t="shared" ref="BW37:BW41" si="169">BV37*$D$3*$G$3*(100/500/(70/470))</f>
        <v>#DIV/0!</v>
      </c>
      <c r="BX37" s="13"/>
      <c r="BY37" s="11"/>
      <c r="BZ37" s="11" t="e">
        <f t="shared" ref="BZ37:BZ41" si="170">BY37/$H$36</f>
        <v>#DIV/0!</v>
      </c>
      <c r="CA37" s="11" t="e">
        <f t="shared" ref="CA37:CA41" si="171">BZ37*$D$3*$G$3*(200/1000/(160/960))</f>
        <v>#DIV/0!</v>
      </c>
      <c r="CB37" s="14" t="e">
        <f>AVERAGE(CA37,BW37)</f>
        <v>#DIV/0!</v>
      </c>
      <c r="CC37" s="14" t="e">
        <f>STDEV(CA37,BW37)</f>
        <v>#DIV/0!</v>
      </c>
      <c r="CF37" s="35"/>
      <c r="CG37" s="12" t="s">
        <v>10</v>
      </c>
      <c r="CH37" s="13"/>
      <c r="CI37" s="11"/>
      <c r="CJ37" s="11" t="e">
        <f t="shared" ref="CJ37:CJ41" si="172">CI37/$CI$36</f>
        <v>#DIV/0!</v>
      </c>
      <c r="CK37" s="11" t="e">
        <f t="shared" ref="CK37:CK41" si="173">CJ37*$D$3*$G$3*(100/500/(70/470))</f>
        <v>#DIV/0!</v>
      </c>
      <c r="CL37" s="13"/>
      <c r="CM37" s="11"/>
      <c r="CN37" s="11" t="e">
        <f t="shared" ref="CN37:CN41" si="174">CM37/$H$36</f>
        <v>#DIV/0!</v>
      </c>
      <c r="CO37" s="11" t="e">
        <f t="shared" ref="CO37:CO41" si="175">CN37*$D$3*$G$3*(200/1000/(160/960))</f>
        <v>#DIV/0!</v>
      </c>
      <c r="CP37" s="14" t="e">
        <f>AVERAGE(CO37,CK37)</f>
        <v>#DIV/0!</v>
      </c>
      <c r="CQ37" s="14" t="e">
        <f>STDEV(CO37,CK37)</f>
        <v>#DIV/0!</v>
      </c>
      <c r="CT37" s="35"/>
      <c r="CU37" s="12" t="s">
        <v>10</v>
      </c>
      <c r="CV37" s="13"/>
      <c r="CW37" s="11"/>
      <c r="CX37" s="11" t="e">
        <f t="shared" ref="CX37:CX41" si="176">CW37/$CW$36</f>
        <v>#DIV/0!</v>
      </c>
      <c r="CY37" s="11" t="e">
        <f t="shared" ref="CY37:CY41" si="177">CX37*$D$3*$G$3*(100/500/(70/470))</f>
        <v>#DIV/0!</v>
      </c>
      <c r="CZ37" s="13"/>
      <c r="DA37" s="11"/>
      <c r="DB37" s="11" t="e">
        <f t="shared" ref="DB37:DB41" si="178">DA37/$H$36</f>
        <v>#DIV/0!</v>
      </c>
      <c r="DC37" s="11" t="e">
        <f t="shared" ref="DC37:DC41" si="179">DB37*$D$3*$G$3*(200/1000/(160/960))</f>
        <v>#DIV/0!</v>
      </c>
      <c r="DD37" s="14" t="e">
        <f>AVERAGE(DC37,CY37)</f>
        <v>#DIV/0!</v>
      </c>
      <c r="DE37" s="14" t="e">
        <f>STDEV(DC37,CY37)</f>
        <v>#DIV/0!</v>
      </c>
    </row>
    <row r="38" spans="1:109" x14ac:dyDescent="0.25">
      <c r="A38" s="35"/>
      <c r="B38" s="12" t="s">
        <v>31</v>
      </c>
      <c r="C38" s="13" t="s">
        <v>29</v>
      </c>
      <c r="D38" s="11">
        <v>111736</v>
      </c>
      <c r="E38" s="11">
        <f t="shared" si="148"/>
        <v>4.4755267163342145</v>
      </c>
      <c r="F38" s="11">
        <f t="shared" si="149"/>
        <v>3.5450911455656073</v>
      </c>
      <c r="G38" s="13"/>
      <c r="H38" s="11"/>
      <c r="I38" s="11" t="e">
        <f t="shared" si="150"/>
        <v>#DIV/0!</v>
      </c>
      <c r="J38" s="11" t="e">
        <f t="shared" si="151"/>
        <v>#DIV/0!</v>
      </c>
      <c r="K38" s="14" t="e">
        <f t="shared" ref="K38:K40" si="180">AVERAGE(J38,F38)</f>
        <v>#DIV/0!</v>
      </c>
      <c r="L38" s="14" t="e">
        <f t="shared" ref="L38:L40" si="181">STDEV(J38,F38)</f>
        <v>#DIV/0!</v>
      </c>
      <c r="O38" s="35"/>
      <c r="P38" s="12" t="s">
        <v>31</v>
      </c>
      <c r="Q38" s="13" t="s">
        <v>46</v>
      </c>
      <c r="R38" s="11">
        <v>86550</v>
      </c>
      <c r="S38" s="11">
        <f t="shared" si="152"/>
        <v>3.614382360310699</v>
      </c>
      <c r="T38" s="11">
        <f t="shared" si="153"/>
        <v>2.8629736150298366</v>
      </c>
      <c r="U38" s="13"/>
      <c r="V38" s="11"/>
      <c r="W38" s="11" t="e">
        <f t="shared" si="154"/>
        <v>#DIV/0!</v>
      </c>
      <c r="X38" s="11" t="e">
        <f t="shared" si="155"/>
        <v>#DIV/0!</v>
      </c>
      <c r="Y38" s="14" t="e">
        <f t="shared" ref="Y38:Y41" si="182">AVERAGE(X38,T38)</f>
        <v>#DIV/0!</v>
      </c>
      <c r="Z38" s="14" t="e">
        <f t="shared" ref="Z38:Z41" si="183">STDEV(X38,T38)</f>
        <v>#DIV/0!</v>
      </c>
      <c r="AC38" s="35"/>
      <c r="AD38" s="12" t="s">
        <v>31</v>
      </c>
      <c r="AE38" s="13" t="s">
        <v>46</v>
      </c>
      <c r="AF38" s="11">
        <v>91327</v>
      </c>
      <c r="AG38" s="11">
        <f t="shared" si="156"/>
        <v>3.6389608319719486</v>
      </c>
      <c r="AH38" s="11">
        <f t="shared" si="157"/>
        <v>2.8824423675991873</v>
      </c>
      <c r="AI38" s="13"/>
      <c r="AJ38" s="11"/>
      <c r="AK38" s="11" t="e">
        <f t="shared" si="158"/>
        <v>#DIV/0!</v>
      </c>
      <c r="AL38" s="11" t="e">
        <f t="shared" si="159"/>
        <v>#DIV/0!</v>
      </c>
      <c r="AM38" s="14" t="e">
        <f t="shared" ref="AM38:AM41" si="184">AVERAGE(AL38,AH38)</f>
        <v>#DIV/0!</v>
      </c>
      <c r="AN38" s="14" t="e">
        <f t="shared" ref="AN38:AN41" si="185">STDEV(AL38,AH38)</f>
        <v>#DIV/0!</v>
      </c>
      <c r="AP38" s="35"/>
      <c r="AQ38" s="12" t="s">
        <v>31</v>
      </c>
      <c r="AR38" s="13" t="s">
        <v>43</v>
      </c>
      <c r="AS38" s="11">
        <v>86416</v>
      </c>
      <c r="AT38" s="11">
        <f t="shared" si="160"/>
        <v>3.7404666060684759</v>
      </c>
      <c r="AU38" s="11">
        <f t="shared" si="161"/>
        <v>2.9628456907790168</v>
      </c>
      <c r="AV38" s="13"/>
      <c r="AW38" s="11"/>
      <c r="AX38" s="11" t="e">
        <f t="shared" si="162"/>
        <v>#DIV/0!</v>
      </c>
      <c r="AY38" s="11" t="e">
        <f t="shared" si="163"/>
        <v>#DIV/0!</v>
      </c>
      <c r="AZ38" s="14" t="e">
        <f t="shared" ref="AZ38:AZ41" si="186">AVERAGE(AY38,AU38)</f>
        <v>#DIV/0!</v>
      </c>
      <c r="BA38" s="14" t="e">
        <f t="shared" ref="BA38:BA41" si="187">STDEV(AY38,AU38)</f>
        <v>#DIV/0!</v>
      </c>
      <c r="BD38" s="35"/>
      <c r="BE38" s="12" t="s">
        <v>31</v>
      </c>
      <c r="BF38" s="13"/>
      <c r="BG38" s="11"/>
      <c r="BH38" s="11" t="e">
        <f t="shared" si="164"/>
        <v>#DIV/0!</v>
      </c>
      <c r="BI38" s="11" t="e">
        <f t="shared" si="165"/>
        <v>#DIV/0!</v>
      </c>
      <c r="BJ38" s="13"/>
      <c r="BK38" s="11"/>
      <c r="BL38" s="11" t="e">
        <f t="shared" si="166"/>
        <v>#DIV/0!</v>
      </c>
      <c r="BM38" s="11" t="e">
        <f t="shared" si="167"/>
        <v>#DIV/0!</v>
      </c>
      <c r="BN38" s="14" t="e">
        <f t="shared" ref="BN38:BN41" si="188">AVERAGE(BM38,BI38)</f>
        <v>#DIV/0!</v>
      </c>
      <c r="BO38" s="14" t="e">
        <f t="shared" ref="BO38:BO41" si="189">STDEV(BM38,BI38)</f>
        <v>#DIV/0!</v>
      </c>
      <c r="BR38" s="35"/>
      <c r="BS38" s="12" t="s">
        <v>31</v>
      </c>
      <c r="BT38" s="13"/>
      <c r="BU38" s="11"/>
      <c r="BV38" s="11" t="e">
        <f t="shared" si="168"/>
        <v>#DIV/0!</v>
      </c>
      <c r="BW38" s="11" t="e">
        <f t="shared" si="169"/>
        <v>#DIV/0!</v>
      </c>
      <c r="BX38" s="13"/>
      <c r="BY38" s="11"/>
      <c r="BZ38" s="11" t="e">
        <f t="shared" si="170"/>
        <v>#DIV/0!</v>
      </c>
      <c r="CA38" s="11" t="e">
        <f t="shared" si="171"/>
        <v>#DIV/0!</v>
      </c>
      <c r="CB38" s="14" t="e">
        <f t="shared" ref="CB38:CB41" si="190">AVERAGE(CA38,BW38)</f>
        <v>#DIV/0!</v>
      </c>
      <c r="CC38" s="14" t="e">
        <f t="shared" ref="CC38:CC41" si="191">STDEV(CA38,BW38)</f>
        <v>#DIV/0!</v>
      </c>
      <c r="CF38" s="35"/>
      <c r="CG38" s="12" t="s">
        <v>31</v>
      </c>
      <c r="CH38" s="13"/>
      <c r="CI38" s="11"/>
      <c r="CJ38" s="11" t="e">
        <f t="shared" si="172"/>
        <v>#DIV/0!</v>
      </c>
      <c r="CK38" s="11" t="e">
        <f t="shared" si="173"/>
        <v>#DIV/0!</v>
      </c>
      <c r="CL38" s="13"/>
      <c r="CM38" s="11"/>
      <c r="CN38" s="11" t="e">
        <f t="shared" si="174"/>
        <v>#DIV/0!</v>
      </c>
      <c r="CO38" s="11" t="e">
        <f t="shared" si="175"/>
        <v>#DIV/0!</v>
      </c>
      <c r="CP38" s="14" t="e">
        <f t="shared" ref="CP38:CP41" si="192">AVERAGE(CO38,CK38)</f>
        <v>#DIV/0!</v>
      </c>
      <c r="CQ38" s="14" t="e">
        <f t="shared" ref="CQ38:CQ41" si="193">STDEV(CO38,CK38)</f>
        <v>#DIV/0!</v>
      </c>
      <c r="CT38" s="35"/>
      <c r="CU38" s="12" t="s">
        <v>31</v>
      </c>
      <c r="CV38" s="13"/>
      <c r="CW38" s="11"/>
      <c r="CX38" s="11" t="e">
        <f t="shared" si="176"/>
        <v>#DIV/0!</v>
      </c>
      <c r="CY38" s="11" t="e">
        <f t="shared" si="177"/>
        <v>#DIV/0!</v>
      </c>
      <c r="CZ38" s="13"/>
      <c r="DA38" s="11"/>
      <c r="DB38" s="11" t="e">
        <f t="shared" si="178"/>
        <v>#DIV/0!</v>
      </c>
      <c r="DC38" s="11" t="e">
        <f t="shared" si="179"/>
        <v>#DIV/0!</v>
      </c>
      <c r="DD38" s="14" t="e">
        <f t="shared" ref="DD38:DD41" si="194">AVERAGE(DC38,CY38)</f>
        <v>#DIV/0!</v>
      </c>
      <c r="DE38" s="14" t="e">
        <f t="shared" ref="DE38:DE41" si="195">STDEV(DC38,CY38)</f>
        <v>#DIV/0!</v>
      </c>
    </row>
    <row r="39" spans="1:109" x14ac:dyDescent="0.25">
      <c r="A39" s="35"/>
      <c r="B39" s="12" t="s">
        <v>32</v>
      </c>
      <c r="C39" s="13" t="s">
        <v>28</v>
      </c>
      <c r="D39" s="11">
        <v>61557</v>
      </c>
      <c r="E39" s="11">
        <f t="shared" si="148"/>
        <v>2.46563326123528</v>
      </c>
      <c r="F39" s="11">
        <f t="shared" si="149"/>
        <v>1.9530426688585782</v>
      </c>
      <c r="G39" s="13"/>
      <c r="H39" s="11"/>
      <c r="I39" s="11" t="e">
        <f t="shared" si="150"/>
        <v>#DIV/0!</v>
      </c>
      <c r="J39" s="11" t="e">
        <f t="shared" si="151"/>
        <v>#DIV/0!</v>
      </c>
      <c r="K39" s="14" t="e">
        <f t="shared" si="180"/>
        <v>#DIV/0!</v>
      </c>
      <c r="L39" s="14" t="e">
        <f t="shared" si="181"/>
        <v>#DIV/0!</v>
      </c>
      <c r="O39" s="35"/>
      <c r="P39" s="12" t="s">
        <v>32</v>
      </c>
      <c r="Q39" s="13" t="s">
        <v>47</v>
      </c>
      <c r="R39" s="11">
        <v>78201</v>
      </c>
      <c r="S39" s="11">
        <f t="shared" si="152"/>
        <v>3.2657228764720623</v>
      </c>
      <c r="T39" s="11">
        <f t="shared" si="153"/>
        <v>2.5867983786129205</v>
      </c>
      <c r="U39" s="13"/>
      <c r="V39" s="11"/>
      <c r="W39" s="11" t="e">
        <f t="shared" si="154"/>
        <v>#DIV/0!</v>
      </c>
      <c r="X39" s="11" t="e">
        <f t="shared" si="155"/>
        <v>#DIV/0!</v>
      </c>
      <c r="Y39" s="14" t="e">
        <f t="shared" si="182"/>
        <v>#DIV/0!</v>
      </c>
      <c r="Z39" s="14" t="e">
        <f t="shared" si="183"/>
        <v>#DIV/0!</v>
      </c>
      <c r="AC39" s="35"/>
      <c r="AD39" s="12" t="s">
        <v>32</v>
      </c>
      <c r="AE39" s="13" t="s">
        <v>47</v>
      </c>
      <c r="AF39" s="11">
        <v>83752</v>
      </c>
      <c r="AG39" s="11">
        <f t="shared" si="156"/>
        <v>3.3371319281188985</v>
      </c>
      <c r="AH39" s="11">
        <f t="shared" si="157"/>
        <v>2.6433619101817332</v>
      </c>
      <c r="AI39" s="13"/>
      <c r="AJ39" s="11"/>
      <c r="AK39" s="11" t="e">
        <f t="shared" si="158"/>
        <v>#DIV/0!</v>
      </c>
      <c r="AL39" s="11" t="e">
        <f t="shared" si="159"/>
        <v>#DIV/0!</v>
      </c>
      <c r="AM39" s="14" t="e">
        <f t="shared" si="184"/>
        <v>#DIV/0!</v>
      </c>
      <c r="AN39" s="14" t="e">
        <f t="shared" si="185"/>
        <v>#DIV/0!</v>
      </c>
      <c r="AP39" s="35"/>
      <c r="AQ39" s="12" t="s">
        <v>32</v>
      </c>
      <c r="AR39" s="13" t="s">
        <v>28</v>
      </c>
      <c r="AS39" s="11">
        <v>89568</v>
      </c>
      <c r="AT39" s="11">
        <f t="shared" si="160"/>
        <v>3.8768991040124661</v>
      </c>
      <c r="AU39" s="11">
        <f t="shared" si="161"/>
        <v>3.0709146782042098</v>
      </c>
      <c r="AV39" s="13"/>
      <c r="AW39" s="11"/>
      <c r="AX39" s="11" t="e">
        <f t="shared" si="162"/>
        <v>#DIV/0!</v>
      </c>
      <c r="AY39" s="11" t="e">
        <f t="shared" si="163"/>
        <v>#DIV/0!</v>
      </c>
      <c r="AZ39" s="14" t="e">
        <f t="shared" si="186"/>
        <v>#DIV/0!</v>
      </c>
      <c r="BA39" s="14" t="e">
        <f t="shared" si="187"/>
        <v>#DIV/0!</v>
      </c>
      <c r="BD39" s="35"/>
      <c r="BE39" s="12" t="s">
        <v>32</v>
      </c>
      <c r="BF39" s="13"/>
      <c r="BG39" s="11"/>
      <c r="BH39" s="11" t="e">
        <f t="shared" si="164"/>
        <v>#DIV/0!</v>
      </c>
      <c r="BI39" s="11" t="e">
        <f t="shared" si="165"/>
        <v>#DIV/0!</v>
      </c>
      <c r="BJ39" s="13"/>
      <c r="BK39" s="11"/>
      <c r="BL39" s="11" t="e">
        <f t="shared" si="166"/>
        <v>#DIV/0!</v>
      </c>
      <c r="BM39" s="11" t="e">
        <f t="shared" si="167"/>
        <v>#DIV/0!</v>
      </c>
      <c r="BN39" s="14" t="e">
        <f t="shared" si="188"/>
        <v>#DIV/0!</v>
      </c>
      <c r="BO39" s="14" t="e">
        <f t="shared" si="189"/>
        <v>#DIV/0!</v>
      </c>
      <c r="BR39" s="35"/>
      <c r="BS39" s="12" t="s">
        <v>32</v>
      </c>
      <c r="BT39" s="13"/>
      <c r="BU39" s="11"/>
      <c r="BV39" s="11" t="e">
        <f t="shared" si="168"/>
        <v>#DIV/0!</v>
      </c>
      <c r="BW39" s="11" t="e">
        <f t="shared" si="169"/>
        <v>#DIV/0!</v>
      </c>
      <c r="BX39" s="13"/>
      <c r="BY39" s="11"/>
      <c r="BZ39" s="11" t="e">
        <f t="shared" si="170"/>
        <v>#DIV/0!</v>
      </c>
      <c r="CA39" s="11" t="e">
        <f t="shared" si="171"/>
        <v>#DIV/0!</v>
      </c>
      <c r="CB39" s="14" t="e">
        <f t="shared" si="190"/>
        <v>#DIV/0!</v>
      </c>
      <c r="CC39" s="14" t="e">
        <f t="shared" si="191"/>
        <v>#DIV/0!</v>
      </c>
      <c r="CF39" s="35"/>
      <c r="CG39" s="12" t="s">
        <v>32</v>
      </c>
      <c r="CH39" s="13"/>
      <c r="CI39" s="11"/>
      <c r="CJ39" s="11" t="e">
        <f t="shared" si="172"/>
        <v>#DIV/0!</v>
      </c>
      <c r="CK39" s="11" t="e">
        <f t="shared" si="173"/>
        <v>#DIV/0!</v>
      </c>
      <c r="CL39" s="13"/>
      <c r="CM39" s="11"/>
      <c r="CN39" s="11" t="e">
        <f t="shared" si="174"/>
        <v>#DIV/0!</v>
      </c>
      <c r="CO39" s="11" t="e">
        <f t="shared" si="175"/>
        <v>#DIV/0!</v>
      </c>
      <c r="CP39" s="14" t="e">
        <f t="shared" si="192"/>
        <v>#DIV/0!</v>
      </c>
      <c r="CQ39" s="14" t="e">
        <f t="shared" si="193"/>
        <v>#DIV/0!</v>
      </c>
      <c r="CT39" s="35"/>
      <c r="CU39" s="12" t="s">
        <v>32</v>
      </c>
      <c r="CV39" s="13"/>
      <c r="CW39" s="11"/>
      <c r="CX39" s="11" t="e">
        <f t="shared" si="176"/>
        <v>#DIV/0!</v>
      </c>
      <c r="CY39" s="11" t="e">
        <f t="shared" si="177"/>
        <v>#DIV/0!</v>
      </c>
      <c r="CZ39" s="13"/>
      <c r="DA39" s="11"/>
      <c r="DB39" s="11" t="e">
        <f t="shared" si="178"/>
        <v>#DIV/0!</v>
      </c>
      <c r="DC39" s="11" t="e">
        <f t="shared" si="179"/>
        <v>#DIV/0!</v>
      </c>
      <c r="DD39" s="14" t="e">
        <f t="shared" si="194"/>
        <v>#DIV/0!</v>
      </c>
      <c r="DE39" s="14" t="e">
        <f t="shared" si="195"/>
        <v>#DIV/0!</v>
      </c>
    </row>
    <row r="40" spans="1:109" x14ac:dyDescent="0.25">
      <c r="A40" s="35"/>
      <c r="B40" s="12" t="s">
        <v>11</v>
      </c>
      <c r="C40" s="13" t="s">
        <v>44</v>
      </c>
      <c r="D40" s="11">
        <v>1081</v>
      </c>
      <c r="E40" s="11">
        <f t="shared" si="148"/>
        <v>4.3298886485620441E-2</v>
      </c>
      <c r="F40" s="11">
        <f t="shared" si="149"/>
        <v>3.4297303719091621E-2</v>
      </c>
      <c r="G40" s="13"/>
      <c r="H40" s="11"/>
      <c r="I40" s="11" t="e">
        <f t="shared" si="150"/>
        <v>#DIV/0!</v>
      </c>
      <c r="J40" s="11" t="e">
        <f t="shared" si="151"/>
        <v>#DIV/0!</v>
      </c>
      <c r="K40" s="14" t="e">
        <f t="shared" si="180"/>
        <v>#DIV/0!</v>
      </c>
      <c r="L40" s="14" t="e">
        <f t="shared" si="181"/>
        <v>#DIV/0!</v>
      </c>
      <c r="O40" s="35"/>
      <c r="P40" s="12" t="s">
        <v>11</v>
      </c>
      <c r="Q40" s="13" t="s">
        <v>38</v>
      </c>
      <c r="R40" s="11">
        <v>1100</v>
      </c>
      <c r="S40" s="11">
        <f t="shared" si="152"/>
        <v>4.593669088783095E-2</v>
      </c>
      <c r="T40" s="11">
        <f t="shared" si="153"/>
        <v>3.6386724165601618E-2</v>
      </c>
      <c r="U40" s="13"/>
      <c r="V40" s="11"/>
      <c r="W40" s="11" t="e">
        <f t="shared" si="154"/>
        <v>#DIV/0!</v>
      </c>
      <c r="X40" s="11" t="e">
        <f t="shared" si="155"/>
        <v>#DIV/0!</v>
      </c>
      <c r="Y40" s="14" t="e">
        <f t="shared" si="182"/>
        <v>#DIV/0!</v>
      </c>
      <c r="Z40" s="14" t="e">
        <f t="shared" si="183"/>
        <v>#DIV/0!</v>
      </c>
      <c r="AC40" s="35"/>
      <c r="AD40" s="12" t="s">
        <v>11</v>
      </c>
      <c r="AE40" s="13" t="s">
        <v>44</v>
      </c>
      <c r="AF40" s="11">
        <v>2730</v>
      </c>
      <c r="AG40" s="11">
        <f t="shared" si="156"/>
        <v>0.10877794158664382</v>
      </c>
      <c r="AH40" s="11">
        <f t="shared" si="157"/>
        <v>8.6163649999953809E-2</v>
      </c>
      <c r="AI40" s="13"/>
      <c r="AJ40" s="11"/>
      <c r="AK40" s="11" t="e">
        <f t="shared" si="158"/>
        <v>#DIV/0!</v>
      </c>
      <c r="AL40" s="11" t="e">
        <f t="shared" si="159"/>
        <v>#DIV/0!</v>
      </c>
      <c r="AM40" s="14" t="e">
        <f t="shared" si="184"/>
        <v>#DIV/0!</v>
      </c>
      <c r="AN40" s="14" t="e">
        <f t="shared" si="185"/>
        <v>#DIV/0!</v>
      </c>
      <c r="AP40" s="35"/>
      <c r="AQ40" s="12" t="s">
        <v>11</v>
      </c>
      <c r="AR40" s="13"/>
      <c r="AS40" s="11"/>
      <c r="AT40" s="11">
        <f t="shared" si="160"/>
        <v>0</v>
      </c>
      <c r="AU40" s="11">
        <f t="shared" si="161"/>
        <v>0</v>
      </c>
      <c r="AV40" s="13"/>
      <c r="AW40" s="11"/>
      <c r="AX40" s="11" t="e">
        <f t="shared" si="162"/>
        <v>#DIV/0!</v>
      </c>
      <c r="AY40" s="11" t="e">
        <f t="shared" si="163"/>
        <v>#DIV/0!</v>
      </c>
      <c r="AZ40" s="14" t="e">
        <f t="shared" si="186"/>
        <v>#DIV/0!</v>
      </c>
      <c r="BA40" s="14" t="e">
        <f t="shared" si="187"/>
        <v>#DIV/0!</v>
      </c>
      <c r="BD40" s="35"/>
      <c r="BE40" s="12" t="s">
        <v>11</v>
      </c>
      <c r="BF40" s="13"/>
      <c r="BG40" s="11"/>
      <c r="BH40" s="11" t="e">
        <f t="shared" si="164"/>
        <v>#DIV/0!</v>
      </c>
      <c r="BI40" s="11" t="e">
        <f t="shared" si="165"/>
        <v>#DIV/0!</v>
      </c>
      <c r="BJ40" s="13"/>
      <c r="BK40" s="11"/>
      <c r="BL40" s="11" t="e">
        <f t="shared" si="166"/>
        <v>#DIV/0!</v>
      </c>
      <c r="BM40" s="11" t="e">
        <f t="shared" si="167"/>
        <v>#DIV/0!</v>
      </c>
      <c r="BN40" s="14" t="e">
        <f t="shared" si="188"/>
        <v>#DIV/0!</v>
      </c>
      <c r="BO40" s="14" t="e">
        <f t="shared" si="189"/>
        <v>#DIV/0!</v>
      </c>
      <c r="BR40" s="35"/>
      <c r="BS40" s="12" t="s">
        <v>11</v>
      </c>
      <c r="BT40" s="13"/>
      <c r="BU40" s="11"/>
      <c r="BV40" s="11" t="e">
        <f t="shared" si="168"/>
        <v>#DIV/0!</v>
      </c>
      <c r="BW40" s="11" t="e">
        <f t="shared" si="169"/>
        <v>#DIV/0!</v>
      </c>
      <c r="BX40" s="13"/>
      <c r="BY40" s="11"/>
      <c r="BZ40" s="11" t="e">
        <f t="shared" si="170"/>
        <v>#DIV/0!</v>
      </c>
      <c r="CA40" s="11" t="e">
        <f t="shared" si="171"/>
        <v>#DIV/0!</v>
      </c>
      <c r="CB40" s="14" t="e">
        <f t="shared" si="190"/>
        <v>#DIV/0!</v>
      </c>
      <c r="CC40" s="14" t="e">
        <f t="shared" si="191"/>
        <v>#DIV/0!</v>
      </c>
      <c r="CF40" s="35"/>
      <c r="CG40" s="12" t="s">
        <v>11</v>
      </c>
      <c r="CH40" s="13"/>
      <c r="CI40" s="11"/>
      <c r="CJ40" s="11" t="e">
        <f t="shared" si="172"/>
        <v>#DIV/0!</v>
      </c>
      <c r="CK40" s="11" t="e">
        <f t="shared" si="173"/>
        <v>#DIV/0!</v>
      </c>
      <c r="CL40" s="13"/>
      <c r="CM40" s="11"/>
      <c r="CN40" s="11" t="e">
        <f t="shared" si="174"/>
        <v>#DIV/0!</v>
      </c>
      <c r="CO40" s="11" t="e">
        <f t="shared" si="175"/>
        <v>#DIV/0!</v>
      </c>
      <c r="CP40" s="14" t="e">
        <f t="shared" si="192"/>
        <v>#DIV/0!</v>
      </c>
      <c r="CQ40" s="14" t="e">
        <f t="shared" si="193"/>
        <v>#DIV/0!</v>
      </c>
      <c r="CT40" s="35"/>
      <c r="CU40" s="12" t="s">
        <v>11</v>
      </c>
      <c r="CV40" s="13"/>
      <c r="CW40" s="11"/>
      <c r="CX40" s="11" t="e">
        <f t="shared" si="176"/>
        <v>#DIV/0!</v>
      </c>
      <c r="CY40" s="11" t="e">
        <f t="shared" si="177"/>
        <v>#DIV/0!</v>
      </c>
      <c r="CZ40" s="13"/>
      <c r="DA40" s="11"/>
      <c r="DB40" s="11" t="e">
        <f t="shared" si="178"/>
        <v>#DIV/0!</v>
      </c>
      <c r="DC40" s="11" t="e">
        <f t="shared" si="179"/>
        <v>#DIV/0!</v>
      </c>
      <c r="DD40" s="14" t="e">
        <f t="shared" si="194"/>
        <v>#DIV/0!</v>
      </c>
      <c r="DE40" s="14" t="e">
        <f t="shared" si="195"/>
        <v>#DIV/0!</v>
      </c>
    </row>
    <row r="41" spans="1:109" x14ac:dyDescent="0.25">
      <c r="A41" s="35"/>
      <c r="B41" s="12" t="s">
        <v>33</v>
      </c>
      <c r="C41" s="25" t="s">
        <v>30</v>
      </c>
      <c r="D41" s="11">
        <v>1338</v>
      </c>
      <c r="E41" s="11">
        <f>D41/$D$36</f>
        <v>5.3592886325402544E-2</v>
      </c>
      <c r="F41" s="11">
        <f t="shared" si="149"/>
        <v>4.245124179106808E-2</v>
      </c>
      <c r="G41" s="25"/>
      <c r="H41" s="11"/>
      <c r="I41" s="11" t="e">
        <f t="shared" si="150"/>
        <v>#DIV/0!</v>
      </c>
      <c r="J41" s="11" t="e">
        <f t="shared" si="151"/>
        <v>#DIV/0!</v>
      </c>
      <c r="K41" s="14" t="e">
        <f t="shared" ref="K41" si="196">AVERAGE(J41,F41)</f>
        <v>#DIV/0!</v>
      </c>
      <c r="L41" s="14" t="e">
        <f t="shared" ref="L41" si="197">STDEV(J41,F41)</f>
        <v>#DIV/0!</v>
      </c>
      <c r="O41" s="35"/>
      <c r="P41" s="12" t="s">
        <v>33</v>
      </c>
      <c r="Q41" s="25" t="s">
        <v>30</v>
      </c>
      <c r="R41" s="11">
        <v>1213</v>
      </c>
      <c r="S41" s="11">
        <f t="shared" si="152"/>
        <v>5.0655641860853584E-2</v>
      </c>
      <c r="T41" s="11">
        <f t="shared" si="153"/>
        <v>4.0124633102613418E-2</v>
      </c>
      <c r="U41" s="25"/>
      <c r="V41" s="11"/>
      <c r="W41" s="11" t="e">
        <f t="shared" si="154"/>
        <v>#DIV/0!</v>
      </c>
      <c r="X41" s="11" t="e">
        <f t="shared" si="155"/>
        <v>#DIV/0!</v>
      </c>
      <c r="Y41" s="14" t="e">
        <f t="shared" si="182"/>
        <v>#DIV/0!</v>
      </c>
      <c r="Z41" s="14" t="e">
        <f t="shared" si="183"/>
        <v>#DIV/0!</v>
      </c>
      <c r="AC41" s="35"/>
      <c r="AD41" s="12" t="s">
        <v>33</v>
      </c>
      <c r="AE41" s="25" t="s">
        <v>52</v>
      </c>
      <c r="AF41" s="11">
        <v>3346</v>
      </c>
      <c r="AG41" s="11">
        <f t="shared" si="156"/>
        <v>0.13332270789337372</v>
      </c>
      <c r="AH41" s="11">
        <f t="shared" si="157"/>
        <v>0.10560570435891778</v>
      </c>
      <c r="AI41" s="25"/>
      <c r="AJ41" s="11"/>
      <c r="AK41" s="11" t="e">
        <f t="shared" si="158"/>
        <v>#DIV/0!</v>
      </c>
      <c r="AL41" s="11" t="e">
        <f t="shared" si="159"/>
        <v>#DIV/0!</v>
      </c>
      <c r="AM41" s="14" t="e">
        <f t="shared" si="184"/>
        <v>#DIV/0!</v>
      </c>
      <c r="AN41" s="14" t="e">
        <f t="shared" si="185"/>
        <v>#DIV/0!</v>
      </c>
      <c r="AP41" s="35"/>
      <c r="AQ41" s="12" t="s">
        <v>33</v>
      </c>
      <c r="AR41" s="25" t="s">
        <v>37</v>
      </c>
      <c r="AS41" s="11">
        <v>218</v>
      </c>
      <c r="AT41" s="11">
        <f t="shared" si="160"/>
        <v>9.4360039821668185E-3</v>
      </c>
      <c r="AU41" s="11">
        <f t="shared" si="161"/>
        <v>7.4743144856256449E-3</v>
      </c>
      <c r="AV41" s="25"/>
      <c r="AW41" s="11"/>
      <c r="AX41" s="11" t="e">
        <f t="shared" si="162"/>
        <v>#DIV/0!</v>
      </c>
      <c r="AY41" s="11" t="e">
        <f t="shared" si="163"/>
        <v>#DIV/0!</v>
      </c>
      <c r="AZ41" s="14" t="e">
        <f t="shared" si="186"/>
        <v>#DIV/0!</v>
      </c>
      <c r="BA41" s="14" t="e">
        <f t="shared" si="187"/>
        <v>#DIV/0!</v>
      </c>
      <c r="BD41" s="35"/>
      <c r="BE41" s="12" t="s">
        <v>33</v>
      </c>
      <c r="BF41" s="25"/>
      <c r="BG41" s="11"/>
      <c r="BH41" s="11" t="e">
        <f t="shared" si="164"/>
        <v>#DIV/0!</v>
      </c>
      <c r="BI41" s="11" t="e">
        <f t="shared" si="165"/>
        <v>#DIV/0!</v>
      </c>
      <c r="BJ41" s="25"/>
      <c r="BK41" s="11"/>
      <c r="BL41" s="11" t="e">
        <f t="shared" si="166"/>
        <v>#DIV/0!</v>
      </c>
      <c r="BM41" s="11" t="e">
        <f t="shared" si="167"/>
        <v>#DIV/0!</v>
      </c>
      <c r="BN41" s="14" t="e">
        <f t="shared" si="188"/>
        <v>#DIV/0!</v>
      </c>
      <c r="BO41" s="14" t="e">
        <f t="shared" si="189"/>
        <v>#DIV/0!</v>
      </c>
      <c r="BR41" s="35"/>
      <c r="BS41" s="12" t="s">
        <v>33</v>
      </c>
      <c r="BT41" s="25"/>
      <c r="BU41" s="11"/>
      <c r="BV41" s="11" t="e">
        <f t="shared" si="168"/>
        <v>#DIV/0!</v>
      </c>
      <c r="BW41" s="11" t="e">
        <f t="shared" si="169"/>
        <v>#DIV/0!</v>
      </c>
      <c r="BX41" s="25"/>
      <c r="BY41" s="11"/>
      <c r="BZ41" s="11" t="e">
        <f t="shared" si="170"/>
        <v>#DIV/0!</v>
      </c>
      <c r="CA41" s="11" t="e">
        <f t="shared" si="171"/>
        <v>#DIV/0!</v>
      </c>
      <c r="CB41" s="14" t="e">
        <f t="shared" si="190"/>
        <v>#DIV/0!</v>
      </c>
      <c r="CC41" s="14" t="e">
        <f t="shared" si="191"/>
        <v>#DIV/0!</v>
      </c>
      <c r="CF41" s="35"/>
      <c r="CG41" s="12" t="s">
        <v>33</v>
      </c>
      <c r="CH41" s="25"/>
      <c r="CI41" s="11"/>
      <c r="CJ41" s="11" t="e">
        <f t="shared" si="172"/>
        <v>#DIV/0!</v>
      </c>
      <c r="CK41" s="11" t="e">
        <f t="shared" si="173"/>
        <v>#DIV/0!</v>
      </c>
      <c r="CL41" s="25"/>
      <c r="CM41" s="11"/>
      <c r="CN41" s="11" t="e">
        <f t="shared" si="174"/>
        <v>#DIV/0!</v>
      </c>
      <c r="CO41" s="11" t="e">
        <f t="shared" si="175"/>
        <v>#DIV/0!</v>
      </c>
      <c r="CP41" s="14" t="e">
        <f t="shared" si="192"/>
        <v>#DIV/0!</v>
      </c>
      <c r="CQ41" s="14" t="e">
        <f t="shared" si="193"/>
        <v>#DIV/0!</v>
      </c>
      <c r="CT41" s="35"/>
      <c r="CU41" s="12" t="s">
        <v>33</v>
      </c>
      <c r="CV41" s="25"/>
      <c r="CW41" s="11"/>
      <c r="CX41" s="11" t="e">
        <f t="shared" si="176"/>
        <v>#DIV/0!</v>
      </c>
      <c r="CY41" s="11" t="e">
        <f t="shared" si="177"/>
        <v>#DIV/0!</v>
      </c>
      <c r="CZ41" s="25"/>
      <c r="DA41" s="11"/>
      <c r="DB41" s="11" t="e">
        <f t="shared" si="178"/>
        <v>#DIV/0!</v>
      </c>
      <c r="DC41" s="11" t="e">
        <f t="shared" si="179"/>
        <v>#DIV/0!</v>
      </c>
      <c r="DD41" s="14" t="e">
        <f t="shared" si="194"/>
        <v>#DIV/0!</v>
      </c>
      <c r="DE41" s="14" t="e">
        <f t="shared" si="195"/>
        <v>#DIV/0!</v>
      </c>
    </row>
    <row r="42" spans="1:109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</row>
    <row r="43" spans="1:109" x14ac:dyDescent="0.25">
      <c r="A43" s="2"/>
      <c r="B43" s="7"/>
      <c r="C43" s="37" t="s">
        <v>0</v>
      </c>
      <c r="D43" s="37"/>
      <c r="E43" s="37"/>
      <c r="F43" s="37"/>
      <c r="G43" s="37" t="s">
        <v>1</v>
      </c>
      <c r="H43" s="37"/>
      <c r="I43" s="37"/>
      <c r="J43" s="37"/>
      <c r="K43" s="3" t="s">
        <v>2</v>
      </c>
      <c r="L43" s="3" t="s">
        <v>3</v>
      </c>
      <c r="O43" s="2"/>
      <c r="P43" s="28"/>
      <c r="Q43" s="37" t="s">
        <v>0</v>
      </c>
      <c r="R43" s="37"/>
      <c r="S43" s="37"/>
      <c r="T43" s="37"/>
      <c r="U43" s="37" t="s">
        <v>1</v>
      </c>
      <c r="V43" s="37"/>
      <c r="W43" s="37"/>
      <c r="X43" s="37"/>
      <c r="Y43" s="3" t="s">
        <v>2</v>
      </c>
      <c r="Z43" s="3" t="s">
        <v>3</v>
      </c>
      <c r="AC43" s="2"/>
      <c r="AD43" s="28"/>
      <c r="AE43" s="37" t="s">
        <v>0</v>
      </c>
      <c r="AF43" s="37"/>
      <c r="AG43" s="37"/>
      <c r="AH43" s="37"/>
      <c r="AI43" s="37" t="s">
        <v>1</v>
      </c>
      <c r="AJ43" s="37"/>
      <c r="AK43" s="37"/>
      <c r="AL43" s="37"/>
      <c r="AM43" s="3" t="s">
        <v>2</v>
      </c>
      <c r="AN43" s="3" t="s">
        <v>3</v>
      </c>
      <c r="AP43" s="2"/>
      <c r="AQ43" s="28"/>
      <c r="AR43" s="37" t="s">
        <v>0</v>
      </c>
      <c r="AS43" s="37"/>
      <c r="AT43" s="37"/>
      <c r="AU43" s="37"/>
      <c r="AV43" s="37" t="s">
        <v>1</v>
      </c>
      <c r="AW43" s="37"/>
      <c r="AX43" s="37"/>
      <c r="AY43" s="37"/>
      <c r="AZ43" s="3" t="s">
        <v>2</v>
      </c>
      <c r="BA43" s="3" t="s">
        <v>3</v>
      </c>
      <c r="BD43" s="2"/>
      <c r="BE43" s="30"/>
      <c r="BF43" s="37" t="s">
        <v>0</v>
      </c>
      <c r="BG43" s="37"/>
      <c r="BH43" s="37"/>
      <c r="BI43" s="37"/>
      <c r="BJ43" s="37" t="s">
        <v>1</v>
      </c>
      <c r="BK43" s="37"/>
      <c r="BL43" s="37"/>
      <c r="BM43" s="37"/>
      <c r="BN43" s="3" t="s">
        <v>2</v>
      </c>
      <c r="BO43" s="3" t="s">
        <v>3</v>
      </c>
      <c r="BR43" s="2"/>
      <c r="BS43" s="30"/>
      <c r="BT43" s="37" t="s">
        <v>0</v>
      </c>
      <c r="BU43" s="37"/>
      <c r="BV43" s="37"/>
      <c r="BW43" s="37"/>
      <c r="BX43" s="37" t="s">
        <v>1</v>
      </c>
      <c r="BY43" s="37"/>
      <c r="BZ43" s="37"/>
      <c r="CA43" s="37"/>
      <c r="CB43" s="3" t="s">
        <v>2</v>
      </c>
      <c r="CC43" s="3" t="s">
        <v>3</v>
      </c>
      <c r="CF43" s="2"/>
      <c r="CG43" s="30"/>
      <c r="CH43" s="37" t="s">
        <v>0</v>
      </c>
      <c r="CI43" s="37"/>
      <c r="CJ43" s="37"/>
      <c r="CK43" s="37"/>
      <c r="CL43" s="37" t="s">
        <v>1</v>
      </c>
      <c r="CM43" s="37"/>
      <c r="CN43" s="37"/>
      <c r="CO43" s="37"/>
      <c r="CP43" s="3" t="s">
        <v>2</v>
      </c>
      <c r="CQ43" s="3" t="s">
        <v>3</v>
      </c>
      <c r="CT43" s="2"/>
      <c r="CU43" s="30"/>
      <c r="CV43" s="37" t="s">
        <v>0</v>
      </c>
      <c r="CW43" s="37"/>
      <c r="CX43" s="37"/>
      <c r="CY43" s="37"/>
      <c r="CZ43" s="37" t="s">
        <v>1</v>
      </c>
      <c r="DA43" s="37"/>
      <c r="DB43" s="37"/>
      <c r="DC43" s="37"/>
      <c r="DD43" s="3" t="s">
        <v>2</v>
      </c>
      <c r="DE43" s="3" t="s">
        <v>3</v>
      </c>
    </row>
    <row r="44" spans="1:109" x14ac:dyDescent="0.25">
      <c r="A44" s="10" t="s">
        <v>9</v>
      </c>
      <c r="B44" s="11"/>
      <c r="C44" s="11" t="s">
        <v>4</v>
      </c>
      <c r="D44" s="11" t="s">
        <v>5</v>
      </c>
      <c r="E44" s="11" t="s">
        <v>6</v>
      </c>
      <c r="F44" s="11" t="s">
        <v>7</v>
      </c>
      <c r="G44" s="11" t="s">
        <v>4</v>
      </c>
      <c r="H44" s="11" t="s">
        <v>5</v>
      </c>
      <c r="I44" s="11" t="s">
        <v>6</v>
      </c>
      <c r="J44" s="11" t="s">
        <v>7</v>
      </c>
      <c r="K44" s="11" t="s">
        <v>7</v>
      </c>
      <c r="L44" s="11" t="s">
        <v>7</v>
      </c>
      <c r="O44" s="27" t="s">
        <v>9</v>
      </c>
      <c r="P44" s="11"/>
      <c r="Q44" s="11" t="s">
        <v>4</v>
      </c>
      <c r="R44" s="11" t="s">
        <v>5</v>
      </c>
      <c r="S44" s="11" t="s">
        <v>6</v>
      </c>
      <c r="T44" s="11" t="s">
        <v>7</v>
      </c>
      <c r="U44" s="11" t="s">
        <v>4</v>
      </c>
      <c r="V44" s="11" t="s">
        <v>5</v>
      </c>
      <c r="W44" s="11" t="s">
        <v>6</v>
      </c>
      <c r="X44" s="11" t="s">
        <v>7</v>
      </c>
      <c r="Y44" s="11" t="s">
        <v>7</v>
      </c>
      <c r="Z44" s="11" t="s">
        <v>7</v>
      </c>
      <c r="AC44" s="27" t="s">
        <v>9</v>
      </c>
      <c r="AD44" s="11"/>
      <c r="AE44" s="11" t="s">
        <v>4</v>
      </c>
      <c r="AF44" s="11" t="s">
        <v>5</v>
      </c>
      <c r="AG44" s="11" t="s">
        <v>6</v>
      </c>
      <c r="AH44" s="11" t="s">
        <v>7</v>
      </c>
      <c r="AI44" s="11" t="s">
        <v>4</v>
      </c>
      <c r="AJ44" s="11" t="s">
        <v>5</v>
      </c>
      <c r="AK44" s="11" t="s">
        <v>6</v>
      </c>
      <c r="AL44" s="11" t="s">
        <v>7</v>
      </c>
      <c r="AM44" s="11" t="s">
        <v>7</v>
      </c>
      <c r="AN44" s="11" t="s">
        <v>7</v>
      </c>
      <c r="AP44" s="27" t="s">
        <v>9</v>
      </c>
      <c r="AQ44" s="11"/>
      <c r="AR44" s="11" t="s">
        <v>4</v>
      </c>
      <c r="AS44" s="11" t="s">
        <v>5</v>
      </c>
      <c r="AT44" s="11" t="s">
        <v>6</v>
      </c>
      <c r="AU44" s="11" t="s">
        <v>7</v>
      </c>
      <c r="AV44" s="11" t="s">
        <v>4</v>
      </c>
      <c r="AW44" s="11" t="s">
        <v>5</v>
      </c>
      <c r="AX44" s="11" t="s">
        <v>6</v>
      </c>
      <c r="AY44" s="11" t="s">
        <v>7</v>
      </c>
      <c r="AZ44" s="11" t="s">
        <v>7</v>
      </c>
      <c r="BA44" s="11" t="s">
        <v>7</v>
      </c>
      <c r="BD44" s="31" t="s">
        <v>9</v>
      </c>
      <c r="BE44" s="11"/>
      <c r="BF44" s="11" t="s">
        <v>4</v>
      </c>
      <c r="BG44" s="11" t="s">
        <v>5</v>
      </c>
      <c r="BH44" s="11" t="s">
        <v>6</v>
      </c>
      <c r="BI44" s="11" t="s">
        <v>7</v>
      </c>
      <c r="BJ44" s="11" t="s">
        <v>4</v>
      </c>
      <c r="BK44" s="11" t="s">
        <v>5</v>
      </c>
      <c r="BL44" s="11" t="s">
        <v>6</v>
      </c>
      <c r="BM44" s="11" t="s">
        <v>7</v>
      </c>
      <c r="BN44" s="11" t="s">
        <v>7</v>
      </c>
      <c r="BO44" s="11" t="s">
        <v>7</v>
      </c>
      <c r="BR44" s="31" t="s">
        <v>9</v>
      </c>
      <c r="BS44" s="11"/>
      <c r="BT44" s="11" t="s">
        <v>4</v>
      </c>
      <c r="BU44" s="11" t="s">
        <v>5</v>
      </c>
      <c r="BV44" s="11" t="s">
        <v>6</v>
      </c>
      <c r="BW44" s="11" t="s">
        <v>7</v>
      </c>
      <c r="BX44" s="11" t="s">
        <v>4</v>
      </c>
      <c r="BY44" s="11" t="s">
        <v>5</v>
      </c>
      <c r="BZ44" s="11" t="s">
        <v>6</v>
      </c>
      <c r="CA44" s="11" t="s">
        <v>7</v>
      </c>
      <c r="CB44" s="11" t="s">
        <v>7</v>
      </c>
      <c r="CC44" s="11" t="s">
        <v>7</v>
      </c>
      <c r="CF44" s="31" t="s">
        <v>9</v>
      </c>
      <c r="CG44" s="11"/>
      <c r="CH44" s="11" t="s">
        <v>4</v>
      </c>
      <c r="CI44" s="11" t="s">
        <v>5</v>
      </c>
      <c r="CJ44" s="11" t="s">
        <v>6</v>
      </c>
      <c r="CK44" s="11" t="s">
        <v>7</v>
      </c>
      <c r="CL44" s="11" t="s">
        <v>4</v>
      </c>
      <c r="CM44" s="11" t="s">
        <v>5</v>
      </c>
      <c r="CN44" s="11" t="s">
        <v>6</v>
      </c>
      <c r="CO44" s="11" t="s">
        <v>7</v>
      </c>
      <c r="CP44" s="11" t="s">
        <v>7</v>
      </c>
      <c r="CQ44" s="11" t="s">
        <v>7</v>
      </c>
      <c r="CT44" s="31" t="s">
        <v>9</v>
      </c>
      <c r="CU44" s="11"/>
      <c r="CV44" s="11" t="s">
        <v>4</v>
      </c>
      <c r="CW44" s="11" t="s">
        <v>5</v>
      </c>
      <c r="CX44" s="11" t="s">
        <v>6</v>
      </c>
      <c r="CY44" s="11" t="s">
        <v>7</v>
      </c>
      <c r="CZ44" s="11" t="s">
        <v>4</v>
      </c>
      <c r="DA44" s="11" t="s">
        <v>5</v>
      </c>
      <c r="DB44" s="11" t="s">
        <v>6</v>
      </c>
      <c r="DC44" s="11" t="s">
        <v>7</v>
      </c>
      <c r="DD44" s="11" t="s">
        <v>7</v>
      </c>
      <c r="DE44" s="11" t="s">
        <v>7</v>
      </c>
    </row>
    <row r="45" spans="1:109" x14ac:dyDescent="0.25">
      <c r="A45" s="35">
        <v>24</v>
      </c>
      <c r="B45" s="12" t="s">
        <v>8</v>
      </c>
      <c r="C45" s="11" t="s">
        <v>49</v>
      </c>
      <c r="D45" s="11">
        <v>25764</v>
      </c>
      <c r="E45" s="11">
        <f t="shared" ref="E45:E50" si="198">D45/$D$45</f>
        <v>1</v>
      </c>
      <c r="F45" s="11">
        <f>E45*$D$3*$G$3*(100/500/(60/460))</f>
        <v>0.90446135393932248</v>
      </c>
      <c r="G45" s="13"/>
      <c r="H45" s="11"/>
      <c r="I45" s="11" t="e">
        <f>H45/$H$45</f>
        <v>#DIV/0!</v>
      </c>
      <c r="J45" s="11" t="e">
        <f>I45*$D$3*$G$3*(200/1000/(140/940))</f>
        <v>#DIV/0!</v>
      </c>
      <c r="K45" s="14" t="e">
        <f>AVERAGE(J45,F45)</f>
        <v>#DIV/0!</v>
      </c>
      <c r="L45" s="14" t="e">
        <f>STDEV(J45,F45)</f>
        <v>#DIV/0!</v>
      </c>
      <c r="O45" s="35">
        <v>24</v>
      </c>
      <c r="P45" s="12" t="s">
        <v>8</v>
      </c>
      <c r="Q45" s="11" t="s">
        <v>49</v>
      </c>
      <c r="R45" s="11">
        <v>23384</v>
      </c>
      <c r="S45" s="11">
        <f>R45/$R$45</f>
        <v>1</v>
      </c>
      <c r="T45" s="11">
        <f>S45*$D$3*$G$3*(100/500/(60/460))</f>
        <v>0.90446135393932248</v>
      </c>
      <c r="U45" s="13"/>
      <c r="V45" s="11"/>
      <c r="W45" s="11" t="e">
        <f>V45/$H$45</f>
        <v>#DIV/0!</v>
      </c>
      <c r="X45" s="11" t="e">
        <f>W45*$D$3*$G$3*(200/1000/(140/940))</f>
        <v>#DIV/0!</v>
      </c>
      <c r="Y45" s="14" t="e">
        <f>AVERAGE(X45,T45)</f>
        <v>#DIV/0!</v>
      </c>
      <c r="Z45" s="14" t="e">
        <f>STDEV(X45,T45)</f>
        <v>#DIV/0!</v>
      </c>
      <c r="AC45" s="35">
        <v>24</v>
      </c>
      <c r="AD45" s="12" t="s">
        <v>8</v>
      </c>
      <c r="AE45" s="11" t="s">
        <v>45</v>
      </c>
      <c r="AF45" s="11">
        <v>23545</v>
      </c>
      <c r="AG45" s="11">
        <f>AF45/$AF$45</f>
        <v>1</v>
      </c>
      <c r="AH45" s="11">
        <f>AG45*$D$3*$G$3*(100/500/(60/460))</f>
        <v>0.90446135393932248</v>
      </c>
      <c r="AI45" s="13"/>
      <c r="AJ45" s="11"/>
      <c r="AK45" s="11" t="e">
        <f>AJ45/$H$45</f>
        <v>#DIV/0!</v>
      </c>
      <c r="AL45" s="11" t="e">
        <f>AK45*$D$3*$G$3*(200/1000/(140/940))</f>
        <v>#DIV/0!</v>
      </c>
      <c r="AM45" s="14" t="e">
        <f>AVERAGE(AL45,AH45)</f>
        <v>#DIV/0!</v>
      </c>
      <c r="AN45" s="14" t="e">
        <f>STDEV(AL45,AH45)</f>
        <v>#DIV/0!</v>
      </c>
      <c r="AP45" s="35">
        <v>24</v>
      </c>
      <c r="AQ45" s="12" t="s">
        <v>8</v>
      </c>
      <c r="AR45" s="11" t="s">
        <v>45</v>
      </c>
      <c r="AS45" s="11">
        <v>23390</v>
      </c>
      <c r="AT45" s="11">
        <f>AS45/$AS$45</f>
        <v>1</v>
      </c>
      <c r="AU45" s="11">
        <f>AT45*$D$3*$G$3*(100/500/(60/460))</f>
        <v>0.90446135393932248</v>
      </c>
      <c r="AV45" s="13"/>
      <c r="AW45" s="11"/>
      <c r="AX45" s="11" t="e">
        <f>AW45/$H$45</f>
        <v>#DIV/0!</v>
      </c>
      <c r="AY45" s="11" t="e">
        <f>AX45*$D$3*$G$3*(200/1000/(140/940))</f>
        <v>#DIV/0!</v>
      </c>
      <c r="AZ45" s="14" t="e">
        <f>AVERAGE(AY45,AU45)</f>
        <v>#DIV/0!</v>
      </c>
      <c r="BA45" s="14" t="e">
        <f>STDEV(AY45,AU45)</f>
        <v>#DIV/0!</v>
      </c>
      <c r="BD45" s="35"/>
      <c r="BE45" s="12" t="s">
        <v>8</v>
      </c>
      <c r="BF45" s="11"/>
      <c r="BG45" s="11"/>
      <c r="BH45" s="11">
        <f>BG45/$AS$45</f>
        <v>0</v>
      </c>
      <c r="BI45" s="11">
        <f>BH45*$D$3*$G$3*(100/500/(60/460))</f>
        <v>0</v>
      </c>
      <c r="BJ45" s="13"/>
      <c r="BK45" s="11"/>
      <c r="BL45" s="11" t="e">
        <f>BK45/$H$45</f>
        <v>#DIV/0!</v>
      </c>
      <c r="BM45" s="11" t="e">
        <f>BL45*$D$3*$G$3*(200/1000/(140/940))</f>
        <v>#DIV/0!</v>
      </c>
      <c r="BN45" s="14" t="e">
        <f>AVERAGE(BM45,BI45)</f>
        <v>#DIV/0!</v>
      </c>
      <c r="BO45" s="14" t="e">
        <f>STDEV(BM45,BI45)</f>
        <v>#DIV/0!</v>
      </c>
      <c r="BR45" s="35"/>
      <c r="BS45" s="12" t="s">
        <v>8</v>
      </c>
      <c r="BT45" s="11"/>
      <c r="BU45" s="11"/>
      <c r="BV45" s="11">
        <f>BU45/$AS$45</f>
        <v>0</v>
      </c>
      <c r="BW45" s="11">
        <f>BV45*$D$3*$G$3*(100/500/(60/460))</f>
        <v>0</v>
      </c>
      <c r="BX45" s="13"/>
      <c r="BY45" s="11"/>
      <c r="BZ45" s="11" t="e">
        <f>BY45/$H$45</f>
        <v>#DIV/0!</v>
      </c>
      <c r="CA45" s="11" t="e">
        <f>BZ45*$D$3*$G$3*(200/1000/(140/940))</f>
        <v>#DIV/0!</v>
      </c>
      <c r="CB45" s="14" t="e">
        <f>AVERAGE(CA45,BW45)</f>
        <v>#DIV/0!</v>
      </c>
      <c r="CC45" s="14" t="e">
        <f>STDEV(CA45,BW45)</f>
        <v>#DIV/0!</v>
      </c>
      <c r="CF45" s="35"/>
      <c r="CG45" s="12" t="s">
        <v>8</v>
      </c>
      <c r="CH45" s="11"/>
      <c r="CI45" s="11"/>
      <c r="CJ45" s="11">
        <f>CI45/$AS$45</f>
        <v>0</v>
      </c>
      <c r="CK45" s="11">
        <f>CJ45*$D$3*$G$3*(100/500/(60/460))</f>
        <v>0</v>
      </c>
      <c r="CL45" s="13"/>
      <c r="CM45" s="11"/>
      <c r="CN45" s="11" t="e">
        <f>CM45/$H$45</f>
        <v>#DIV/0!</v>
      </c>
      <c r="CO45" s="11" t="e">
        <f>CN45*$D$3*$G$3*(200/1000/(140/940))</f>
        <v>#DIV/0!</v>
      </c>
      <c r="CP45" s="14" t="e">
        <f>AVERAGE(CO45,CK45)</f>
        <v>#DIV/0!</v>
      </c>
      <c r="CQ45" s="14" t="e">
        <f>STDEV(CO45,CK45)</f>
        <v>#DIV/0!</v>
      </c>
      <c r="CT45" s="35"/>
      <c r="CU45" s="12" t="s">
        <v>8</v>
      </c>
      <c r="CV45" s="11"/>
      <c r="CW45" s="11"/>
      <c r="CX45" s="11">
        <f>CW45/$AS$45</f>
        <v>0</v>
      </c>
      <c r="CY45" s="11">
        <f>CX45*$D$3*$G$3*(100/500/(60/460))</f>
        <v>0</v>
      </c>
      <c r="CZ45" s="13"/>
      <c r="DA45" s="11"/>
      <c r="DB45" s="11" t="e">
        <f>DA45/$H$45</f>
        <v>#DIV/0!</v>
      </c>
      <c r="DC45" s="11" t="e">
        <f>DB45*$D$3*$G$3*(200/1000/(140/940))</f>
        <v>#DIV/0!</v>
      </c>
      <c r="DD45" s="14" t="e">
        <f>AVERAGE(DC45,CY45)</f>
        <v>#DIV/0!</v>
      </c>
      <c r="DE45" s="14" t="e">
        <f>STDEV(DC45,CY45)</f>
        <v>#DIV/0!</v>
      </c>
    </row>
    <row r="46" spans="1:109" x14ac:dyDescent="0.25">
      <c r="A46" s="35"/>
      <c r="B46" s="12" t="s">
        <v>10</v>
      </c>
      <c r="C46" s="11" t="s">
        <v>24</v>
      </c>
      <c r="D46" s="11">
        <v>55614</v>
      </c>
      <c r="E46" s="11">
        <f t="shared" si="198"/>
        <v>2.1585933861201676</v>
      </c>
      <c r="F46" s="11">
        <f t="shared" ref="F46:F50" si="199">E46*$D$3*$G$3*(100/500/(60/460))</f>
        <v>1.9523642966147134</v>
      </c>
      <c r="G46" s="13"/>
      <c r="H46" s="11"/>
      <c r="I46" s="11" t="e">
        <f t="shared" ref="I46:I50" si="200">H46/$H$45</f>
        <v>#DIV/0!</v>
      </c>
      <c r="J46" s="11" t="e">
        <f t="shared" ref="J46:J50" si="201">I46*$D$3*$G$3*(200/1000/(140/940))</f>
        <v>#DIV/0!</v>
      </c>
      <c r="K46" s="14" t="e">
        <f>AVERAGE(J46,F46)</f>
        <v>#DIV/0!</v>
      </c>
      <c r="L46" s="14" t="e">
        <f>STDEV(J46,F46)</f>
        <v>#DIV/0!</v>
      </c>
      <c r="O46" s="35"/>
      <c r="P46" s="12" t="s">
        <v>10</v>
      </c>
      <c r="Q46" s="11" t="s">
        <v>60</v>
      </c>
      <c r="R46" s="11">
        <v>35959</v>
      </c>
      <c r="S46" s="11">
        <f t="shared" ref="S46:S50" si="202">R46/$R$45</f>
        <v>1.5377608621279508</v>
      </c>
      <c r="T46" s="11">
        <f t="shared" ref="T46:T50" si="203">S46*$D$3*$G$3*(100/500/(60/460))</f>
        <v>1.3908452713951462</v>
      </c>
      <c r="U46" s="13"/>
      <c r="V46" s="11"/>
      <c r="W46" s="11" t="e">
        <f t="shared" ref="W46:W47" si="204">V46/$H$45</f>
        <v>#DIV/0!</v>
      </c>
      <c r="X46" s="11" t="e">
        <f t="shared" ref="X46:X50" si="205">W46*$D$3*$G$3*(200/1000/(140/940))</f>
        <v>#DIV/0!</v>
      </c>
      <c r="Y46" s="14" t="e">
        <f>AVERAGE(X46,T46)</f>
        <v>#DIV/0!</v>
      </c>
      <c r="Z46" s="14" t="e">
        <f>STDEV(X46,T46)</f>
        <v>#DIV/0!</v>
      </c>
      <c r="AC46" s="35"/>
      <c r="AD46" s="12" t="s">
        <v>10</v>
      </c>
      <c r="AE46" s="11" t="s">
        <v>66</v>
      </c>
      <c r="AF46" s="11">
        <v>1990</v>
      </c>
      <c r="AG46" s="11">
        <f t="shared" ref="AG46:AG50" si="206">AF46/$AF$45</f>
        <v>8.4519006158420049E-2</v>
      </c>
      <c r="AH46" s="11">
        <f t="shared" ref="AH46:AH50" si="207">AG46*$D$3*$G$3*(100/500/(60/460))</f>
        <v>7.6444174743650534E-2</v>
      </c>
      <c r="AI46" s="13"/>
      <c r="AJ46" s="11"/>
      <c r="AK46" s="11" t="e">
        <f t="shared" ref="AK46:AK47" si="208">AJ46/$H$45</f>
        <v>#DIV/0!</v>
      </c>
      <c r="AL46" s="11" t="e">
        <f t="shared" ref="AL46:AL50" si="209">AK46*$D$3*$G$3*(200/1000/(140/940))</f>
        <v>#DIV/0!</v>
      </c>
      <c r="AM46" s="14" t="e">
        <f>AVERAGE(AL46,AH46)</f>
        <v>#DIV/0!</v>
      </c>
      <c r="AN46" s="14" t="e">
        <f>STDEV(AL46,AH46)</f>
        <v>#DIV/0!</v>
      </c>
      <c r="AP46" s="35"/>
      <c r="AQ46" s="12" t="s">
        <v>10</v>
      </c>
      <c r="AR46" s="11" t="s">
        <v>70</v>
      </c>
      <c r="AS46" s="11">
        <v>46605</v>
      </c>
      <c r="AT46" s="11">
        <f t="shared" ref="AT46:AT50" si="210">AS46/$AS$45</f>
        <v>1.9925181701581873</v>
      </c>
      <c r="AU46" s="11">
        <f t="shared" ref="AU46:AU50" si="211">AT46*$D$3*$G$3*(100/500/(60/460))</f>
        <v>1.8021556819299756</v>
      </c>
      <c r="AV46" s="13"/>
      <c r="AW46" s="11"/>
      <c r="AX46" s="11" t="e">
        <f t="shared" ref="AX46:AX47" si="212">AW46/$H$45</f>
        <v>#DIV/0!</v>
      </c>
      <c r="AY46" s="11" t="e">
        <f t="shared" ref="AY46:AY50" si="213">AX46*$D$3*$G$3*(200/1000/(140/940))</f>
        <v>#DIV/0!</v>
      </c>
      <c r="AZ46" s="14" t="e">
        <f>AVERAGE(AY46,AU46)</f>
        <v>#DIV/0!</v>
      </c>
      <c r="BA46" s="14" t="e">
        <f>STDEV(AY46,AU46)</f>
        <v>#DIV/0!</v>
      </c>
      <c r="BD46" s="35"/>
      <c r="BE46" s="12" t="s">
        <v>10</v>
      </c>
      <c r="BF46" s="11"/>
      <c r="BG46" s="11"/>
      <c r="BH46" s="11">
        <f t="shared" ref="BH46:BH50" si="214">BG46/$AS$45</f>
        <v>0</v>
      </c>
      <c r="BI46" s="11">
        <f t="shared" ref="BI46:BI50" si="215">BH46*$D$3*$G$3*(100/500/(60/460))</f>
        <v>0</v>
      </c>
      <c r="BJ46" s="13"/>
      <c r="BK46" s="11"/>
      <c r="BL46" s="11" t="e">
        <f t="shared" ref="BL46:BL47" si="216">BK46/$H$45</f>
        <v>#DIV/0!</v>
      </c>
      <c r="BM46" s="11" t="e">
        <f t="shared" ref="BM46:BM50" si="217">BL46*$D$3*$G$3*(200/1000/(140/940))</f>
        <v>#DIV/0!</v>
      </c>
      <c r="BN46" s="14" t="e">
        <f>AVERAGE(BM46,BI46)</f>
        <v>#DIV/0!</v>
      </c>
      <c r="BO46" s="14" t="e">
        <f>STDEV(BM46,BI46)</f>
        <v>#DIV/0!</v>
      </c>
      <c r="BR46" s="35"/>
      <c r="BS46" s="12" t="s">
        <v>10</v>
      </c>
      <c r="BT46" s="11"/>
      <c r="BU46" s="11"/>
      <c r="BV46" s="11">
        <f t="shared" ref="BV46:BV50" si="218">BU46/$AS$45</f>
        <v>0</v>
      </c>
      <c r="BW46" s="11">
        <f t="shared" ref="BW46:BW50" si="219">BV46*$D$3*$G$3*(100/500/(60/460))</f>
        <v>0</v>
      </c>
      <c r="BX46" s="13"/>
      <c r="BY46" s="11"/>
      <c r="BZ46" s="11" t="e">
        <f t="shared" ref="BZ46:BZ47" si="220">BY46/$H$45</f>
        <v>#DIV/0!</v>
      </c>
      <c r="CA46" s="11" t="e">
        <f t="shared" ref="CA46:CA50" si="221">BZ46*$D$3*$G$3*(200/1000/(140/940))</f>
        <v>#DIV/0!</v>
      </c>
      <c r="CB46" s="14" t="e">
        <f>AVERAGE(CA46,BW46)</f>
        <v>#DIV/0!</v>
      </c>
      <c r="CC46" s="14" t="e">
        <f>STDEV(CA46,BW46)</f>
        <v>#DIV/0!</v>
      </c>
      <c r="CF46" s="35"/>
      <c r="CG46" s="12" t="s">
        <v>10</v>
      </c>
      <c r="CH46" s="11"/>
      <c r="CI46" s="11"/>
      <c r="CJ46" s="11">
        <f t="shared" ref="CJ46:CJ50" si="222">CI46/$AS$45</f>
        <v>0</v>
      </c>
      <c r="CK46" s="11">
        <f t="shared" ref="CK46:CK50" si="223">CJ46*$D$3*$G$3*(100/500/(60/460))</f>
        <v>0</v>
      </c>
      <c r="CL46" s="13"/>
      <c r="CM46" s="11"/>
      <c r="CN46" s="11" t="e">
        <f t="shared" ref="CN46:CN47" si="224">CM46/$H$45</f>
        <v>#DIV/0!</v>
      </c>
      <c r="CO46" s="11" t="e">
        <f t="shared" ref="CO46:CO50" si="225">CN46*$D$3*$G$3*(200/1000/(140/940))</f>
        <v>#DIV/0!</v>
      </c>
      <c r="CP46" s="14" t="e">
        <f>AVERAGE(CO46,CK46)</f>
        <v>#DIV/0!</v>
      </c>
      <c r="CQ46" s="14" t="e">
        <f>STDEV(CO46,CK46)</f>
        <v>#DIV/0!</v>
      </c>
      <c r="CT46" s="35"/>
      <c r="CU46" s="12" t="s">
        <v>10</v>
      </c>
      <c r="CV46" s="11"/>
      <c r="CW46" s="11"/>
      <c r="CX46" s="11">
        <f t="shared" ref="CX46:CX50" si="226">CW46/$AS$45</f>
        <v>0</v>
      </c>
      <c r="CY46" s="11">
        <f t="shared" ref="CY46:CY50" si="227">CX46*$D$3*$G$3*(100/500/(60/460))</f>
        <v>0</v>
      </c>
      <c r="CZ46" s="13"/>
      <c r="DA46" s="11"/>
      <c r="DB46" s="11" t="e">
        <f t="shared" ref="DB46:DB47" si="228">DA46/$H$45</f>
        <v>#DIV/0!</v>
      </c>
      <c r="DC46" s="11" t="e">
        <f t="shared" ref="DC46:DC50" si="229">DB46*$D$3*$G$3*(200/1000/(140/940))</f>
        <v>#DIV/0!</v>
      </c>
      <c r="DD46" s="14" t="e">
        <f>AVERAGE(DC46,CY46)</f>
        <v>#DIV/0!</v>
      </c>
      <c r="DE46" s="14" t="e">
        <f>STDEV(DC46,CY46)</f>
        <v>#DIV/0!</v>
      </c>
    </row>
    <row r="47" spans="1:109" x14ac:dyDescent="0.25">
      <c r="A47" s="35"/>
      <c r="B47" s="12" t="s">
        <v>31</v>
      </c>
      <c r="C47" s="11" t="s">
        <v>51</v>
      </c>
      <c r="D47" s="11">
        <v>148003</v>
      </c>
      <c r="E47" s="11">
        <f t="shared" si="198"/>
        <v>5.7445660611706257</v>
      </c>
      <c r="F47" s="11">
        <f t="shared" si="199"/>
        <v>5.1957379974802649</v>
      </c>
      <c r="G47" s="13"/>
      <c r="H47" s="11"/>
      <c r="I47" s="11" t="e">
        <f t="shared" si="200"/>
        <v>#DIV/0!</v>
      </c>
      <c r="J47" s="11" t="e">
        <f t="shared" si="201"/>
        <v>#DIV/0!</v>
      </c>
      <c r="K47" s="14" t="e">
        <f t="shared" ref="K47:K49" si="230">AVERAGE(J47,F47)</f>
        <v>#DIV/0!</v>
      </c>
      <c r="L47" s="14" t="e">
        <f t="shared" ref="L47:L49" si="231">STDEV(J47,F47)</f>
        <v>#DIV/0!</v>
      </c>
      <c r="O47" s="35"/>
      <c r="P47" s="12" t="s">
        <v>31</v>
      </c>
      <c r="Q47" s="11" t="s">
        <v>51</v>
      </c>
      <c r="R47" s="11">
        <v>118664</v>
      </c>
      <c r="S47" s="11">
        <f t="shared" si="202"/>
        <v>5.0745809100239478</v>
      </c>
      <c r="T47" s="11">
        <f t="shared" si="203"/>
        <v>4.5897623205548994</v>
      </c>
      <c r="U47" s="13"/>
      <c r="V47" s="11"/>
      <c r="W47" s="11" t="e">
        <f t="shared" si="204"/>
        <v>#DIV/0!</v>
      </c>
      <c r="X47" s="11" t="e">
        <f t="shared" si="205"/>
        <v>#DIV/0!</v>
      </c>
      <c r="Y47" s="14" t="e">
        <f t="shared" ref="Y47:Y50" si="232">AVERAGE(X47,T47)</f>
        <v>#DIV/0!</v>
      </c>
      <c r="Z47" s="14" t="e">
        <f t="shared" ref="Z47:Z50" si="233">STDEV(X47,T47)</f>
        <v>#DIV/0!</v>
      </c>
      <c r="AC47" s="35"/>
      <c r="AD47" s="12" t="s">
        <v>31</v>
      </c>
      <c r="AE47" s="11" t="s">
        <v>51</v>
      </c>
      <c r="AF47" s="11">
        <v>125921</v>
      </c>
      <c r="AG47" s="11">
        <f t="shared" si="206"/>
        <v>5.3480993841579956</v>
      </c>
      <c r="AH47" s="11">
        <f t="shared" si="207"/>
        <v>4.8371492099975972</v>
      </c>
      <c r="AI47" s="13"/>
      <c r="AJ47" s="11"/>
      <c r="AK47" s="11" t="e">
        <f t="shared" si="208"/>
        <v>#DIV/0!</v>
      </c>
      <c r="AL47" s="11" t="e">
        <f t="shared" si="209"/>
        <v>#DIV/0!</v>
      </c>
      <c r="AM47" s="14" t="e">
        <f t="shared" ref="AM47:AM50" si="234">AVERAGE(AL47,AH47)</f>
        <v>#DIV/0!</v>
      </c>
      <c r="AN47" s="14" t="e">
        <f t="shared" ref="AN47:AN50" si="235">STDEV(AL47,AH47)</f>
        <v>#DIV/0!</v>
      </c>
      <c r="AP47" s="35"/>
      <c r="AQ47" s="12" t="s">
        <v>31</v>
      </c>
      <c r="AR47" s="11" t="s">
        <v>43</v>
      </c>
      <c r="AS47" s="11">
        <v>134148</v>
      </c>
      <c r="AT47" s="11">
        <f t="shared" si="210"/>
        <v>5.7352714835399743</v>
      </c>
      <c r="AU47" s="11">
        <f t="shared" si="211"/>
        <v>5.1873314112121509</v>
      </c>
      <c r="AV47" s="13"/>
      <c r="AW47" s="11"/>
      <c r="AX47" s="11" t="e">
        <f t="shared" si="212"/>
        <v>#DIV/0!</v>
      </c>
      <c r="AY47" s="11" t="e">
        <f t="shared" si="213"/>
        <v>#DIV/0!</v>
      </c>
      <c r="AZ47" s="14" t="e">
        <f t="shared" ref="AZ47:AZ50" si="236">AVERAGE(AY47,AU47)</f>
        <v>#DIV/0!</v>
      </c>
      <c r="BA47" s="14" t="e">
        <f t="shared" ref="BA47:BA50" si="237">STDEV(AY47,AU47)</f>
        <v>#DIV/0!</v>
      </c>
      <c r="BD47" s="35"/>
      <c r="BE47" s="12" t="s">
        <v>31</v>
      </c>
      <c r="BF47" s="11"/>
      <c r="BG47" s="11"/>
      <c r="BH47" s="11">
        <f t="shared" si="214"/>
        <v>0</v>
      </c>
      <c r="BI47" s="11">
        <f t="shared" si="215"/>
        <v>0</v>
      </c>
      <c r="BJ47" s="13"/>
      <c r="BK47" s="11"/>
      <c r="BL47" s="11" t="e">
        <f t="shared" si="216"/>
        <v>#DIV/0!</v>
      </c>
      <c r="BM47" s="11" t="e">
        <f t="shared" si="217"/>
        <v>#DIV/0!</v>
      </c>
      <c r="BN47" s="14" t="e">
        <f t="shared" ref="BN47:BN50" si="238">AVERAGE(BM47,BI47)</f>
        <v>#DIV/0!</v>
      </c>
      <c r="BO47" s="14" t="e">
        <f t="shared" ref="BO47:BO50" si="239">STDEV(BM47,BI47)</f>
        <v>#DIV/0!</v>
      </c>
      <c r="BR47" s="35"/>
      <c r="BS47" s="12" t="s">
        <v>31</v>
      </c>
      <c r="BT47" s="11"/>
      <c r="BU47" s="11"/>
      <c r="BV47" s="11">
        <f t="shared" si="218"/>
        <v>0</v>
      </c>
      <c r="BW47" s="11">
        <f t="shared" si="219"/>
        <v>0</v>
      </c>
      <c r="BX47" s="13"/>
      <c r="BY47" s="11"/>
      <c r="BZ47" s="11" t="e">
        <f t="shared" si="220"/>
        <v>#DIV/0!</v>
      </c>
      <c r="CA47" s="11" t="e">
        <f t="shared" si="221"/>
        <v>#DIV/0!</v>
      </c>
      <c r="CB47" s="14" t="e">
        <f t="shared" ref="CB47:CB50" si="240">AVERAGE(CA47,BW47)</f>
        <v>#DIV/0!</v>
      </c>
      <c r="CC47" s="14" t="e">
        <f t="shared" ref="CC47:CC50" si="241">STDEV(CA47,BW47)</f>
        <v>#DIV/0!</v>
      </c>
      <c r="CF47" s="35"/>
      <c r="CG47" s="12" t="s">
        <v>31</v>
      </c>
      <c r="CH47" s="11"/>
      <c r="CI47" s="11"/>
      <c r="CJ47" s="11">
        <f t="shared" si="222"/>
        <v>0</v>
      </c>
      <c r="CK47" s="11">
        <f t="shared" si="223"/>
        <v>0</v>
      </c>
      <c r="CL47" s="13"/>
      <c r="CM47" s="11"/>
      <c r="CN47" s="11" t="e">
        <f t="shared" si="224"/>
        <v>#DIV/0!</v>
      </c>
      <c r="CO47" s="11" t="e">
        <f t="shared" si="225"/>
        <v>#DIV/0!</v>
      </c>
      <c r="CP47" s="14" t="e">
        <f t="shared" ref="CP47:CP50" si="242">AVERAGE(CO47,CK47)</f>
        <v>#DIV/0!</v>
      </c>
      <c r="CQ47" s="14" t="e">
        <f t="shared" ref="CQ47:CQ50" si="243">STDEV(CO47,CK47)</f>
        <v>#DIV/0!</v>
      </c>
      <c r="CT47" s="35"/>
      <c r="CU47" s="12" t="s">
        <v>31</v>
      </c>
      <c r="CV47" s="11"/>
      <c r="CW47" s="11"/>
      <c r="CX47" s="11">
        <f t="shared" si="226"/>
        <v>0</v>
      </c>
      <c r="CY47" s="11">
        <f t="shared" si="227"/>
        <v>0</v>
      </c>
      <c r="CZ47" s="13"/>
      <c r="DA47" s="11"/>
      <c r="DB47" s="11" t="e">
        <f t="shared" si="228"/>
        <v>#DIV/0!</v>
      </c>
      <c r="DC47" s="11" t="e">
        <f t="shared" si="229"/>
        <v>#DIV/0!</v>
      </c>
      <c r="DD47" s="14" t="e">
        <f t="shared" ref="DD47:DD50" si="244">AVERAGE(DC47,CY47)</f>
        <v>#DIV/0!</v>
      </c>
      <c r="DE47" s="14" t="e">
        <f t="shared" ref="DE47:DE50" si="245">STDEV(DC47,CY47)</f>
        <v>#DIV/0!</v>
      </c>
    </row>
    <row r="48" spans="1:109" x14ac:dyDescent="0.25">
      <c r="A48" s="35"/>
      <c r="B48" s="12" t="s">
        <v>32</v>
      </c>
      <c r="C48" s="11" t="s">
        <v>56</v>
      </c>
      <c r="D48" s="11">
        <v>11830</v>
      </c>
      <c r="E48" s="11">
        <f t="shared" si="198"/>
        <v>0.45916783108213011</v>
      </c>
      <c r="F48" s="11">
        <f t="shared" si="199"/>
        <v>0.41529955818592545</v>
      </c>
      <c r="G48" s="13"/>
      <c r="H48" s="11"/>
      <c r="I48" s="11" t="e">
        <f>H48/$H$45</f>
        <v>#DIV/0!</v>
      </c>
      <c r="J48" s="11" t="e">
        <f t="shared" si="201"/>
        <v>#DIV/0!</v>
      </c>
      <c r="K48" s="14" t="e">
        <f t="shared" si="230"/>
        <v>#DIV/0!</v>
      </c>
      <c r="L48" s="14" t="e">
        <f t="shared" si="231"/>
        <v>#DIV/0!</v>
      </c>
      <c r="O48" s="35"/>
      <c r="P48" s="12" t="s">
        <v>32</v>
      </c>
      <c r="Q48" s="11" t="s">
        <v>61</v>
      </c>
      <c r="R48" s="11">
        <v>29578</v>
      </c>
      <c r="S48" s="11">
        <f t="shared" si="202"/>
        <v>1.2648819705781731</v>
      </c>
      <c r="T48" s="11">
        <f t="shared" si="203"/>
        <v>1.1440368596825727</v>
      </c>
      <c r="U48" s="13"/>
      <c r="V48" s="11"/>
      <c r="W48" s="11" t="e">
        <f>V48/$H$45</f>
        <v>#DIV/0!</v>
      </c>
      <c r="X48" s="11" t="e">
        <f t="shared" si="205"/>
        <v>#DIV/0!</v>
      </c>
      <c r="Y48" s="14" t="e">
        <f t="shared" si="232"/>
        <v>#DIV/0!</v>
      </c>
      <c r="Z48" s="14" t="e">
        <f t="shared" si="233"/>
        <v>#DIV/0!</v>
      </c>
      <c r="AC48" s="35"/>
      <c r="AD48" s="12" t="s">
        <v>32</v>
      </c>
      <c r="AE48" s="11" t="s">
        <v>40</v>
      </c>
      <c r="AF48" s="11">
        <v>9366</v>
      </c>
      <c r="AG48" s="11">
        <f t="shared" si="206"/>
        <v>0.39779146315565939</v>
      </c>
      <c r="AH48" s="11">
        <f t="shared" si="207"/>
        <v>0.35978700535127178</v>
      </c>
      <c r="AI48" s="13"/>
      <c r="AJ48" s="11"/>
      <c r="AK48" s="11" t="e">
        <f>AJ48/$H$45</f>
        <v>#DIV/0!</v>
      </c>
      <c r="AL48" s="11" t="e">
        <f t="shared" si="209"/>
        <v>#DIV/0!</v>
      </c>
      <c r="AM48" s="14" t="e">
        <f t="shared" si="234"/>
        <v>#DIV/0!</v>
      </c>
      <c r="AN48" s="14" t="e">
        <f t="shared" si="235"/>
        <v>#DIV/0!</v>
      </c>
      <c r="AP48" s="35"/>
      <c r="AQ48" s="12" t="s">
        <v>32</v>
      </c>
      <c r="AR48" s="11" t="s">
        <v>71</v>
      </c>
      <c r="AS48" s="11">
        <v>16626</v>
      </c>
      <c r="AT48" s="11">
        <f t="shared" si="210"/>
        <v>0.71081658828559213</v>
      </c>
      <c r="AU48" s="11">
        <f t="shared" si="211"/>
        <v>0.64290613384331663</v>
      </c>
      <c r="AV48" s="13"/>
      <c r="AW48" s="11"/>
      <c r="AX48" s="11" t="e">
        <f>AW48/$H$45</f>
        <v>#DIV/0!</v>
      </c>
      <c r="AY48" s="11" t="e">
        <f t="shared" si="213"/>
        <v>#DIV/0!</v>
      </c>
      <c r="AZ48" s="14" t="e">
        <f t="shared" si="236"/>
        <v>#DIV/0!</v>
      </c>
      <c r="BA48" s="14" t="e">
        <f t="shared" si="237"/>
        <v>#DIV/0!</v>
      </c>
      <c r="BD48" s="35"/>
      <c r="BE48" s="12" t="s">
        <v>32</v>
      </c>
      <c r="BF48" s="11"/>
      <c r="BG48" s="11"/>
      <c r="BH48" s="11">
        <f t="shared" si="214"/>
        <v>0</v>
      </c>
      <c r="BI48" s="11">
        <f t="shared" si="215"/>
        <v>0</v>
      </c>
      <c r="BJ48" s="13"/>
      <c r="BK48" s="11"/>
      <c r="BL48" s="11" t="e">
        <f>BK48/$H$45</f>
        <v>#DIV/0!</v>
      </c>
      <c r="BM48" s="11" t="e">
        <f t="shared" si="217"/>
        <v>#DIV/0!</v>
      </c>
      <c r="BN48" s="14" t="e">
        <f t="shared" si="238"/>
        <v>#DIV/0!</v>
      </c>
      <c r="BO48" s="14" t="e">
        <f t="shared" si="239"/>
        <v>#DIV/0!</v>
      </c>
      <c r="BR48" s="35"/>
      <c r="BS48" s="12" t="s">
        <v>32</v>
      </c>
      <c r="BT48" s="11"/>
      <c r="BU48" s="11"/>
      <c r="BV48" s="11">
        <f t="shared" si="218"/>
        <v>0</v>
      </c>
      <c r="BW48" s="11">
        <f t="shared" si="219"/>
        <v>0</v>
      </c>
      <c r="BX48" s="13"/>
      <c r="BY48" s="11"/>
      <c r="BZ48" s="11" t="e">
        <f>BY48/$H$45</f>
        <v>#DIV/0!</v>
      </c>
      <c r="CA48" s="11" t="e">
        <f t="shared" si="221"/>
        <v>#DIV/0!</v>
      </c>
      <c r="CB48" s="14" t="e">
        <f t="shared" si="240"/>
        <v>#DIV/0!</v>
      </c>
      <c r="CC48" s="14" t="e">
        <f t="shared" si="241"/>
        <v>#DIV/0!</v>
      </c>
      <c r="CF48" s="35"/>
      <c r="CG48" s="12" t="s">
        <v>32</v>
      </c>
      <c r="CH48" s="11"/>
      <c r="CI48" s="11"/>
      <c r="CJ48" s="11">
        <f t="shared" si="222"/>
        <v>0</v>
      </c>
      <c r="CK48" s="11">
        <f t="shared" si="223"/>
        <v>0</v>
      </c>
      <c r="CL48" s="13"/>
      <c r="CM48" s="11"/>
      <c r="CN48" s="11" t="e">
        <f>CM48/$H$45</f>
        <v>#DIV/0!</v>
      </c>
      <c r="CO48" s="11" t="e">
        <f t="shared" si="225"/>
        <v>#DIV/0!</v>
      </c>
      <c r="CP48" s="14" t="e">
        <f t="shared" si="242"/>
        <v>#DIV/0!</v>
      </c>
      <c r="CQ48" s="14" t="e">
        <f t="shared" si="243"/>
        <v>#DIV/0!</v>
      </c>
      <c r="CT48" s="35"/>
      <c r="CU48" s="12" t="s">
        <v>32</v>
      </c>
      <c r="CV48" s="11"/>
      <c r="CW48" s="11"/>
      <c r="CX48" s="11">
        <f t="shared" si="226"/>
        <v>0</v>
      </c>
      <c r="CY48" s="11">
        <f t="shared" si="227"/>
        <v>0</v>
      </c>
      <c r="CZ48" s="13"/>
      <c r="DA48" s="11"/>
      <c r="DB48" s="11" t="e">
        <f>DA48/$H$45</f>
        <v>#DIV/0!</v>
      </c>
      <c r="DC48" s="11" t="e">
        <f t="shared" si="229"/>
        <v>#DIV/0!</v>
      </c>
      <c r="DD48" s="14" t="e">
        <f t="shared" si="244"/>
        <v>#DIV/0!</v>
      </c>
      <c r="DE48" s="14" t="e">
        <f t="shared" si="245"/>
        <v>#DIV/0!</v>
      </c>
    </row>
    <row r="49" spans="1:109" x14ac:dyDescent="0.25">
      <c r="A49" s="35"/>
      <c r="B49" s="12" t="s">
        <v>11</v>
      </c>
      <c r="C49" s="11" t="s">
        <v>54</v>
      </c>
      <c r="D49" s="11">
        <v>2323</v>
      </c>
      <c r="E49" s="11">
        <f t="shared" si="198"/>
        <v>9.0164570718832479E-2</v>
      </c>
      <c r="F49" s="11">
        <f t="shared" si="199"/>
        <v>8.1550369709713008E-2</v>
      </c>
      <c r="G49" s="13"/>
      <c r="H49" s="11"/>
      <c r="I49" s="11" t="e">
        <f>H49/$H$45</f>
        <v>#DIV/0!</v>
      </c>
      <c r="J49" s="11" t="e">
        <f t="shared" si="201"/>
        <v>#DIV/0!</v>
      </c>
      <c r="K49" s="14" t="e">
        <f t="shared" si="230"/>
        <v>#DIV/0!</v>
      </c>
      <c r="L49" s="14" t="e">
        <f t="shared" si="231"/>
        <v>#DIV/0!</v>
      </c>
      <c r="O49" s="35"/>
      <c r="P49" s="12" t="s">
        <v>11</v>
      </c>
      <c r="Q49" s="11" t="s">
        <v>62</v>
      </c>
      <c r="R49" s="11">
        <v>2357</v>
      </c>
      <c r="S49" s="11">
        <f t="shared" si="202"/>
        <v>0.10079541566883339</v>
      </c>
      <c r="T49" s="11">
        <f t="shared" si="203"/>
        <v>9.1165558126709845E-2</v>
      </c>
      <c r="U49" s="13"/>
      <c r="V49" s="11"/>
      <c r="W49" s="11" t="e">
        <f>V49/$H$45</f>
        <v>#DIV/0!</v>
      </c>
      <c r="X49" s="11" t="e">
        <f t="shared" si="205"/>
        <v>#DIV/0!</v>
      </c>
      <c r="Y49" s="14" t="e">
        <f t="shared" si="232"/>
        <v>#DIV/0!</v>
      </c>
      <c r="Z49" s="14" t="e">
        <f t="shared" si="233"/>
        <v>#DIV/0!</v>
      </c>
      <c r="AC49" s="35"/>
      <c r="AD49" s="12" t="s">
        <v>11</v>
      </c>
      <c r="AE49" s="11" t="s">
        <v>54</v>
      </c>
      <c r="AF49" s="11">
        <v>2940</v>
      </c>
      <c r="AG49" s="11">
        <f t="shared" si="206"/>
        <v>0.12486727543002761</v>
      </c>
      <c r="AH49" s="11">
        <f t="shared" si="207"/>
        <v>0.11293762499815706</v>
      </c>
      <c r="AI49" s="13"/>
      <c r="AJ49" s="11"/>
      <c r="AK49" s="11" t="e">
        <f>AJ49/$H$45</f>
        <v>#DIV/0!</v>
      </c>
      <c r="AL49" s="11" t="e">
        <f t="shared" si="209"/>
        <v>#DIV/0!</v>
      </c>
      <c r="AM49" s="14" t="e">
        <f t="shared" si="234"/>
        <v>#DIV/0!</v>
      </c>
      <c r="AN49" s="14" t="e">
        <f t="shared" si="235"/>
        <v>#DIV/0!</v>
      </c>
      <c r="AP49" s="35"/>
      <c r="AQ49" s="12" t="s">
        <v>11</v>
      </c>
      <c r="AR49" s="11" t="s">
        <v>72</v>
      </c>
      <c r="AS49" s="11">
        <v>1493</v>
      </c>
      <c r="AT49" s="11">
        <f t="shared" si="210"/>
        <v>6.3830696879008123E-2</v>
      </c>
      <c r="AU49" s="11">
        <f t="shared" si="211"/>
        <v>5.773239852207817E-2</v>
      </c>
      <c r="AV49" s="13"/>
      <c r="AW49" s="11"/>
      <c r="AX49" s="11" t="e">
        <f>AW49/$H$45</f>
        <v>#DIV/0!</v>
      </c>
      <c r="AY49" s="11" t="e">
        <f t="shared" si="213"/>
        <v>#DIV/0!</v>
      </c>
      <c r="AZ49" s="14" t="e">
        <f t="shared" si="236"/>
        <v>#DIV/0!</v>
      </c>
      <c r="BA49" s="14" t="e">
        <f t="shared" si="237"/>
        <v>#DIV/0!</v>
      </c>
      <c r="BD49" s="35"/>
      <c r="BE49" s="12" t="s">
        <v>11</v>
      </c>
      <c r="BF49" s="11"/>
      <c r="BG49" s="11"/>
      <c r="BH49" s="11">
        <f t="shared" si="214"/>
        <v>0</v>
      </c>
      <c r="BI49" s="11">
        <f t="shared" si="215"/>
        <v>0</v>
      </c>
      <c r="BJ49" s="13"/>
      <c r="BK49" s="11"/>
      <c r="BL49" s="11" t="e">
        <f>BK49/$H$45</f>
        <v>#DIV/0!</v>
      </c>
      <c r="BM49" s="11" t="e">
        <f t="shared" si="217"/>
        <v>#DIV/0!</v>
      </c>
      <c r="BN49" s="14" t="e">
        <f t="shared" si="238"/>
        <v>#DIV/0!</v>
      </c>
      <c r="BO49" s="14" t="e">
        <f t="shared" si="239"/>
        <v>#DIV/0!</v>
      </c>
      <c r="BR49" s="35"/>
      <c r="BS49" s="12" t="s">
        <v>11</v>
      </c>
      <c r="BT49" s="11"/>
      <c r="BU49" s="11"/>
      <c r="BV49" s="11">
        <f t="shared" si="218"/>
        <v>0</v>
      </c>
      <c r="BW49" s="11">
        <f t="shared" si="219"/>
        <v>0</v>
      </c>
      <c r="BX49" s="13"/>
      <c r="BY49" s="11"/>
      <c r="BZ49" s="11" t="e">
        <f>BY49/$H$45</f>
        <v>#DIV/0!</v>
      </c>
      <c r="CA49" s="11" t="e">
        <f t="shared" si="221"/>
        <v>#DIV/0!</v>
      </c>
      <c r="CB49" s="14" t="e">
        <f t="shared" si="240"/>
        <v>#DIV/0!</v>
      </c>
      <c r="CC49" s="14" t="e">
        <f t="shared" si="241"/>
        <v>#DIV/0!</v>
      </c>
      <c r="CF49" s="35"/>
      <c r="CG49" s="12" t="s">
        <v>11</v>
      </c>
      <c r="CH49" s="11"/>
      <c r="CI49" s="11"/>
      <c r="CJ49" s="11">
        <f t="shared" si="222"/>
        <v>0</v>
      </c>
      <c r="CK49" s="11">
        <f t="shared" si="223"/>
        <v>0</v>
      </c>
      <c r="CL49" s="13"/>
      <c r="CM49" s="11"/>
      <c r="CN49" s="11" t="e">
        <f>CM49/$H$45</f>
        <v>#DIV/0!</v>
      </c>
      <c r="CO49" s="11" t="e">
        <f t="shared" si="225"/>
        <v>#DIV/0!</v>
      </c>
      <c r="CP49" s="14" t="e">
        <f t="shared" si="242"/>
        <v>#DIV/0!</v>
      </c>
      <c r="CQ49" s="14" t="e">
        <f t="shared" si="243"/>
        <v>#DIV/0!</v>
      </c>
      <c r="CT49" s="35"/>
      <c r="CU49" s="12" t="s">
        <v>11</v>
      </c>
      <c r="CV49" s="11"/>
      <c r="CW49" s="11"/>
      <c r="CX49" s="11">
        <f t="shared" si="226"/>
        <v>0</v>
      </c>
      <c r="CY49" s="11">
        <f t="shared" si="227"/>
        <v>0</v>
      </c>
      <c r="CZ49" s="13"/>
      <c r="DA49" s="11"/>
      <c r="DB49" s="11" t="e">
        <f>DA49/$H$45</f>
        <v>#DIV/0!</v>
      </c>
      <c r="DC49" s="11" t="e">
        <f t="shared" si="229"/>
        <v>#DIV/0!</v>
      </c>
      <c r="DD49" s="14" t="e">
        <f t="shared" si="244"/>
        <v>#DIV/0!</v>
      </c>
      <c r="DE49" s="14" t="e">
        <f t="shared" si="245"/>
        <v>#DIV/0!</v>
      </c>
    </row>
    <row r="50" spans="1:109" x14ac:dyDescent="0.25">
      <c r="A50" s="35"/>
      <c r="B50" s="12" t="s">
        <v>33</v>
      </c>
      <c r="C50" s="26" t="s">
        <v>55</v>
      </c>
      <c r="D50" s="11">
        <v>1711</v>
      </c>
      <c r="E50" s="11">
        <f t="shared" si="198"/>
        <v>6.6410495264710448E-2</v>
      </c>
      <c r="F50" s="11">
        <f t="shared" si="199"/>
        <v>6.0065726462900974E-2</v>
      </c>
      <c r="G50" s="13"/>
      <c r="H50" s="11"/>
      <c r="I50" s="11" t="e">
        <f t="shared" si="200"/>
        <v>#DIV/0!</v>
      </c>
      <c r="J50" s="11" t="e">
        <f t="shared" si="201"/>
        <v>#DIV/0!</v>
      </c>
      <c r="K50" s="14" t="e">
        <f t="shared" ref="K50" si="246">AVERAGE(J50,F50)</f>
        <v>#DIV/0!</v>
      </c>
      <c r="L50" s="14" t="e">
        <f t="shared" ref="L50" si="247">STDEV(J50,F50)</f>
        <v>#DIV/0!</v>
      </c>
      <c r="O50" s="35"/>
      <c r="P50" s="12" t="s">
        <v>33</v>
      </c>
      <c r="Q50" s="26" t="s">
        <v>52</v>
      </c>
      <c r="R50" s="11">
        <v>1849</v>
      </c>
      <c r="S50" s="11">
        <f t="shared" si="202"/>
        <v>7.9071159767362301E-2</v>
      </c>
      <c r="T50" s="11">
        <f t="shared" si="203"/>
        <v>7.1516808220740996E-2</v>
      </c>
      <c r="U50" s="13"/>
      <c r="V50" s="11"/>
      <c r="W50" s="11" t="e">
        <f t="shared" ref="W50" si="248">V50/$H$45</f>
        <v>#DIV/0!</v>
      </c>
      <c r="X50" s="11" t="e">
        <f t="shared" si="205"/>
        <v>#DIV/0!</v>
      </c>
      <c r="Y50" s="14" t="e">
        <f t="shared" si="232"/>
        <v>#DIV/0!</v>
      </c>
      <c r="Z50" s="14" t="e">
        <f t="shared" si="233"/>
        <v>#DIV/0!</v>
      </c>
      <c r="AC50" s="35"/>
      <c r="AD50" s="12" t="s">
        <v>33</v>
      </c>
      <c r="AE50" s="26" t="s">
        <v>52</v>
      </c>
      <c r="AF50" s="11">
        <v>5526</v>
      </c>
      <c r="AG50" s="11">
        <f t="shared" si="206"/>
        <v>0.23469951157358251</v>
      </c>
      <c r="AH50" s="11">
        <f t="shared" si="207"/>
        <v>0.21227663800674013</v>
      </c>
      <c r="AI50" s="13"/>
      <c r="AJ50" s="11"/>
      <c r="AK50" s="11" t="e">
        <f t="shared" ref="AK50" si="249">AJ50/$H$45</f>
        <v>#DIV/0!</v>
      </c>
      <c r="AL50" s="11" t="e">
        <f t="shared" si="209"/>
        <v>#DIV/0!</v>
      </c>
      <c r="AM50" s="14" t="e">
        <f t="shared" si="234"/>
        <v>#DIV/0!</v>
      </c>
      <c r="AN50" s="14" t="e">
        <f t="shared" si="235"/>
        <v>#DIV/0!</v>
      </c>
      <c r="AP50" s="35"/>
      <c r="AQ50" s="12" t="s">
        <v>33</v>
      </c>
      <c r="AR50" s="26" t="s">
        <v>36</v>
      </c>
      <c r="AS50" s="11">
        <v>465</v>
      </c>
      <c r="AT50" s="11">
        <f t="shared" si="210"/>
        <v>1.9880290722530995E-2</v>
      </c>
      <c r="AU50" s="11">
        <f t="shared" si="211"/>
        <v>1.7980954663607735E-2</v>
      </c>
      <c r="AV50" s="13"/>
      <c r="AW50" s="11"/>
      <c r="AX50" s="11" t="e">
        <f t="shared" ref="AX50" si="250">AW50/$H$45</f>
        <v>#DIV/0!</v>
      </c>
      <c r="AY50" s="11" t="e">
        <f t="shared" si="213"/>
        <v>#DIV/0!</v>
      </c>
      <c r="AZ50" s="14" t="e">
        <f t="shared" si="236"/>
        <v>#DIV/0!</v>
      </c>
      <c r="BA50" s="14" t="e">
        <f t="shared" si="237"/>
        <v>#DIV/0!</v>
      </c>
      <c r="BD50" s="35"/>
      <c r="BE50" s="12" t="s">
        <v>33</v>
      </c>
      <c r="BF50" s="26"/>
      <c r="BG50" s="11"/>
      <c r="BH50" s="11">
        <f t="shared" si="214"/>
        <v>0</v>
      </c>
      <c r="BI50" s="11">
        <f t="shared" si="215"/>
        <v>0</v>
      </c>
      <c r="BJ50" s="13"/>
      <c r="BK50" s="11"/>
      <c r="BL50" s="11" t="e">
        <f t="shared" ref="BL50" si="251">BK50/$H$45</f>
        <v>#DIV/0!</v>
      </c>
      <c r="BM50" s="11" t="e">
        <f t="shared" si="217"/>
        <v>#DIV/0!</v>
      </c>
      <c r="BN50" s="14" t="e">
        <f t="shared" si="238"/>
        <v>#DIV/0!</v>
      </c>
      <c r="BO50" s="14" t="e">
        <f t="shared" si="239"/>
        <v>#DIV/0!</v>
      </c>
      <c r="BR50" s="35"/>
      <c r="BS50" s="12" t="s">
        <v>33</v>
      </c>
      <c r="BT50" s="26"/>
      <c r="BU50" s="11"/>
      <c r="BV50" s="11">
        <f t="shared" si="218"/>
        <v>0</v>
      </c>
      <c r="BW50" s="11">
        <f t="shared" si="219"/>
        <v>0</v>
      </c>
      <c r="BX50" s="13"/>
      <c r="BY50" s="11"/>
      <c r="BZ50" s="11" t="e">
        <f t="shared" ref="BZ50" si="252">BY50/$H$45</f>
        <v>#DIV/0!</v>
      </c>
      <c r="CA50" s="11" t="e">
        <f t="shared" si="221"/>
        <v>#DIV/0!</v>
      </c>
      <c r="CB50" s="14" t="e">
        <f t="shared" si="240"/>
        <v>#DIV/0!</v>
      </c>
      <c r="CC50" s="14" t="e">
        <f t="shared" si="241"/>
        <v>#DIV/0!</v>
      </c>
      <c r="CF50" s="35"/>
      <c r="CG50" s="12" t="s">
        <v>33</v>
      </c>
      <c r="CH50" s="26"/>
      <c r="CI50" s="11"/>
      <c r="CJ50" s="11">
        <f t="shared" si="222"/>
        <v>0</v>
      </c>
      <c r="CK50" s="11">
        <f t="shared" si="223"/>
        <v>0</v>
      </c>
      <c r="CL50" s="13"/>
      <c r="CM50" s="11"/>
      <c r="CN50" s="11" t="e">
        <f t="shared" ref="CN50" si="253">CM50/$H$45</f>
        <v>#DIV/0!</v>
      </c>
      <c r="CO50" s="11" t="e">
        <f t="shared" si="225"/>
        <v>#DIV/0!</v>
      </c>
      <c r="CP50" s="14" t="e">
        <f t="shared" si="242"/>
        <v>#DIV/0!</v>
      </c>
      <c r="CQ50" s="14" t="e">
        <f t="shared" si="243"/>
        <v>#DIV/0!</v>
      </c>
      <c r="CT50" s="35"/>
      <c r="CU50" s="12" t="s">
        <v>33</v>
      </c>
      <c r="CV50" s="26"/>
      <c r="CW50" s="11"/>
      <c r="CX50" s="11">
        <f t="shared" si="226"/>
        <v>0</v>
      </c>
      <c r="CY50" s="11">
        <f t="shared" si="227"/>
        <v>0</v>
      </c>
      <c r="CZ50" s="13"/>
      <c r="DA50" s="11"/>
      <c r="DB50" s="11" t="e">
        <f t="shared" ref="DB50" si="254">DA50/$H$45</f>
        <v>#DIV/0!</v>
      </c>
      <c r="DC50" s="11" t="e">
        <f t="shared" si="229"/>
        <v>#DIV/0!</v>
      </c>
      <c r="DD50" s="14" t="e">
        <f t="shared" si="244"/>
        <v>#DIV/0!</v>
      </c>
      <c r="DE50" s="14" t="e">
        <f t="shared" si="245"/>
        <v>#DIV/0!</v>
      </c>
    </row>
    <row r="51" spans="1:109" x14ac:dyDescent="0.25">
      <c r="A51" s="17"/>
      <c r="B51" s="12"/>
      <c r="C51" s="11"/>
      <c r="D51" s="11"/>
      <c r="E51" s="11"/>
      <c r="F51" s="11"/>
      <c r="G51" s="13"/>
      <c r="H51" s="11"/>
      <c r="I51" s="11"/>
      <c r="J51" s="11"/>
      <c r="K51" s="14"/>
      <c r="L51" s="14"/>
      <c r="O51" s="27"/>
      <c r="P51" s="12"/>
      <c r="Q51" s="11"/>
      <c r="R51" s="11"/>
      <c r="S51" s="11"/>
      <c r="T51" s="11"/>
      <c r="U51" s="13"/>
      <c r="V51" s="11"/>
      <c r="W51" s="11"/>
      <c r="X51" s="11"/>
      <c r="Y51" s="14"/>
      <c r="Z51" s="14"/>
      <c r="AC51" s="27"/>
      <c r="AD51" s="12"/>
      <c r="AE51" s="11"/>
      <c r="AF51" s="11"/>
      <c r="AG51" s="11"/>
      <c r="AH51" s="11"/>
      <c r="AI51" s="13"/>
      <c r="AJ51" s="11"/>
      <c r="AK51" s="11"/>
      <c r="AL51" s="11"/>
      <c r="AM51" s="14"/>
      <c r="AN51" s="14"/>
      <c r="AP51" s="27"/>
      <c r="AQ51" s="12"/>
      <c r="AR51" s="11"/>
      <c r="AS51" s="11"/>
      <c r="AT51" s="11"/>
      <c r="AU51" s="11"/>
      <c r="AV51" s="13"/>
      <c r="AW51" s="11"/>
      <c r="AX51" s="11"/>
      <c r="AY51" s="11"/>
      <c r="AZ51" s="14"/>
      <c r="BA51" s="14"/>
      <c r="BD51" s="31"/>
      <c r="BE51" s="12"/>
      <c r="BF51" s="11"/>
      <c r="BG51" s="11"/>
      <c r="BH51" s="11"/>
      <c r="BI51" s="11"/>
      <c r="BJ51" s="13"/>
      <c r="BK51" s="11"/>
      <c r="BL51" s="11"/>
      <c r="BM51" s="11"/>
      <c r="BN51" s="14"/>
      <c r="BO51" s="14"/>
      <c r="BR51" s="31"/>
      <c r="BS51" s="12"/>
      <c r="BT51" s="11"/>
      <c r="BU51" s="11"/>
      <c r="BV51" s="11"/>
      <c r="BW51" s="11"/>
      <c r="BX51" s="13"/>
      <c r="BY51" s="11"/>
      <c r="BZ51" s="11"/>
      <c r="CA51" s="11"/>
      <c r="CB51" s="14"/>
      <c r="CC51" s="14"/>
      <c r="CF51" s="31"/>
      <c r="CG51" s="12"/>
      <c r="CH51" s="11"/>
      <c r="CI51" s="11"/>
      <c r="CJ51" s="11"/>
      <c r="CK51" s="11"/>
      <c r="CL51" s="13"/>
      <c r="CM51" s="11"/>
      <c r="CN51" s="11"/>
      <c r="CO51" s="11"/>
      <c r="CP51" s="14"/>
      <c r="CQ51" s="14"/>
      <c r="CT51" s="31"/>
      <c r="CU51" s="12"/>
      <c r="CV51" s="11"/>
      <c r="CW51" s="11"/>
      <c r="CX51" s="11"/>
      <c r="CY51" s="11"/>
      <c r="CZ51" s="13"/>
      <c r="DA51" s="11"/>
      <c r="DB51" s="11"/>
      <c r="DC51" s="11"/>
      <c r="DD51" s="14"/>
      <c r="DE51" s="14"/>
    </row>
    <row r="56" spans="1:109" ht="23.25" x14ac:dyDescent="0.35">
      <c r="A56" s="38" t="s">
        <v>58</v>
      </c>
      <c r="B56" s="38"/>
      <c r="C56" s="38"/>
      <c r="D56" s="38"/>
      <c r="E56" s="38"/>
      <c r="F56" s="38"/>
      <c r="G56" s="38"/>
      <c r="H56" s="38"/>
      <c r="I56" s="38"/>
      <c r="J56" s="38"/>
      <c r="O56" s="38" t="s">
        <v>63</v>
      </c>
      <c r="P56" s="38"/>
      <c r="Q56" s="38"/>
      <c r="R56" s="38"/>
      <c r="S56" s="38"/>
      <c r="T56" s="38"/>
      <c r="U56" s="38"/>
      <c r="V56" s="38"/>
      <c r="W56" s="38"/>
      <c r="X56" s="38"/>
      <c r="AC56" s="38" t="s">
        <v>65</v>
      </c>
      <c r="AD56" s="38"/>
      <c r="AE56" s="38"/>
      <c r="AF56" s="38"/>
      <c r="AG56" s="38"/>
      <c r="AH56" s="38"/>
      <c r="AI56" s="38"/>
      <c r="AJ56" s="38"/>
      <c r="AK56" s="38"/>
      <c r="AL56" s="38"/>
      <c r="AP56" s="38" t="s">
        <v>68</v>
      </c>
      <c r="AQ56" s="38"/>
      <c r="AR56" s="38"/>
      <c r="AS56" s="38"/>
      <c r="AT56" s="38"/>
      <c r="AU56" s="38"/>
      <c r="AV56" s="38"/>
      <c r="AW56" s="38"/>
      <c r="AX56" s="38"/>
      <c r="AY56" s="38"/>
      <c r="BD56" s="38" t="s">
        <v>75</v>
      </c>
      <c r="BE56" s="38"/>
      <c r="BF56" s="38"/>
      <c r="BG56" s="38"/>
      <c r="BH56" s="38"/>
      <c r="BI56" s="38"/>
      <c r="BJ56" s="38"/>
      <c r="BK56" s="38"/>
      <c r="BL56" s="38"/>
      <c r="BM56" s="38"/>
      <c r="BR56" s="38" t="s">
        <v>79</v>
      </c>
      <c r="BS56" s="38"/>
      <c r="BT56" s="38"/>
      <c r="BU56" s="38"/>
      <c r="BV56" s="38"/>
      <c r="BW56" s="38"/>
      <c r="BX56" s="38"/>
      <c r="BY56" s="38"/>
      <c r="BZ56" s="38"/>
      <c r="CA56" s="38"/>
      <c r="CF56" s="38" t="s">
        <v>83</v>
      </c>
      <c r="CG56" s="38"/>
      <c r="CH56" s="38"/>
      <c r="CI56" s="38"/>
      <c r="CJ56" s="38"/>
      <c r="CK56" s="38"/>
      <c r="CL56" s="38"/>
      <c r="CM56" s="38"/>
      <c r="CN56" s="38"/>
      <c r="CO56" s="38"/>
      <c r="CT56" s="38" t="s">
        <v>82</v>
      </c>
      <c r="CU56" s="38"/>
      <c r="CV56" s="38"/>
      <c r="CW56" s="38"/>
      <c r="CX56" s="38"/>
      <c r="CY56" s="38"/>
      <c r="CZ56" s="38"/>
      <c r="DA56" s="38"/>
      <c r="DB56" s="38"/>
      <c r="DC56" s="38"/>
    </row>
    <row r="57" spans="1:109" x14ac:dyDescent="0.25">
      <c r="C57" s="33" t="s">
        <v>9</v>
      </c>
      <c r="D57" s="33"/>
      <c r="E57" s="33"/>
      <c r="F57" s="33"/>
      <c r="G57" s="33"/>
      <c r="H57" s="33"/>
      <c r="I57" s="33"/>
      <c r="J57" s="33"/>
      <c r="Q57" s="33" t="s">
        <v>9</v>
      </c>
      <c r="R57" s="33"/>
      <c r="S57" s="33"/>
      <c r="T57" s="33"/>
      <c r="U57" s="33"/>
      <c r="V57" s="33"/>
      <c r="W57" s="33"/>
      <c r="X57" s="33"/>
      <c r="AE57" s="33" t="s">
        <v>9</v>
      </c>
      <c r="AF57" s="33"/>
      <c r="AG57" s="33"/>
      <c r="AH57" s="33"/>
      <c r="AI57" s="33"/>
      <c r="AJ57" s="33"/>
      <c r="AK57" s="33"/>
      <c r="AL57" s="33"/>
      <c r="AR57" s="33" t="s">
        <v>9</v>
      </c>
      <c r="AS57" s="33"/>
      <c r="AT57" s="33"/>
      <c r="AU57" s="33"/>
      <c r="AV57" s="33"/>
      <c r="AW57" s="33"/>
      <c r="AX57" s="33"/>
      <c r="AY57" s="33"/>
      <c r="BF57" s="33" t="s">
        <v>9</v>
      </c>
      <c r="BG57" s="33"/>
      <c r="BH57" s="33"/>
      <c r="BI57" s="33"/>
      <c r="BJ57" s="33"/>
      <c r="BK57" s="33"/>
      <c r="BL57" s="33"/>
      <c r="BM57" s="33"/>
      <c r="BT57" s="33" t="s">
        <v>9</v>
      </c>
      <c r="BU57" s="33"/>
      <c r="BV57" s="33"/>
      <c r="BW57" s="33"/>
      <c r="BX57" s="33"/>
      <c r="BY57" s="33"/>
      <c r="BZ57" s="33"/>
      <c r="CA57" s="33"/>
      <c r="CH57" s="33" t="s">
        <v>9</v>
      </c>
      <c r="CI57" s="33"/>
      <c r="CJ57" s="33"/>
      <c r="CK57" s="33"/>
      <c r="CL57" s="33"/>
      <c r="CM57" s="33"/>
      <c r="CN57" s="33"/>
      <c r="CO57" s="33"/>
      <c r="CV57" s="33" t="s">
        <v>9</v>
      </c>
      <c r="CW57" s="33"/>
      <c r="CX57" s="33"/>
      <c r="CY57" s="33"/>
      <c r="CZ57" s="33"/>
      <c r="DA57" s="33"/>
      <c r="DB57" s="33"/>
      <c r="DC57" s="33"/>
    </row>
    <row r="58" spans="1:109" x14ac:dyDescent="0.25">
      <c r="C58" s="1">
        <v>72</v>
      </c>
      <c r="D58" s="1">
        <v>73</v>
      </c>
      <c r="E58" s="1">
        <v>74</v>
      </c>
      <c r="F58" s="1">
        <v>76</v>
      </c>
      <c r="G58" s="1">
        <v>78</v>
      </c>
      <c r="H58" s="1">
        <v>96</v>
      </c>
      <c r="Q58" s="1">
        <v>72</v>
      </c>
      <c r="R58" s="1">
        <v>73</v>
      </c>
      <c r="S58" s="1">
        <v>74</v>
      </c>
      <c r="T58" s="1">
        <v>76</v>
      </c>
      <c r="U58" s="1">
        <v>78</v>
      </c>
      <c r="V58" s="1">
        <v>96</v>
      </c>
      <c r="AE58" s="1">
        <v>72</v>
      </c>
      <c r="AF58" s="1">
        <v>73</v>
      </c>
      <c r="AG58" s="1">
        <v>74</v>
      </c>
      <c r="AH58" s="1">
        <v>76</v>
      </c>
      <c r="AI58" s="1">
        <v>78</v>
      </c>
      <c r="AJ58" s="1">
        <v>96</v>
      </c>
      <c r="AR58" s="1">
        <v>72</v>
      </c>
      <c r="AS58" s="1">
        <v>73</v>
      </c>
      <c r="AT58" s="1">
        <v>74</v>
      </c>
      <c r="AU58" s="1">
        <v>76</v>
      </c>
      <c r="AV58" s="1">
        <v>78</v>
      </c>
      <c r="AW58" s="1">
        <v>96</v>
      </c>
      <c r="BF58" s="1">
        <v>72</v>
      </c>
      <c r="BG58" s="1">
        <v>73</v>
      </c>
      <c r="BH58" s="1">
        <v>74</v>
      </c>
      <c r="BI58" s="1">
        <v>78</v>
      </c>
      <c r="BJ58" s="1">
        <v>96</v>
      </c>
      <c r="BT58" s="1">
        <v>72</v>
      </c>
      <c r="BU58" s="1">
        <v>73</v>
      </c>
      <c r="BV58" s="1">
        <v>74</v>
      </c>
      <c r="BW58" s="1">
        <v>78</v>
      </c>
      <c r="BX58" s="1">
        <v>96</v>
      </c>
      <c r="CH58" s="1">
        <v>72</v>
      </c>
      <c r="CI58" s="1">
        <v>73</v>
      </c>
      <c r="CJ58" s="1">
        <v>74</v>
      </c>
      <c r="CK58" s="1">
        <v>78</v>
      </c>
      <c r="CL58" s="1">
        <v>96</v>
      </c>
      <c r="CV58" s="1">
        <v>72</v>
      </c>
      <c r="CW58" s="1">
        <v>73</v>
      </c>
      <c r="CX58" s="1">
        <v>74</v>
      </c>
      <c r="CY58" s="1">
        <v>78</v>
      </c>
      <c r="CZ58" s="1">
        <v>96</v>
      </c>
    </row>
    <row r="59" spans="1:109" x14ac:dyDescent="0.25">
      <c r="A59" s="34" t="s">
        <v>13</v>
      </c>
      <c r="B59" s="12" t="s">
        <v>8</v>
      </c>
      <c r="C59" s="4">
        <v>0.58986610039521026</v>
      </c>
      <c r="D59" s="14">
        <v>0.58986610039521026</v>
      </c>
      <c r="E59" s="4">
        <v>0.6422986426525622</v>
      </c>
      <c r="F59" s="4">
        <v>0.70783932047425246</v>
      </c>
      <c r="G59" s="4">
        <v>0.79210590624499666</v>
      </c>
      <c r="H59" s="4">
        <v>0.90446135393932248</v>
      </c>
      <c r="I59" s="4"/>
      <c r="J59" s="4"/>
      <c r="O59" s="34" t="s">
        <v>13</v>
      </c>
      <c r="P59" s="12" t="s">
        <v>8</v>
      </c>
      <c r="Q59" s="4">
        <v>0.58986610039521026</v>
      </c>
      <c r="R59" s="14">
        <v>0.58986610039521026</v>
      </c>
      <c r="S59" s="4">
        <v>0.6422986426525622</v>
      </c>
      <c r="T59" s="4">
        <v>0.70783932047425246</v>
      </c>
      <c r="U59" s="4">
        <v>0.79210590624499666</v>
      </c>
      <c r="V59" s="4">
        <v>0.90446135393932248</v>
      </c>
      <c r="W59" s="4"/>
      <c r="X59" s="4"/>
      <c r="AC59" s="34" t="s">
        <v>13</v>
      </c>
      <c r="AD59" s="12" t="s">
        <v>8</v>
      </c>
      <c r="AE59" s="4">
        <v>0.58986610039521026</v>
      </c>
      <c r="AF59" s="14">
        <v>0.58986610039521026</v>
      </c>
      <c r="AG59" s="4">
        <v>0.6422986426525622</v>
      </c>
      <c r="AH59" s="4">
        <v>0.70783932047425246</v>
      </c>
      <c r="AI59" s="4">
        <v>0.79210590624499666</v>
      </c>
      <c r="AJ59" s="4">
        <v>0.90446135393932248</v>
      </c>
      <c r="AK59" s="4"/>
      <c r="AL59" s="4"/>
      <c r="AP59" s="34" t="s">
        <v>13</v>
      </c>
      <c r="AQ59" s="12" t="s">
        <v>8</v>
      </c>
      <c r="AR59" s="4">
        <v>0.58986610039521026</v>
      </c>
      <c r="AS59" s="14">
        <v>0.58986610039521026</v>
      </c>
      <c r="AT59" s="4">
        <v>0.6422986426525622</v>
      </c>
      <c r="AU59" s="4">
        <v>0.70783932047425246</v>
      </c>
      <c r="AV59" s="4">
        <v>0.79210590624499666</v>
      </c>
      <c r="AW59" s="4">
        <v>0.90446135393932248</v>
      </c>
      <c r="AX59" s="4"/>
      <c r="AY59" s="4"/>
      <c r="BD59" s="34" t="s">
        <v>13</v>
      </c>
      <c r="BE59" s="12" t="s">
        <v>8</v>
      </c>
      <c r="BF59" s="4">
        <v>0.58986610039521026</v>
      </c>
      <c r="BG59" s="14">
        <v>0.58986610039521026</v>
      </c>
      <c r="BH59" s="4">
        <v>0.6422986426525622</v>
      </c>
      <c r="BI59" s="4">
        <v>0.70783932047425246</v>
      </c>
      <c r="BJ59" s="4"/>
      <c r="BK59" s="4"/>
      <c r="BL59" s="4"/>
      <c r="BM59" s="4"/>
      <c r="BR59" s="34" t="s">
        <v>13</v>
      </c>
      <c r="BS59" s="12" t="s">
        <v>8</v>
      </c>
      <c r="BT59" s="4">
        <v>0.58986610039521026</v>
      </c>
      <c r="BU59" s="14">
        <v>0.58986610039521026</v>
      </c>
      <c r="BV59" s="4">
        <v>0.6422986426525622</v>
      </c>
      <c r="BW59" s="4">
        <v>0.70783932047425246</v>
      </c>
      <c r="BX59" s="4"/>
      <c r="BY59" s="4"/>
      <c r="BZ59" s="4"/>
      <c r="CA59" s="4"/>
      <c r="CF59" s="34" t="s">
        <v>13</v>
      </c>
      <c r="CG59" s="12" t="s">
        <v>8</v>
      </c>
      <c r="CH59" s="4">
        <v>0.58986610039521026</v>
      </c>
      <c r="CI59" s="14">
        <v>0.58986610039521026</v>
      </c>
      <c r="CJ59" s="4">
        <v>0.6422986426525622</v>
      </c>
      <c r="CK59" s="4">
        <v>0.70783932047425246</v>
      </c>
      <c r="CL59" s="4"/>
      <c r="CM59" s="4"/>
      <c r="CN59" s="4"/>
      <c r="CO59" s="4"/>
      <c r="CT59" s="34" t="s">
        <v>13</v>
      </c>
      <c r="CU59" s="12" t="s">
        <v>8</v>
      </c>
      <c r="CV59" s="4">
        <v>0.58986610039521026</v>
      </c>
      <c r="CW59" s="14">
        <v>0.58986610039521026</v>
      </c>
      <c r="CX59" s="4">
        <v>0.6422986426525622</v>
      </c>
      <c r="CY59" s="4">
        <v>0.70783932047425246</v>
      </c>
      <c r="DA59" s="4"/>
      <c r="DB59" s="4"/>
      <c r="DC59" s="4"/>
    </row>
    <row r="60" spans="1:109" x14ac:dyDescent="0.25">
      <c r="A60" s="34"/>
      <c r="B60" s="12" t="s">
        <v>10</v>
      </c>
      <c r="C60" s="4">
        <v>0</v>
      </c>
      <c r="D60" s="14">
        <v>0</v>
      </c>
      <c r="E60" s="4">
        <v>0</v>
      </c>
      <c r="F60" s="4">
        <v>8.2477059718612633E-2</v>
      </c>
      <c r="G60" s="4">
        <v>0.20464163643676314</v>
      </c>
      <c r="H60" s="4">
        <v>1.9523642966147134</v>
      </c>
      <c r="I60" s="4"/>
      <c r="J60" s="4"/>
      <c r="O60" s="34"/>
      <c r="P60" s="12" t="s">
        <v>10</v>
      </c>
      <c r="Q60" s="4">
        <v>0</v>
      </c>
      <c r="R60" s="14">
        <v>0</v>
      </c>
      <c r="S60" s="4">
        <v>0</v>
      </c>
      <c r="T60" s="4">
        <v>5.404761335137484E-2</v>
      </c>
      <c r="U60" s="4">
        <v>0.10280903518789986</v>
      </c>
      <c r="V60" s="4">
        <v>1.3908452713951462</v>
      </c>
      <c r="W60" s="4"/>
      <c r="X60" s="4"/>
      <c r="AC60" s="34"/>
      <c r="AD60" s="12" t="s">
        <v>10</v>
      </c>
      <c r="AE60" s="4">
        <v>0</v>
      </c>
      <c r="AF60" s="14">
        <v>0</v>
      </c>
      <c r="AG60" s="4">
        <v>0</v>
      </c>
      <c r="AH60" s="4">
        <v>4.799645294365338E-2</v>
      </c>
      <c r="AI60" s="4">
        <v>9.6768406923025047E-2</v>
      </c>
      <c r="AJ60" s="4">
        <v>7.6444174743650534E-2</v>
      </c>
      <c r="AK60" s="4"/>
      <c r="AL60" s="4"/>
      <c r="AP60" s="34"/>
      <c r="AQ60" s="12" t="s">
        <v>10</v>
      </c>
      <c r="AR60" s="4">
        <v>0</v>
      </c>
      <c r="AS60" s="14">
        <v>0</v>
      </c>
      <c r="AT60" s="4">
        <v>2.6600571747563449E-2</v>
      </c>
      <c r="AU60" s="4">
        <v>9.4787315779013184E-2</v>
      </c>
      <c r="AV60" s="4">
        <v>0.18702929137196284</v>
      </c>
      <c r="AW60" s="4">
        <v>1.8021556819299756</v>
      </c>
      <c r="AX60" s="4"/>
      <c r="AY60" s="4"/>
      <c r="BD60" s="34"/>
      <c r="BE60" s="12" t="s">
        <v>10</v>
      </c>
      <c r="BF60" s="4">
        <v>0</v>
      </c>
      <c r="BG60" s="14">
        <v>0</v>
      </c>
      <c r="BH60" s="4">
        <v>0</v>
      </c>
      <c r="BI60" s="4">
        <v>0</v>
      </c>
      <c r="BJ60" s="4"/>
      <c r="BK60" s="4"/>
      <c r="BL60" s="4"/>
      <c r="BM60" s="4"/>
      <c r="BR60" s="34"/>
      <c r="BS60" s="12" t="s">
        <v>10</v>
      </c>
      <c r="BT60" s="4">
        <v>0</v>
      </c>
      <c r="BU60" s="14">
        <v>0</v>
      </c>
      <c r="BV60" s="4">
        <v>0</v>
      </c>
      <c r="BW60" s="4">
        <v>0</v>
      </c>
      <c r="BX60" s="4"/>
      <c r="BY60" s="4"/>
      <c r="BZ60" s="4"/>
      <c r="CA60" s="4"/>
      <c r="CF60" s="34"/>
      <c r="CG60" s="12" t="s">
        <v>10</v>
      </c>
      <c r="CH60" s="4">
        <v>0</v>
      </c>
      <c r="CI60" s="14">
        <v>0</v>
      </c>
      <c r="CJ60" s="4">
        <v>0</v>
      </c>
      <c r="CK60" s="4">
        <v>0</v>
      </c>
      <c r="CL60" s="4"/>
      <c r="CM60" s="4"/>
      <c r="CN60" s="4"/>
      <c r="CO60" s="4"/>
      <c r="CT60" s="34"/>
      <c r="CU60" s="12" t="s">
        <v>10</v>
      </c>
      <c r="CV60" s="4">
        <v>0</v>
      </c>
      <c r="CW60" s="14">
        <v>0</v>
      </c>
      <c r="CX60" s="4">
        <v>0</v>
      </c>
      <c r="CY60" s="4">
        <v>0</v>
      </c>
      <c r="DA60" s="4"/>
      <c r="DB60" s="4"/>
      <c r="DC60" s="4"/>
    </row>
    <row r="61" spans="1:109" x14ac:dyDescent="0.25">
      <c r="A61" s="34"/>
      <c r="B61" s="12" t="s">
        <v>31</v>
      </c>
      <c r="C61" s="4">
        <v>0.45092580511681257</v>
      </c>
      <c r="D61" s="14">
        <v>0.90211964467891448</v>
      </c>
      <c r="E61" s="4">
        <v>1.2882160860968614</v>
      </c>
      <c r="F61" s="4">
        <v>2.8030706220546979</v>
      </c>
      <c r="G61" s="4">
        <v>3.5450911455656073</v>
      </c>
      <c r="H61" s="4">
        <v>5.1957379974802649</v>
      </c>
      <c r="I61" s="4"/>
      <c r="J61" s="4"/>
      <c r="O61" s="34"/>
      <c r="P61" s="12" t="s">
        <v>31</v>
      </c>
      <c r="Q61" s="4">
        <v>0.45092580511681257</v>
      </c>
      <c r="R61" s="14">
        <v>0.63135531045305893</v>
      </c>
      <c r="S61" s="4">
        <v>1.0077557116497193</v>
      </c>
      <c r="T61" s="4">
        <v>1.793501248297722</v>
      </c>
      <c r="U61" s="4">
        <v>2.8629736150298366</v>
      </c>
      <c r="V61" s="4">
        <v>4.5897623205548994</v>
      </c>
      <c r="W61" s="4"/>
      <c r="X61" s="4"/>
      <c r="AC61" s="34"/>
      <c r="AD61" s="12" t="s">
        <v>31</v>
      </c>
      <c r="AE61" s="4">
        <v>0.45092580511681257</v>
      </c>
      <c r="AF61" s="14">
        <v>0.64832729965655966</v>
      </c>
      <c r="AG61" s="4">
        <v>0.99692397851311176</v>
      </c>
      <c r="AH61" s="4">
        <v>1.8240385885702444</v>
      </c>
      <c r="AI61" s="4">
        <v>2.8824423675991873</v>
      </c>
      <c r="AJ61" s="4">
        <v>4.8371492099975972</v>
      </c>
      <c r="AK61" s="4"/>
      <c r="AL61" s="4"/>
      <c r="AP61" s="34"/>
      <c r="AQ61" s="12" t="s">
        <v>31</v>
      </c>
      <c r="AR61" s="4">
        <v>0.45092580511681257</v>
      </c>
      <c r="AS61" s="14">
        <v>0.57733440693701488</v>
      </c>
      <c r="AT61" s="4">
        <v>0.9819198958947094</v>
      </c>
      <c r="AU61" s="4">
        <v>1.8298874092631114</v>
      </c>
      <c r="AV61" s="4">
        <v>2.9628456907790168</v>
      </c>
      <c r="AW61" s="4">
        <v>5.1873314112121509</v>
      </c>
      <c r="AX61" s="4"/>
      <c r="AY61" s="4"/>
      <c r="BD61" s="34"/>
      <c r="BE61" s="12" t="s">
        <v>31</v>
      </c>
      <c r="BF61" s="4">
        <v>0.45092580511681257</v>
      </c>
      <c r="BG61" s="14">
        <v>0.88293338154789358</v>
      </c>
      <c r="BH61" s="4">
        <v>1.3233376358367748</v>
      </c>
      <c r="BI61" s="4">
        <v>2.439947169716806</v>
      </c>
      <c r="BJ61" s="4"/>
      <c r="BK61" s="4"/>
      <c r="BL61" s="4"/>
      <c r="BM61" s="4"/>
      <c r="BR61" s="34"/>
      <c r="BS61" s="12" t="s">
        <v>31</v>
      </c>
      <c r="BT61" s="4">
        <v>0.45092580511681257</v>
      </c>
      <c r="BU61" s="14">
        <v>0.57050898206585077</v>
      </c>
      <c r="BV61" s="4">
        <v>0.8955165387218802</v>
      </c>
      <c r="BW61" s="4">
        <v>1.5411609402645612</v>
      </c>
      <c r="BX61" s="4"/>
      <c r="BY61" s="4"/>
      <c r="BZ61" s="4"/>
      <c r="CA61" s="4"/>
      <c r="CF61" s="34"/>
      <c r="CG61" s="12" t="s">
        <v>31</v>
      </c>
      <c r="CH61" s="4">
        <v>0.45092580511681257</v>
      </c>
      <c r="CI61" s="14">
        <v>0.64282915837702292</v>
      </c>
      <c r="CJ61" s="4">
        <v>0.99181717744973097</v>
      </c>
      <c r="CK61" s="4">
        <v>1.8856953279480384</v>
      </c>
      <c r="CL61" s="4"/>
      <c r="CM61" s="4"/>
      <c r="CN61" s="4"/>
      <c r="CO61" s="4"/>
      <c r="CT61" s="34"/>
      <c r="CU61" s="12" t="s">
        <v>31</v>
      </c>
      <c r="CV61" s="4">
        <v>0.45092580511681257</v>
      </c>
      <c r="CW61" s="14">
        <v>0.44653709693229643</v>
      </c>
      <c r="CX61" s="4">
        <v>0.78208616876229409</v>
      </c>
      <c r="CY61" s="4">
        <v>1.7460745271582845</v>
      </c>
      <c r="DA61" s="4"/>
      <c r="DB61" s="4"/>
      <c r="DC61" s="4"/>
    </row>
    <row r="62" spans="1:109" ht="23.25" x14ac:dyDescent="0.35">
      <c r="A62" s="34"/>
      <c r="B62" s="12" t="s">
        <v>32</v>
      </c>
      <c r="C62" s="4">
        <f>10.846393779829/2</f>
        <v>5.4231968899145002</v>
      </c>
      <c r="D62" s="14">
        <v>4.2161613632340771</v>
      </c>
      <c r="E62" s="4">
        <v>3.8128044455295291</v>
      </c>
      <c r="F62" s="4">
        <v>2.8686149339588849</v>
      </c>
      <c r="G62" s="4">
        <v>1.9530426688585782</v>
      </c>
      <c r="H62" s="4">
        <v>0.41529955818592545</v>
      </c>
      <c r="I62" s="4"/>
      <c r="J62" s="4"/>
      <c r="M62" s="16"/>
      <c r="O62" s="34"/>
      <c r="P62" s="12" t="s">
        <v>32</v>
      </c>
      <c r="Q62" s="4">
        <f>10.846393779829/2</f>
        <v>5.4231968899145002</v>
      </c>
      <c r="R62" s="14">
        <v>4.5737551028292343</v>
      </c>
      <c r="S62" s="4">
        <v>4.2397385299007242</v>
      </c>
      <c r="T62" s="4">
        <v>3.061052545777708</v>
      </c>
      <c r="U62" s="4">
        <v>2.5867983786129205</v>
      </c>
      <c r="V62" s="4">
        <v>1.1440368596825727</v>
      </c>
      <c r="W62" s="4"/>
      <c r="X62" s="4"/>
      <c r="AC62" s="34"/>
      <c r="AD62" s="12" t="s">
        <v>32</v>
      </c>
      <c r="AE62" s="4">
        <f>10.846393779829/2</f>
        <v>5.4231968899145002</v>
      </c>
      <c r="AF62" s="14">
        <v>4.4641909108528406</v>
      </c>
      <c r="AG62" s="4">
        <v>4.0803266637349243</v>
      </c>
      <c r="AH62" s="4">
        <v>3.1910272697294317</v>
      </c>
      <c r="AI62" s="4">
        <v>2.6433619101817332</v>
      </c>
      <c r="AJ62" s="4">
        <v>0.35978700535127178</v>
      </c>
      <c r="AK62" s="4"/>
      <c r="AL62" s="4"/>
      <c r="AP62" s="34"/>
      <c r="AQ62" s="12" t="s">
        <v>32</v>
      </c>
      <c r="AR62" s="4">
        <f>10.846393779829/2</f>
        <v>5.4231968899145002</v>
      </c>
      <c r="AS62" s="14">
        <v>4.5554245531645838</v>
      </c>
      <c r="AT62" s="4">
        <v>4.2595557401168112</v>
      </c>
      <c r="AU62" s="4">
        <v>3.5041083126856818</v>
      </c>
      <c r="AV62" s="4">
        <v>3.0709146782042098</v>
      </c>
      <c r="AW62" s="4">
        <v>0.64290613384331663</v>
      </c>
      <c r="AX62" s="4"/>
      <c r="AY62" s="4"/>
      <c r="BD62" s="34"/>
      <c r="BE62" s="12" t="s">
        <v>32</v>
      </c>
      <c r="BF62" s="4">
        <v>5.4231968899145002</v>
      </c>
      <c r="BG62" s="14">
        <v>4.4978930745157042</v>
      </c>
      <c r="BH62" s="4">
        <v>4.0382450319326173</v>
      </c>
      <c r="BI62" s="4">
        <v>3.3890907667390104</v>
      </c>
      <c r="BJ62" s="4"/>
      <c r="BK62" s="4"/>
      <c r="BL62" s="4"/>
      <c r="BM62" s="4"/>
      <c r="BR62" s="34"/>
      <c r="BS62" s="12" t="s">
        <v>32</v>
      </c>
      <c r="BT62" s="4">
        <v>5.4231968899145002</v>
      </c>
      <c r="BU62" s="14">
        <v>4.4134229790939647</v>
      </c>
      <c r="BV62" s="4">
        <v>4.2527934529043181</v>
      </c>
      <c r="BW62" s="4">
        <v>3.7995940939292105</v>
      </c>
      <c r="BX62" s="4"/>
      <c r="BY62" s="4"/>
      <c r="BZ62" s="4"/>
      <c r="CA62" s="4"/>
      <c r="CF62" s="34"/>
      <c r="CG62" s="12" t="s">
        <v>32</v>
      </c>
      <c r="CH62" s="4">
        <v>5.4231968899145002</v>
      </c>
      <c r="CI62" s="14">
        <v>4.6779408956017638</v>
      </c>
      <c r="CJ62" s="4">
        <v>4.6928328361452598</v>
      </c>
      <c r="CK62" s="4">
        <v>3.5431002949171635</v>
      </c>
      <c r="CL62" s="4"/>
      <c r="CM62" s="4"/>
      <c r="CN62" s="4"/>
      <c r="CO62" s="4"/>
      <c r="CT62" s="34"/>
      <c r="CU62" s="12" t="s">
        <v>32</v>
      </c>
      <c r="CV62" s="4">
        <v>5.4231968899145002</v>
      </c>
      <c r="CW62" s="14">
        <v>4.8901039839835923</v>
      </c>
      <c r="CX62" s="4">
        <v>4.9315928749857356</v>
      </c>
      <c r="CY62" s="4">
        <v>3.5762818549050128</v>
      </c>
      <c r="DA62" s="4"/>
      <c r="DB62" s="4"/>
      <c r="DC62" s="4"/>
    </row>
    <row r="63" spans="1:109" x14ac:dyDescent="0.25">
      <c r="A63" s="34"/>
      <c r="B63" s="12" t="s">
        <v>11</v>
      </c>
      <c r="C63" s="4">
        <v>0</v>
      </c>
      <c r="D63" s="14">
        <v>0</v>
      </c>
      <c r="E63" s="4">
        <v>0</v>
      </c>
      <c r="F63" s="4">
        <v>6.1170953197149144E-2</v>
      </c>
      <c r="G63" s="4">
        <v>3.4297303719091621E-2</v>
      </c>
      <c r="H63" s="4">
        <v>8.1550369709713008E-2</v>
      </c>
      <c r="I63" s="4"/>
      <c r="J63" s="4"/>
      <c r="O63" s="34"/>
      <c r="P63" s="12" t="s">
        <v>11</v>
      </c>
      <c r="Q63" s="4">
        <v>0</v>
      </c>
      <c r="R63" s="14">
        <v>0</v>
      </c>
      <c r="S63" s="4">
        <v>0</v>
      </c>
      <c r="T63" s="4">
        <v>3.1463938691167821E-2</v>
      </c>
      <c r="U63" s="4">
        <v>3.6386724165601618E-2</v>
      </c>
      <c r="V63" s="4">
        <v>9.1165558126709845E-2</v>
      </c>
      <c r="W63" s="4"/>
      <c r="X63" s="4"/>
      <c r="AC63" s="34"/>
      <c r="AD63" s="12" t="s">
        <v>11</v>
      </c>
      <c r="AE63" s="4">
        <v>0</v>
      </c>
      <c r="AF63" s="14">
        <v>0</v>
      </c>
      <c r="AG63" s="4">
        <v>0</v>
      </c>
      <c r="AH63" s="4">
        <v>4.7447426690836153E-2</v>
      </c>
      <c r="AI63" s="4">
        <v>8.6163649999953809E-2</v>
      </c>
      <c r="AJ63" s="4">
        <v>0.11293762499815706</v>
      </c>
      <c r="AK63" s="4"/>
      <c r="AL63" s="4"/>
      <c r="AP63" s="34"/>
      <c r="AQ63" s="12" t="s">
        <v>11</v>
      </c>
      <c r="AR63" s="4">
        <v>0</v>
      </c>
      <c r="AS63" s="14">
        <v>0</v>
      </c>
      <c r="AT63" s="4">
        <v>0</v>
      </c>
      <c r="AU63" s="4">
        <v>0</v>
      </c>
      <c r="AV63" s="4">
        <v>0</v>
      </c>
      <c r="AW63" s="4">
        <v>5.773239852207817E-2</v>
      </c>
      <c r="AX63" s="4"/>
      <c r="AY63" s="4"/>
      <c r="BD63" s="34"/>
      <c r="BE63" s="12" t="s">
        <v>11</v>
      </c>
      <c r="BF63" s="4">
        <v>0</v>
      </c>
      <c r="BG63" s="14">
        <v>0</v>
      </c>
      <c r="BH63" s="4">
        <v>0</v>
      </c>
      <c r="BI63" s="4">
        <v>7.1927513255370057E-2</v>
      </c>
      <c r="BJ63" s="4"/>
      <c r="BK63" s="4"/>
      <c r="BL63" s="4"/>
      <c r="BM63" s="4"/>
      <c r="BR63" s="34"/>
      <c r="BS63" s="12" t="s">
        <v>11</v>
      </c>
      <c r="BT63" s="4">
        <v>0</v>
      </c>
      <c r="BU63" s="14">
        <v>3.121861339259473E-2</v>
      </c>
      <c r="BV63" s="4">
        <v>0</v>
      </c>
      <c r="BW63" s="4">
        <v>3.3232330011744887E-2</v>
      </c>
      <c r="BX63" s="4"/>
      <c r="BY63" s="4"/>
      <c r="BZ63" s="4"/>
      <c r="CA63" s="4"/>
      <c r="CF63" s="34"/>
      <c r="CG63" s="12" t="s">
        <v>11</v>
      </c>
      <c r="CH63" s="4">
        <v>0</v>
      </c>
      <c r="CI63" s="14">
        <v>0</v>
      </c>
      <c r="CJ63" s="4">
        <v>0</v>
      </c>
      <c r="CK63" s="4">
        <v>7.0084898731066159E-2</v>
      </c>
      <c r="CL63" s="4"/>
      <c r="CM63" s="4"/>
      <c r="CN63" s="4"/>
      <c r="CO63" s="4"/>
      <c r="CT63" s="34"/>
      <c r="CU63" s="12" t="s">
        <v>11</v>
      </c>
      <c r="CV63" s="4">
        <v>0</v>
      </c>
      <c r="CW63" s="14">
        <v>0</v>
      </c>
      <c r="CX63" s="4">
        <v>0</v>
      </c>
      <c r="CY63" s="4">
        <v>0</v>
      </c>
      <c r="DA63" s="4"/>
      <c r="DB63" s="4"/>
      <c r="DC63" s="4"/>
    </row>
    <row r="64" spans="1:109" x14ac:dyDescent="0.25">
      <c r="A64" s="34"/>
      <c r="B64" s="12" t="s">
        <v>33</v>
      </c>
      <c r="C64" s="4">
        <v>0</v>
      </c>
      <c r="D64" s="14">
        <v>0</v>
      </c>
      <c r="E64" s="4">
        <v>9.3678176523689458E-3</v>
      </c>
      <c r="F64" s="4">
        <v>1.3400419627973094E-2</v>
      </c>
      <c r="G64" s="4">
        <v>4.245124179106808E-2</v>
      </c>
      <c r="H64" s="4">
        <v>6.0065726462900974E-2</v>
      </c>
      <c r="I64" s="4"/>
      <c r="J64" s="4"/>
      <c r="O64" s="34"/>
      <c r="P64" s="12" t="s">
        <v>33</v>
      </c>
      <c r="Q64" s="4">
        <v>0</v>
      </c>
      <c r="R64" s="14">
        <v>0</v>
      </c>
      <c r="S64" s="4">
        <v>4.9928065417304771E-3</v>
      </c>
      <c r="T64" s="4">
        <v>1.415735383849661E-2</v>
      </c>
      <c r="U64" s="4">
        <v>4.0124633102613418E-2</v>
      </c>
      <c r="V64" s="4">
        <v>7.1516808220740996E-2</v>
      </c>
      <c r="W64" s="4"/>
      <c r="X64" s="4"/>
      <c r="AC64" s="34"/>
      <c r="AD64" s="12" t="s">
        <v>33</v>
      </c>
      <c r="AE64" s="4">
        <v>0</v>
      </c>
      <c r="AF64" s="14">
        <v>0</v>
      </c>
      <c r="AG64" s="4">
        <v>1.4657810479202261E-2</v>
      </c>
      <c r="AH64" s="4">
        <v>4.3575346802546232E-2</v>
      </c>
      <c r="AI64" s="4">
        <v>0.10560570435891778</v>
      </c>
      <c r="AJ64" s="4">
        <v>0.21227663800674013</v>
      </c>
      <c r="AK64" s="4"/>
      <c r="AL64" s="4"/>
      <c r="AP64" s="34"/>
      <c r="AQ64" s="12" t="s">
        <v>33</v>
      </c>
      <c r="AR64" s="4">
        <v>0</v>
      </c>
      <c r="AS64" s="14">
        <v>0</v>
      </c>
      <c r="AT64" s="4">
        <v>0</v>
      </c>
      <c r="AU64" s="4">
        <v>0</v>
      </c>
      <c r="AV64" s="4">
        <v>7.4743144856256449E-3</v>
      </c>
      <c r="AW64" s="4">
        <v>1.7980954663607735E-2</v>
      </c>
      <c r="AX64" s="4"/>
      <c r="AY64" s="4"/>
      <c r="BD64" s="34"/>
      <c r="BE64" s="12" t="s">
        <v>33</v>
      </c>
      <c r="BF64" s="4">
        <v>0</v>
      </c>
      <c r="BG64" s="14">
        <v>0</v>
      </c>
      <c r="BH64" s="4">
        <v>3.5602927777326321E-2</v>
      </c>
      <c r="BI64" s="4">
        <v>0.10315275329094119</v>
      </c>
      <c r="BJ64" s="4"/>
      <c r="BK64" s="4"/>
      <c r="BL64" s="4"/>
      <c r="BM64" s="4"/>
      <c r="BR64" s="34"/>
      <c r="BS64" s="12" t="s">
        <v>33</v>
      </c>
      <c r="BT64" s="4">
        <v>0</v>
      </c>
      <c r="BU64" s="14">
        <v>0</v>
      </c>
      <c r="BV64" s="4">
        <v>2.8400865867300593E-2</v>
      </c>
      <c r="BW64" s="4">
        <v>5.2687671671281806E-2</v>
      </c>
      <c r="BX64" s="4"/>
      <c r="BY64" s="4"/>
      <c r="BZ64" s="4"/>
      <c r="CA64" s="4"/>
      <c r="CF64" s="34"/>
      <c r="CG64" s="12" t="s">
        <v>33</v>
      </c>
      <c r="CH64" s="4">
        <v>0</v>
      </c>
      <c r="CI64" s="14">
        <v>0</v>
      </c>
      <c r="CJ64" s="4">
        <v>2.4916875323636685E-2</v>
      </c>
      <c r="CK64" s="4">
        <v>7.2233442690438229E-2</v>
      </c>
      <c r="CL64" s="4"/>
      <c r="CM64" s="4"/>
      <c r="CN64" s="4"/>
      <c r="CO64" s="4"/>
      <c r="CT64" s="34"/>
      <c r="CU64" s="12" t="s">
        <v>33</v>
      </c>
      <c r="CV64" s="4">
        <v>0</v>
      </c>
      <c r="CW64" s="14">
        <v>0</v>
      </c>
      <c r="CX64" s="4">
        <v>1.6411970063116871E-2</v>
      </c>
      <c r="CY64" s="4">
        <v>4.3493924347527545E-2</v>
      </c>
      <c r="DA64" s="4"/>
      <c r="DB64" s="4"/>
      <c r="DC64" s="4"/>
    </row>
    <row r="65" spans="1:107" ht="15" customHeight="1" x14ac:dyDescent="0.25"/>
    <row r="66" spans="1:107" x14ac:dyDescent="0.25">
      <c r="C66" s="33" t="s">
        <v>9</v>
      </c>
      <c r="D66" s="33"/>
      <c r="E66" s="33"/>
      <c r="F66" s="33"/>
      <c r="G66" s="33"/>
      <c r="H66" s="33"/>
      <c r="I66" s="33"/>
      <c r="J66" s="33"/>
      <c r="Q66" s="33" t="s">
        <v>9</v>
      </c>
      <c r="R66" s="33"/>
      <c r="S66" s="33"/>
      <c r="T66" s="33"/>
      <c r="U66" s="33"/>
      <c r="V66" s="33"/>
      <c r="W66" s="33"/>
      <c r="X66" s="33"/>
      <c r="AE66" s="33" t="s">
        <v>9</v>
      </c>
      <c r="AF66" s="33"/>
      <c r="AG66" s="33"/>
      <c r="AH66" s="33"/>
      <c r="AI66" s="33"/>
      <c r="AJ66" s="33"/>
      <c r="AK66" s="33"/>
      <c r="AL66" s="33"/>
      <c r="AR66" s="33" t="s">
        <v>9</v>
      </c>
      <c r="AS66" s="33"/>
      <c r="AT66" s="33"/>
      <c r="AU66" s="33"/>
      <c r="AV66" s="33"/>
      <c r="AW66" s="33"/>
      <c r="AX66" s="33"/>
      <c r="AY66" s="33"/>
      <c r="BF66" s="33" t="s">
        <v>9</v>
      </c>
      <c r="BG66" s="33"/>
      <c r="BH66" s="33"/>
      <c r="BI66" s="33"/>
      <c r="BJ66" s="33"/>
      <c r="BK66" s="33"/>
      <c r="BL66" s="33"/>
      <c r="BM66" s="33"/>
      <c r="BT66" s="33" t="s">
        <v>9</v>
      </c>
      <c r="BU66" s="33"/>
      <c r="BV66" s="33"/>
      <c r="BW66" s="33"/>
      <c r="BX66" s="33"/>
      <c r="BY66" s="33"/>
      <c r="BZ66" s="33"/>
      <c r="CA66" s="33"/>
      <c r="CH66" s="33" t="s">
        <v>9</v>
      </c>
      <c r="CI66" s="33"/>
      <c r="CJ66" s="33"/>
      <c r="CK66" s="33"/>
      <c r="CL66" s="33"/>
      <c r="CM66" s="33"/>
      <c r="CN66" s="33"/>
      <c r="CO66" s="33"/>
      <c r="CV66" s="33" t="s">
        <v>9</v>
      </c>
      <c r="CW66" s="33"/>
      <c r="CX66" s="33"/>
      <c r="CY66" s="33"/>
      <c r="CZ66" s="33"/>
      <c r="DA66" s="33"/>
      <c r="DB66" s="33"/>
      <c r="DC66" s="33"/>
    </row>
    <row r="67" spans="1:107" x14ac:dyDescent="0.25">
      <c r="C67" s="1">
        <v>0</v>
      </c>
      <c r="D67" s="1">
        <v>1</v>
      </c>
      <c r="E67" s="1">
        <v>2</v>
      </c>
      <c r="F67" s="1">
        <v>4</v>
      </c>
      <c r="G67" s="1">
        <v>6</v>
      </c>
      <c r="H67" s="1">
        <v>24</v>
      </c>
      <c r="Q67" s="1">
        <v>0</v>
      </c>
      <c r="R67" s="1">
        <v>1</v>
      </c>
      <c r="S67" s="1">
        <v>2</v>
      </c>
      <c r="T67" s="1">
        <v>4</v>
      </c>
      <c r="U67" s="1">
        <v>6</v>
      </c>
      <c r="V67" s="1">
        <v>24</v>
      </c>
      <c r="AE67" s="1">
        <v>0</v>
      </c>
      <c r="AF67" s="1">
        <v>1</v>
      </c>
      <c r="AG67" s="1">
        <v>2</v>
      </c>
      <c r="AH67" s="1">
        <v>4</v>
      </c>
      <c r="AI67" s="1">
        <v>6</v>
      </c>
      <c r="AJ67" s="1">
        <v>24</v>
      </c>
      <c r="AR67" s="1">
        <v>0</v>
      </c>
      <c r="AS67" s="1">
        <v>1</v>
      </c>
      <c r="AT67" s="1">
        <v>2</v>
      </c>
      <c r="AU67" s="1">
        <v>4</v>
      </c>
      <c r="AV67" s="1">
        <v>6</v>
      </c>
      <c r="AW67" s="1">
        <v>24</v>
      </c>
      <c r="BF67" s="1">
        <v>0</v>
      </c>
      <c r="BG67" s="1">
        <v>1</v>
      </c>
      <c r="BH67" s="1">
        <v>2</v>
      </c>
      <c r="BI67" s="1">
        <v>4</v>
      </c>
      <c r="BJ67" s="1">
        <v>6</v>
      </c>
      <c r="BK67" s="1">
        <v>24</v>
      </c>
      <c r="BT67" s="1">
        <v>0</v>
      </c>
      <c r="BU67" s="1">
        <v>1</v>
      </c>
      <c r="BV67" s="1">
        <v>2</v>
      </c>
      <c r="BW67" s="1">
        <v>4</v>
      </c>
      <c r="BX67" s="1">
        <v>6</v>
      </c>
      <c r="BY67" s="1">
        <v>24</v>
      </c>
      <c r="CH67" s="1">
        <v>0</v>
      </c>
      <c r="CI67" s="1">
        <v>1</v>
      </c>
      <c r="CJ67" s="1">
        <v>2</v>
      </c>
      <c r="CK67" s="1">
        <v>4</v>
      </c>
      <c r="CL67" s="1">
        <v>6</v>
      </c>
      <c r="CM67" s="1">
        <v>24</v>
      </c>
      <c r="CV67" s="1">
        <v>0</v>
      </c>
      <c r="CW67" s="1">
        <v>1</v>
      </c>
      <c r="CX67" s="1">
        <v>2</v>
      </c>
      <c r="CY67" s="1">
        <v>4</v>
      </c>
      <c r="CZ67" s="1">
        <v>6</v>
      </c>
      <c r="DA67" s="1">
        <v>24</v>
      </c>
    </row>
    <row r="68" spans="1:107" x14ac:dyDescent="0.25">
      <c r="A68" s="34" t="s">
        <v>14</v>
      </c>
      <c r="B68" s="12" t="s">
        <v>8</v>
      </c>
      <c r="C68" s="20"/>
      <c r="D68" s="20"/>
      <c r="E68" s="20"/>
      <c r="F68" s="20"/>
      <c r="G68" s="20"/>
      <c r="H68" s="20"/>
      <c r="I68" s="20"/>
      <c r="J68" s="20"/>
      <c r="O68" s="34" t="s">
        <v>14</v>
      </c>
      <c r="P68" s="12" t="s">
        <v>8</v>
      </c>
      <c r="Q68" s="20"/>
      <c r="R68" s="20"/>
      <c r="S68" s="20"/>
      <c r="T68" s="20"/>
      <c r="U68" s="20"/>
      <c r="V68" s="20"/>
      <c r="W68" s="20"/>
      <c r="X68" s="20"/>
      <c r="AC68" s="34" t="s">
        <v>14</v>
      </c>
      <c r="AD68" s="12" t="s">
        <v>8</v>
      </c>
      <c r="AE68" s="20"/>
      <c r="AF68" s="20"/>
      <c r="AG68" s="20"/>
      <c r="AH68" s="20"/>
      <c r="AI68" s="20"/>
      <c r="AJ68" s="20"/>
      <c r="AK68" s="20"/>
      <c r="AL68" s="20"/>
      <c r="AP68" s="34" t="s">
        <v>14</v>
      </c>
      <c r="AQ68" s="12" t="s">
        <v>8</v>
      </c>
      <c r="AR68" s="20"/>
      <c r="AS68" s="20"/>
      <c r="AT68" s="20"/>
      <c r="AU68" s="20"/>
      <c r="AV68" s="20"/>
      <c r="AW68" s="20"/>
      <c r="AX68" s="20"/>
      <c r="AY68" s="20"/>
      <c r="BD68" s="34" t="s">
        <v>14</v>
      </c>
      <c r="BE68" s="12" t="s">
        <v>8</v>
      </c>
      <c r="BF68" s="20"/>
      <c r="BG68" s="20"/>
      <c r="BH68" s="20"/>
      <c r="BI68" s="20"/>
      <c r="BJ68" s="20"/>
      <c r="BK68" s="20"/>
      <c r="BL68" s="20"/>
      <c r="BM68" s="20"/>
      <c r="BR68" s="34" t="s">
        <v>14</v>
      </c>
      <c r="BS68" s="12" t="s">
        <v>8</v>
      </c>
      <c r="BT68" s="20"/>
      <c r="BU68" s="20"/>
      <c r="BV68" s="20"/>
      <c r="BW68" s="20"/>
      <c r="BX68" s="20"/>
      <c r="BY68" s="20"/>
      <c r="BZ68" s="20"/>
      <c r="CA68" s="20"/>
      <c r="CF68" s="34" t="s">
        <v>14</v>
      </c>
      <c r="CG68" s="12" t="s">
        <v>8</v>
      </c>
      <c r="CH68" s="20"/>
      <c r="CI68" s="20"/>
      <c r="CJ68" s="20"/>
      <c r="CK68" s="20"/>
      <c r="CL68" s="20"/>
      <c r="CM68" s="20"/>
      <c r="CN68" s="20"/>
      <c r="CO68" s="20"/>
      <c r="CT68" s="34" t="s">
        <v>14</v>
      </c>
      <c r="CU68" s="12" t="s">
        <v>8</v>
      </c>
      <c r="CV68" s="20"/>
      <c r="CW68" s="20"/>
      <c r="CX68" s="20"/>
      <c r="CY68" s="20"/>
      <c r="CZ68" s="20"/>
      <c r="DA68" s="20"/>
      <c r="DB68" s="20"/>
      <c r="DC68" s="20"/>
    </row>
    <row r="69" spans="1:107" x14ac:dyDescent="0.25">
      <c r="A69" s="34"/>
      <c r="B69" s="12" t="s">
        <v>10</v>
      </c>
      <c r="C69" s="20"/>
      <c r="D69" s="20"/>
      <c r="E69" s="20"/>
      <c r="F69" s="20"/>
      <c r="G69" s="20"/>
      <c r="H69" s="20"/>
      <c r="I69" s="20"/>
      <c r="J69" s="20"/>
      <c r="O69" s="34"/>
      <c r="P69" s="12" t="s">
        <v>10</v>
      </c>
      <c r="Q69" s="20"/>
      <c r="R69" s="20"/>
      <c r="S69" s="20"/>
      <c r="T69" s="20"/>
      <c r="U69" s="20"/>
      <c r="V69" s="20"/>
      <c r="W69" s="20"/>
      <c r="X69" s="20"/>
      <c r="AC69" s="34"/>
      <c r="AD69" s="12" t="s">
        <v>10</v>
      </c>
      <c r="AE69" s="20"/>
      <c r="AF69" s="20"/>
      <c r="AG69" s="20"/>
      <c r="AH69" s="20"/>
      <c r="AI69" s="20"/>
      <c r="AJ69" s="20"/>
      <c r="AK69" s="20"/>
      <c r="AL69" s="20"/>
      <c r="AP69" s="34"/>
      <c r="AQ69" s="12" t="s">
        <v>10</v>
      </c>
      <c r="AR69" s="20"/>
      <c r="AS69" s="20"/>
      <c r="AT69" s="20"/>
      <c r="AU69" s="20"/>
      <c r="AV69" s="20"/>
      <c r="AW69" s="20"/>
      <c r="AX69" s="20"/>
      <c r="AY69" s="20"/>
      <c r="BD69" s="34"/>
      <c r="BE69" s="12" t="s">
        <v>10</v>
      </c>
      <c r="BF69" s="20"/>
      <c r="BG69" s="20"/>
      <c r="BH69" s="20"/>
      <c r="BI69" s="20"/>
      <c r="BJ69" s="20"/>
      <c r="BK69" s="20"/>
      <c r="BL69" s="20"/>
      <c r="BM69" s="20"/>
      <c r="BR69" s="34"/>
      <c r="BS69" s="12" t="s">
        <v>10</v>
      </c>
      <c r="BT69" s="20"/>
      <c r="BU69" s="20"/>
      <c r="BV69" s="20"/>
      <c r="BW69" s="20"/>
      <c r="BX69" s="20"/>
      <c r="BY69" s="20"/>
      <c r="BZ69" s="20"/>
      <c r="CA69" s="20"/>
      <c r="CF69" s="34"/>
      <c r="CG69" s="12" t="s">
        <v>10</v>
      </c>
      <c r="CH69" s="20"/>
      <c r="CI69" s="20"/>
      <c r="CJ69" s="20"/>
      <c r="CK69" s="20"/>
      <c r="CL69" s="20"/>
      <c r="CM69" s="20"/>
      <c r="CN69" s="20"/>
      <c r="CO69" s="20"/>
      <c r="CT69" s="34"/>
      <c r="CU69" s="12" t="s">
        <v>10</v>
      </c>
      <c r="CV69" s="20"/>
      <c r="CW69" s="20"/>
      <c r="CX69" s="20"/>
      <c r="CY69" s="20"/>
      <c r="CZ69" s="20"/>
      <c r="DA69" s="20"/>
      <c r="DB69" s="20"/>
      <c r="DC69" s="20"/>
    </row>
    <row r="70" spans="1:107" x14ac:dyDescent="0.25">
      <c r="A70" s="34"/>
      <c r="B70" s="12" t="s">
        <v>31</v>
      </c>
      <c r="C70" s="20"/>
      <c r="D70" s="20"/>
      <c r="E70" s="20"/>
      <c r="F70" s="20"/>
      <c r="G70" s="20"/>
      <c r="H70" s="20"/>
      <c r="I70" s="20"/>
      <c r="J70" s="20"/>
      <c r="O70" s="34"/>
      <c r="P70" s="12" t="s">
        <v>31</v>
      </c>
      <c r="Q70" s="20"/>
      <c r="R70" s="20"/>
      <c r="S70" s="20"/>
      <c r="T70" s="20"/>
      <c r="U70" s="20"/>
      <c r="V70" s="20"/>
      <c r="W70" s="20"/>
      <c r="X70" s="20"/>
      <c r="AC70" s="34"/>
      <c r="AD70" s="12" t="s">
        <v>31</v>
      </c>
      <c r="AE70" s="20"/>
      <c r="AF70" s="20"/>
      <c r="AG70" s="20"/>
      <c r="AH70" s="20"/>
      <c r="AI70" s="20"/>
      <c r="AJ70" s="20"/>
      <c r="AK70" s="20"/>
      <c r="AL70" s="20"/>
      <c r="AP70" s="34"/>
      <c r="AQ70" s="12" t="s">
        <v>31</v>
      </c>
      <c r="AR70" s="20"/>
      <c r="AS70" s="20"/>
      <c r="AT70" s="20"/>
      <c r="AU70" s="20"/>
      <c r="AV70" s="20"/>
      <c r="AW70" s="20"/>
      <c r="AX70" s="20"/>
      <c r="AY70" s="20"/>
      <c r="BD70" s="34"/>
      <c r="BE70" s="12" t="s">
        <v>31</v>
      </c>
      <c r="BF70" s="20"/>
      <c r="BG70" s="20"/>
      <c r="BH70" s="20"/>
      <c r="BI70" s="20"/>
      <c r="BJ70" s="20"/>
      <c r="BK70" s="20"/>
      <c r="BL70" s="20"/>
      <c r="BM70" s="20"/>
      <c r="BR70" s="34"/>
      <c r="BS70" s="12" t="s">
        <v>31</v>
      </c>
      <c r="BT70" s="20"/>
      <c r="BU70" s="20"/>
      <c r="BV70" s="20"/>
      <c r="BW70" s="20"/>
      <c r="BX70" s="20"/>
      <c r="BY70" s="20"/>
      <c r="BZ70" s="20"/>
      <c r="CA70" s="20"/>
      <c r="CF70" s="34"/>
      <c r="CG70" s="12" t="s">
        <v>31</v>
      </c>
      <c r="CH70" s="20"/>
      <c r="CI70" s="20"/>
      <c r="CJ70" s="20"/>
      <c r="CK70" s="20"/>
      <c r="CL70" s="20"/>
      <c r="CM70" s="20"/>
      <c r="CN70" s="20"/>
      <c r="CO70" s="20"/>
      <c r="CT70" s="34"/>
      <c r="CU70" s="12" t="s">
        <v>31</v>
      </c>
      <c r="CV70" s="20"/>
      <c r="CW70" s="20"/>
      <c r="CX70" s="20"/>
      <c r="CY70" s="20"/>
      <c r="CZ70" s="20"/>
      <c r="DA70" s="20"/>
      <c r="DB70" s="20"/>
      <c r="DC70" s="20"/>
    </row>
    <row r="71" spans="1:107" x14ac:dyDescent="0.25">
      <c r="A71" s="34"/>
      <c r="B71" s="12" t="s">
        <v>32</v>
      </c>
      <c r="C71" s="20"/>
      <c r="D71" s="20"/>
      <c r="E71" s="20"/>
      <c r="F71" s="20"/>
      <c r="G71" s="20"/>
      <c r="H71" s="20"/>
      <c r="I71" s="20"/>
      <c r="J71" s="20"/>
      <c r="O71" s="34"/>
      <c r="P71" s="12" t="s">
        <v>32</v>
      </c>
      <c r="Q71" s="20"/>
      <c r="R71" s="20"/>
      <c r="S71" s="20"/>
      <c r="T71" s="20"/>
      <c r="U71" s="20"/>
      <c r="V71" s="20"/>
      <c r="W71" s="20"/>
      <c r="X71" s="20"/>
      <c r="AC71" s="34"/>
      <c r="AD71" s="12" t="s">
        <v>32</v>
      </c>
      <c r="AE71" s="20"/>
      <c r="AF71" s="20"/>
      <c r="AG71" s="20"/>
      <c r="AH71" s="20"/>
      <c r="AI71" s="20"/>
      <c r="AJ71" s="20"/>
      <c r="AK71" s="20"/>
      <c r="AL71" s="20"/>
      <c r="AP71" s="34"/>
      <c r="AQ71" s="12" t="s">
        <v>32</v>
      </c>
      <c r="AR71" s="20"/>
      <c r="AS71" s="20"/>
      <c r="AT71" s="20"/>
      <c r="AU71" s="20"/>
      <c r="AV71" s="20"/>
      <c r="AW71" s="20"/>
      <c r="AX71" s="20"/>
      <c r="AY71" s="20"/>
      <c r="BD71" s="34"/>
      <c r="BE71" s="12" t="s">
        <v>32</v>
      </c>
      <c r="BF71" s="20"/>
      <c r="BG71" s="20"/>
      <c r="BH71" s="20"/>
      <c r="BI71" s="20"/>
      <c r="BJ71" s="20"/>
      <c r="BK71" s="20"/>
      <c r="BL71" s="20"/>
      <c r="BM71" s="20"/>
      <c r="BR71" s="34"/>
      <c r="BS71" s="12" t="s">
        <v>32</v>
      </c>
      <c r="BT71" s="20"/>
      <c r="BU71" s="20"/>
      <c r="BV71" s="20"/>
      <c r="BW71" s="20"/>
      <c r="BX71" s="20"/>
      <c r="BY71" s="20"/>
      <c r="BZ71" s="20"/>
      <c r="CA71" s="20"/>
      <c r="CF71" s="34"/>
      <c r="CG71" s="12" t="s">
        <v>32</v>
      </c>
      <c r="CH71" s="20"/>
      <c r="CI71" s="20"/>
      <c r="CJ71" s="20"/>
      <c r="CK71" s="20"/>
      <c r="CL71" s="20"/>
      <c r="CM71" s="20"/>
      <c r="CN71" s="20"/>
      <c r="CO71" s="20"/>
      <c r="CT71" s="34"/>
      <c r="CU71" s="12" t="s">
        <v>32</v>
      </c>
      <c r="CV71" s="20"/>
      <c r="CW71" s="20"/>
      <c r="CX71" s="20"/>
      <c r="CY71" s="20"/>
      <c r="CZ71" s="20"/>
      <c r="DA71" s="20"/>
      <c r="DB71" s="20"/>
      <c r="DC71" s="20"/>
    </row>
    <row r="72" spans="1:107" x14ac:dyDescent="0.25">
      <c r="A72" s="34"/>
      <c r="B72" s="12" t="s">
        <v>11</v>
      </c>
      <c r="C72" s="20"/>
      <c r="D72" s="20"/>
      <c r="E72" s="20"/>
      <c r="F72" s="20"/>
      <c r="G72" s="20"/>
      <c r="H72" s="20"/>
      <c r="I72" s="20"/>
      <c r="J72" s="20"/>
      <c r="O72" s="34"/>
      <c r="P72" s="12" t="s">
        <v>11</v>
      </c>
      <c r="Q72" s="20"/>
      <c r="R72" s="20"/>
      <c r="S72" s="20"/>
      <c r="T72" s="20"/>
      <c r="U72" s="20"/>
      <c r="V72" s="20"/>
      <c r="W72" s="20"/>
      <c r="X72" s="20"/>
      <c r="AC72" s="34"/>
      <c r="AD72" s="12" t="s">
        <v>11</v>
      </c>
      <c r="AE72" s="20"/>
      <c r="AF72" s="20"/>
      <c r="AG72" s="20"/>
      <c r="AH72" s="20"/>
      <c r="AI72" s="20"/>
      <c r="AJ72" s="20"/>
      <c r="AK72" s="20"/>
      <c r="AL72" s="20"/>
      <c r="AP72" s="34"/>
      <c r="AQ72" s="12" t="s">
        <v>11</v>
      </c>
      <c r="AR72" s="20"/>
      <c r="AS72" s="20"/>
      <c r="AT72" s="20"/>
      <c r="AU72" s="20"/>
      <c r="AV72" s="20"/>
      <c r="AW72" s="20"/>
      <c r="AX72" s="20"/>
      <c r="AY72" s="20"/>
      <c r="BD72" s="34"/>
      <c r="BE72" s="12" t="s">
        <v>11</v>
      </c>
      <c r="BF72" s="20"/>
      <c r="BG72" s="20"/>
      <c r="BH72" s="20"/>
      <c r="BI72" s="20"/>
      <c r="BJ72" s="20"/>
      <c r="BK72" s="20"/>
      <c r="BL72" s="20"/>
      <c r="BM72" s="20"/>
      <c r="BR72" s="34"/>
      <c r="BS72" s="12" t="s">
        <v>11</v>
      </c>
      <c r="BT72" s="20"/>
      <c r="BU72" s="20"/>
      <c r="BV72" s="20"/>
      <c r="BW72" s="20"/>
      <c r="BX72" s="20"/>
      <c r="BY72" s="20"/>
      <c r="BZ72" s="20"/>
      <c r="CA72" s="20"/>
      <c r="CF72" s="34"/>
      <c r="CG72" s="12" t="s">
        <v>11</v>
      </c>
      <c r="CH72" s="20"/>
      <c r="CI72" s="20"/>
      <c r="CJ72" s="20"/>
      <c r="CK72" s="20"/>
      <c r="CL72" s="20"/>
      <c r="CM72" s="20"/>
      <c r="CN72" s="20"/>
      <c r="CO72" s="20"/>
      <c r="CT72" s="34"/>
      <c r="CU72" s="12" t="s">
        <v>11</v>
      </c>
      <c r="CV72" s="20"/>
      <c r="CW72" s="20"/>
      <c r="CX72" s="20"/>
      <c r="CY72" s="20"/>
      <c r="CZ72" s="20"/>
      <c r="DA72" s="20"/>
      <c r="DB72" s="20"/>
      <c r="DC72" s="20"/>
    </row>
    <row r="73" spans="1:107" x14ac:dyDescent="0.25">
      <c r="A73" s="34"/>
      <c r="B73" s="12" t="s">
        <v>33</v>
      </c>
      <c r="C73" s="20"/>
      <c r="D73" s="20"/>
      <c r="E73" s="20"/>
      <c r="F73" s="20"/>
      <c r="G73" s="20"/>
      <c r="H73" s="20"/>
      <c r="I73" s="20"/>
      <c r="J73" s="20"/>
      <c r="O73" s="34"/>
      <c r="P73" s="12" t="s">
        <v>33</v>
      </c>
      <c r="Q73" s="20"/>
      <c r="R73" s="20"/>
      <c r="S73" s="20"/>
      <c r="T73" s="20"/>
      <c r="U73" s="20"/>
      <c r="V73" s="20"/>
      <c r="W73" s="20"/>
      <c r="X73" s="20"/>
      <c r="AC73" s="34"/>
      <c r="AD73" s="12" t="s">
        <v>33</v>
      </c>
      <c r="AE73" s="20"/>
      <c r="AF73" s="20"/>
      <c r="AG73" s="20"/>
      <c r="AH73" s="20"/>
      <c r="AI73" s="20"/>
      <c r="AJ73" s="20"/>
      <c r="AK73" s="20"/>
      <c r="AL73" s="20"/>
      <c r="AP73" s="34"/>
      <c r="AQ73" s="12" t="s">
        <v>33</v>
      </c>
      <c r="AR73" s="20"/>
      <c r="AS73" s="20"/>
      <c r="AT73" s="20"/>
      <c r="AU73" s="20"/>
      <c r="AV73" s="20"/>
      <c r="AW73" s="20"/>
      <c r="AX73" s="20"/>
      <c r="AY73" s="20"/>
      <c r="BD73" s="34"/>
      <c r="BE73" s="12" t="s">
        <v>33</v>
      </c>
      <c r="BF73" s="20"/>
      <c r="BG73" s="20"/>
      <c r="BH73" s="20"/>
      <c r="BI73" s="20"/>
      <c r="BJ73" s="20"/>
      <c r="BK73" s="20"/>
      <c r="BL73" s="20"/>
      <c r="BM73" s="20"/>
      <c r="BR73" s="34"/>
      <c r="BS73" s="12" t="s">
        <v>33</v>
      </c>
      <c r="BT73" s="20"/>
      <c r="BU73" s="20"/>
      <c r="BV73" s="20"/>
      <c r="BW73" s="20"/>
      <c r="BX73" s="20"/>
      <c r="BY73" s="20"/>
      <c r="BZ73" s="20"/>
      <c r="CA73" s="20"/>
      <c r="CF73" s="34"/>
      <c r="CG73" s="12" t="s">
        <v>33</v>
      </c>
      <c r="CH73" s="20"/>
      <c r="CI73" s="20"/>
      <c r="CJ73" s="20"/>
      <c r="CK73" s="20"/>
      <c r="CL73" s="20"/>
      <c r="CM73" s="20"/>
      <c r="CN73" s="20"/>
      <c r="CO73" s="20"/>
      <c r="CT73" s="34"/>
      <c r="CU73" s="12" t="s">
        <v>33</v>
      </c>
      <c r="CV73" s="20"/>
      <c r="CW73" s="20"/>
      <c r="CX73" s="20"/>
      <c r="CY73" s="20"/>
      <c r="CZ73" s="20"/>
      <c r="DA73" s="20"/>
      <c r="DB73" s="20"/>
      <c r="DC73" s="20"/>
    </row>
    <row r="76" spans="1:107" x14ac:dyDescent="0.25">
      <c r="C76" s="4"/>
      <c r="D76" s="4"/>
      <c r="E76" s="4"/>
      <c r="F76" s="4"/>
      <c r="G76" s="4"/>
      <c r="Q76" s="4"/>
      <c r="R76" s="4"/>
      <c r="S76" s="4"/>
      <c r="T76" s="4"/>
      <c r="U76" s="4"/>
      <c r="AE76" s="4"/>
      <c r="AF76" s="4"/>
      <c r="AG76" s="4"/>
      <c r="AH76" s="4"/>
      <c r="AI76" s="4"/>
      <c r="AR76" s="4"/>
      <c r="AS76" s="4"/>
      <c r="AT76" s="4"/>
      <c r="AU76" s="4"/>
      <c r="AV76" s="4"/>
      <c r="BF76" s="4"/>
      <c r="BG76" s="4"/>
      <c r="BH76" s="4"/>
      <c r="BI76" s="4"/>
      <c r="BJ76" s="4"/>
      <c r="BT76" s="4"/>
      <c r="BU76" s="4"/>
      <c r="BV76" s="4"/>
      <c r="BW76" s="4"/>
      <c r="BX76" s="4"/>
      <c r="CH76" s="4"/>
      <c r="CI76" s="4"/>
      <c r="CJ76" s="4"/>
      <c r="CK76" s="4"/>
      <c r="CL76" s="4"/>
      <c r="CV76" s="4"/>
      <c r="CW76" s="4"/>
      <c r="CX76" s="4"/>
      <c r="CY76" s="4"/>
      <c r="CZ76" s="4"/>
    </row>
    <row r="77" spans="1:107" x14ac:dyDescent="0.25">
      <c r="A77" s="5"/>
      <c r="O77" s="5"/>
      <c r="AC77" s="5"/>
      <c r="AP77" s="5"/>
      <c r="BD77" s="5"/>
      <c r="BR77" s="5"/>
      <c r="CF77" s="5"/>
      <c r="CT77" s="5"/>
    </row>
    <row r="78" spans="1:107" x14ac:dyDescent="0.25">
      <c r="A78" s="5"/>
      <c r="O78" s="5"/>
      <c r="AC78" s="5"/>
      <c r="AP78" s="5"/>
      <c r="BD78" s="5"/>
      <c r="BR78" s="5"/>
      <c r="CF78" s="5"/>
      <c r="CT78" s="5"/>
    </row>
    <row r="79" spans="1:107" x14ac:dyDescent="0.25">
      <c r="A79" s="5"/>
      <c r="H79" s="1" t="s">
        <v>16</v>
      </c>
      <c r="O79" s="5"/>
      <c r="V79" s="1" t="s">
        <v>16</v>
      </c>
      <c r="AC79" s="5"/>
      <c r="AJ79" s="1" t="s">
        <v>16</v>
      </c>
      <c r="AP79" s="5"/>
      <c r="AW79" s="1" t="s">
        <v>16</v>
      </c>
      <c r="BD79" s="5"/>
      <c r="BK79" s="1" t="s">
        <v>16</v>
      </c>
      <c r="BR79" s="5"/>
      <c r="BY79" s="1" t="s">
        <v>16</v>
      </c>
      <c r="CF79" s="5"/>
      <c r="CM79" s="1" t="s">
        <v>16</v>
      </c>
      <c r="CT79" s="5"/>
      <c r="DA79" s="1" t="s">
        <v>16</v>
      </c>
    </row>
    <row r="80" spans="1:107" x14ac:dyDescent="0.25">
      <c r="A80" s="5"/>
      <c r="O80" s="5"/>
      <c r="AC80" s="5"/>
      <c r="AP80" s="5"/>
      <c r="BD80" s="5"/>
      <c r="BR80" s="5"/>
      <c r="CF80" s="5"/>
      <c r="CT80" s="5"/>
    </row>
    <row r="81" spans="1:100" x14ac:dyDescent="0.25">
      <c r="A81" s="5"/>
      <c r="O81" s="5"/>
      <c r="AC81" s="5"/>
      <c r="AP81" s="5"/>
      <c r="BD81" s="5"/>
      <c r="BR81" s="5"/>
      <c r="CF81" s="5"/>
      <c r="CT81" s="5"/>
    </row>
    <row r="90" spans="1:100" x14ac:dyDescent="0.25">
      <c r="B90" s="18"/>
      <c r="C90" s="5"/>
      <c r="P90" s="18"/>
      <c r="Q90" s="5"/>
      <c r="AD90" s="18"/>
      <c r="AE90" s="5"/>
      <c r="AQ90" s="18"/>
      <c r="AR90" s="5"/>
      <c r="BE90" s="18"/>
      <c r="BF90" s="5"/>
      <c r="BS90" s="18"/>
      <c r="BT90" s="5"/>
      <c r="CG90" s="18"/>
      <c r="CH90" s="5"/>
      <c r="CU90" s="18"/>
      <c r="CV90" s="5"/>
    </row>
    <row r="91" spans="1:100" x14ac:dyDescent="0.25">
      <c r="B91" s="5"/>
      <c r="C91" s="19"/>
      <c r="P91" s="5"/>
      <c r="Q91" s="19"/>
      <c r="AD91" s="5"/>
      <c r="AE91" s="19"/>
      <c r="AQ91" s="5"/>
      <c r="AR91" s="19"/>
      <c r="BE91" s="5"/>
      <c r="BF91" s="19"/>
      <c r="BS91" s="5"/>
      <c r="BT91" s="19"/>
      <c r="CG91" s="5"/>
      <c r="CH91" s="19"/>
      <c r="CU91" s="5"/>
      <c r="CV91" s="19"/>
    </row>
    <row r="92" spans="1:100" x14ac:dyDescent="0.25">
      <c r="B92" s="5"/>
      <c r="C92" s="5"/>
      <c r="P92" s="5"/>
      <c r="Q92" s="5"/>
      <c r="AD92" s="5"/>
      <c r="AE92" s="5"/>
      <c r="AQ92" s="5"/>
      <c r="AR92" s="5"/>
      <c r="BE92" s="5"/>
      <c r="BF92" s="5"/>
      <c r="BS92" s="5"/>
      <c r="BT92" s="5"/>
      <c r="CG92" s="5"/>
      <c r="CH92" s="5"/>
      <c r="CU92" s="5"/>
      <c r="CV92" s="5"/>
    </row>
  </sheetData>
  <mergeCells count="168">
    <mergeCell ref="CV57:DC57"/>
    <mergeCell ref="CT59:CT64"/>
    <mergeCell ref="CV66:DC66"/>
    <mergeCell ref="CT68:CT73"/>
    <mergeCell ref="BD9:BD15"/>
    <mergeCell ref="CT36:CT41"/>
    <mergeCell ref="CV43:CY43"/>
    <mergeCell ref="CZ43:DC43"/>
    <mergeCell ref="CT45:CT50"/>
    <mergeCell ref="CT56:DC56"/>
    <mergeCell ref="CH57:CO57"/>
    <mergeCell ref="CF59:CF64"/>
    <mergeCell ref="CH66:CO66"/>
    <mergeCell ref="CF68:CF73"/>
    <mergeCell ref="CT27:CT32"/>
    <mergeCell ref="CV34:CY34"/>
    <mergeCell ref="CZ34:DC34"/>
    <mergeCell ref="CF36:CF41"/>
    <mergeCell ref="CH43:CK43"/>
    <mergeCell ref="CL43:CO43"/>
    <mergeCell ref="CF45:CF50"/>
    <mergeCell ref="CF56:CO56"/>
    <mergeCell ref="BT57:CA57"/>
    <mergeCell ref="BR59:BR64"/>
    <mergeCell ref="CF27:CF32"/>
    <mergeCell ref="CH34:CK34"/>
    <mergeCell ref="CL34:CO34"/>
    <mergeCell ref="BR36:BR41"/>
    <mergeCell ref="BT43:BW43"/>
    <mergeCell ref="BX43:CA43"/>
    <mergeCell ref="BR45:BR50"/>
    <mergeCell ref="BR56:CA56"/>
    <mergeCell ref="CT6:DC6"/>
    <mergeCell ref="CV7:CY7"/>
    <mergeCell ref="CZ7:DC7"/>
    <mergeCell ref="CT9:CT14"/>
    <mergeCell ref="CV16:CY16"/>
    <mergeCell ref="CZ16:DC16"/>
    <mergeCell ref="CT18:CT23"/>
    <mergeCell ref="CV25:CY25"/>
    <mergeCell ref="CZ25:DC25"/>
    <mergeCell ref="CF6:CO6"/>
    <mergeCell ref="CH7:CK7"/>
    <mergeCell ref="CL7:CO7"/>
    <mergeCell ref="CF9:CF14"/>
    <mergeCell ref="CH16:CK16"/>
    <mergeCell ref="CL16:CO16"/>
    <mergeCell ref="CF18:CF23"/>
    <mergeCell ref="CH25:CK25"/>
    <mergeCell ref="CL25:CO25"/>
    <mergeCell ref="BF66:BM66"/>
    <mergeCell ref="BD68:BD73"/>
    <mergeCell ref="BR6:CA6"/>
    <mergeCell ref="BT7:BW7"/>
    <mergeCell ref="BX7:CA7"/>
    <mergeCell ref="BR9:BR14"/>
    <mergeCell ref="BT16:BW16"/>
    <mergeCell ref="BX16:CA16"/>
    <mergeCell ref="BR18:BR23"/>
    <mergeCell ref="BT25:BW25"/>
    <mergeCell ref="BX25:CA25"/>
    <mergeCell ref="BR27:BR32"/>
    <mergeCell ref="BT34:BW34"/>
    <mergeCell ref="BX34:CA34"/>
    <mergeCell ref="BD36:BD41"/>
    <mergeCell ref="BF43:BI43"/>
    <mergeCell ref="BJ43:BM43"/>
    <mergeCell ref="BD45:BD50"/>
    <mergeCell ref="BD56:BM56"/>
    <mergeCell ref="BD18:BD23"/>
    <mergeCell ref="BF25:BI25"/>
    <mergeCell ref="BJ25:BM25"/>
    <mergeCell ref="BT66:CA66"/>
    <mergeCell ref="BR68:BR73"/>
    <mergeCell ref="BD27:BD32"/>
    <mergeCell ref="BF34:BI34"/>
    <mergeCell ref="BJ34:BM34"/>
    <mergeCell ref="BD6:BM6"/>
    <mergeCell ref="BF7:BI7"/>
    <mergeCell ref="BJ7:BM7"/>
    <mergeCell ref="BF16:BI16"/>
    <mergeCell ref="BJ16:BM16"/>
    <mergeCell ref="AP59:AP64"/>
    <mergeCell ref="AP6:AY6"/>
    <mergeCell ref="AR7:AU7"/>
    <mergeCell ref="AV7:AY7"/>
    <mergeCell ref="AP9:AP14"/>
    <mergeCell ref="AR16:AU16"/>
    <mergeCell ref="AV16:AY16"/>
    <mergeCell ref="AP18:AP23"/>
    <mergeCell ref="AR25:AU25"/>
    <mergeCell ref="AV25:AY25"/>
    <mergeCell ref="AP27:AP32"/>
    <mergeCell ref="AR34:AU34"/>
    <mergeCell ref="AV34:AY34"/>
    <mergeCell ref="AP36:AP41"/>
    <mergeCell ref="BF57:BM57"/>
    <mergeCell ref="BD59:BD64"/>
    <mergeCell ref="AR66:AY66"/>
    <mergeCell ref="AP68:AP73"/>
    <mergeCell ref="AR43:AU43"/>
    <mergeCell ref="AV43:AY43"/>
    <mergeCell ref="AP45:AP50"/>
    <mergeCell ref="AP56:AY56"/>
    <mergeCell ref="AR57:AY57"/>
    <mergeCell ref="AC59:AC64"/>
    <mergeCell ref="AE66:AL66"/>
    <mergeCell ref="AC68:AC73"/>
    <mergeCell ref="AE43:AH43"/>
    <mergeCell ref="AI43:AL43"/>
    <mergeCell ref="AC45:AC50"/>
    <mergeCell ref="AC56:AL56"/>
    <mergeCell ref="AE57:AL57"/>
    <mergeCell ref="O68:O73"/>
    <mergeCell ref="AC6:AL6"/>
    <mergeCell ref="AE7:AH7"/>
    <mergeCell ref="AI7:AL7"/>
    <mergeCell ref="AC9:AC14"/>
    <mergeCell ref="AE16:AH16"/>
    <mergeCell ref="AI16:AL16"/>
    <mergeCell ref="AC18:AC23"/>
    <mergeCell ref="AE25:AH25"/>
    <mergeCell ref="AI25:AL25"/>
    <mergeCell ref="AC27:AC32"/>
    <mergeCell ref="AE34:AH34"/>
    <mergeCell ref="AI34:AL34"/>
    <mergeCell ref="AC36:AC41"/>
    <mergeCell ref="O6:X6"/>
    <mergeCell ref="Q7:T7"/>
    <mergeCell ref="U7:X7"/>
    <mergeCell ref="O9:O14"/>
    <mergeCell ref="Q16:T16"/>
    <mergeCell ref="U16:X16"/>
    <mergeCell ref="O18:O23"/>
    <mergeCell ref="Q25:T25"/>
    <mergeCell ref="Q34:T34"/>
    <mergeCell ref="U34:X34"/>
    <mergeCell ref="O36:O41"/>
    <mergeCell ref="Q43:T43"/>
    <mergeCell ref="U43:X43"/>
    <mergeCell ref="O45:O50"/>
    <mergeCell ref="O56:X56"/>
    <mergeCell ref="O59:O64"/>
    <mergeCell ref="Q66:X66"/>
    <mergeCell ref="Q57:X57"/>
    <mergeCell ref="A68:A73"/>
    <mergeCell ref="A36:A41"/>
    <mergeCell ref="A6:J6"/>
    <mergeCell ref="C7:F7"/>
    <mergeCell ref="G7:J7"/>
    <mergeCell ref="A9:A14"/>
    <mergeCell ref="C16:F16"/>
    <mergeCell ref="G16:J16"/>
    <mergeCell ref="A18:A23"/>
    <mergeCell ref="C25:F25"/>
    <mergeCell ref="G25:J25"/>
    <mergeCell ref="A27:A32"/>
    <mergeCell ref="C34:F34"/>
    <mergeCell ref="G34:J34"/>
    <mergeCell ref="A59:A64"/>
    <mergeCell ref="C43:F43"/>
    <mergeCell ref="G43:J43"/>
    <mergeCell ref="C66:J66"/>
    <mergeCell ref="C57:J57"/>
    <mergeCell ref="A56:J56"/>
    <mergeCell ref="A45:A50"/>
    <mergeCell ref="U25:X25"/>
    <mergeCell ref="O27:O3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chromatography</vt:lpstr>
      <vt:lpstr>peak 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2022-10-12T12:29:03Z</dcterms:modified>
</cp:coreProperties>
</file>