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66925"/>
  <mc:AlternateContent xmlns:mc="http://schemas.openxmlformats.org/markup-compatibility/2006">
    <mc:Choice Requires="x15">
      <x15ac:absPath xmlns:x15ac="http://schemas.microsoft.com/office/spreadsheetml/2010/11/ac" url="https://tud365-my.sharepoint.com/personal/jbloemberg1_tudelft_nl/Documents/Documents/TU Delft Jette/PhD/03_Publiceren/Frontiers/Splinositor/"/>
    </mc:Choice>
  </mc:AlternateContent>
  <xr:revisionPtr revIDLastSave="710" documentId="8_{B1683C99-2154-4BA9-8FB9-21FD161456C7}" xr6:coauthVersionLast="47" xr6:coauthVersionMax="47" xr10:uidLastSave="{55F1F3ED-F529-4658-9B15-0E8A80E35200}"/>
  <bookViews>
    <workbookView xWindow="-120" yWindow="-120" windowWidth="29040" windowHeight="15840" xr2:uid="{F8848A67-B7C9-498F-8F3E-E86AA7E2126C}"/>
  </bookViews>
  <sheets>
    <sheet name="Velocity tests" sheetId="1" r:id="rId1"/>
    <sheet name="Gelatin concentration tests" sheetId="4" r:id="rId2"/>
    <sheet name="Needle insertion force tests" sheetId="2" r:id="rId3"/>
    <sheet name="Actuation system force tests" sheetId="3" r:id="rId4"/>
    <sheet name="Theoretical critical load" sheetId="5"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0" i="5" l="1"/>
  <c r="B5" i="5"/>
  <c r="L15" i="1"/>
  <c r="L15" i="4"/>
  <c r="L11" i="4"/>
  <c r="L7" i="4"/>
  <c r="K7" i="4"/>
  <c r="K11" i="4"/>
  <c r="K15" i="4"/>
  <c r="I2" i="4"/>
  <c r="H12" i="4" s="1"/>
  <c r="H13" i="4" l="1"/>
  <c r="H15" i="4"/>
  <c r="H7" i="4"/>
  <c r="H17" i="4"/>
  <c r="H16" i="4"/>
  <c r="H8" i="4"/>
  <c r="H9" i="4"/>
  <c r="H11" i="4"/>
  <c r="J7" i="4" l="1"/>
  <c r="I7" i="4"/>
  <c r="I15" i="4"/>
  <c r="J15" i="4"/>
  <c r="I11" i="4"/>
  <c r="J11" i="4"/>
  <c r="H29" i="1" l="1"/>
  <c r="H28" i="1"/>
  <c r="H27" i="1"/>
  <c r="H25" i="1"/>
  <c r="H24" i="1"/>
  <c r="H23" i="1"/>
  <c r="H21" i="1"/>
  <c r="H20" i="1"/>
  <c r="H19" i="1"/>
  <c r="H17" i="1"/>
  <c r="H16" i="1"/>
  <c r="H15" i="1"/>
  <c r="H13" i="1"/>
  <c r="H12" i="1"/>
  <c r="H11" i="1"/>
  <c r="H9" i="1"/>
  <c r="J7" i="1" s="1"/>
  <c r="H8" i="1"/>
  <c r="H7" i="1"/>
  <c r="I2" i="1"/>
  <c r="D7" i="3"/>
  <c r="C7" i="3"/>
  <c r="E11" i="2"/>
  <c r="D11" i="2"/>
  <c r="E7" i="2"/>
  <c r="D7" i="2"/>
  <c r="K15" i="1"/>
  <c r="F15" i="1"/>
  <c r="E15" i="1"/>
  <c r="L11" i="1"/>
  <c r="K11" i="1"/>
  <c r="F11" i="1"/>
  <c r="E11" i="1"/>
  <c r="L7" i="1"/>
  <c r="K7" i="1"/>
  <c r="F7" i="1"/>
  <c r="E7" i="1"/>
  <c r="L27" i="1"/>
  <c r="K27" i="1"/>
  <c r="F27" i="1"/>
  <c r="E27" i="1"/>
  <c r="L23" i="1"/>
  <c r="K23" i="1"/>
  <c r="F23" i="1"/>
  <c r="E23" i="1"/>
  <c r="L19" i="1"/>
  <c r="K19" i="1"/>
  <c r="F19" i="1"/>
  <c r="E19" i="1"/>
  <c r="I7" i="1" l="1"/>
  <c r="I11" i="1"/>
  <c r="J11" i="1"/>
  <c r="I15" i="1"/>
  <c r="M7" i="1" s="1"/>
  <c r="J15" i="1"/>
  <c r="I19" i="1"/>
  <c r="I27" i="1"/>
  <c r="J19" i="1"/>
  <c r="J27" i="1"/>
  <c r="J23" i="1"/>
  <c r="I23" i="1"/>
  <c r="M19" i="1" l="1"/>
</calcChain>
</file>

<file path=xl/sharedStrings.xml><?xml version="1.0" encoding="utf-8"?>
<sst xmlns="http://schemas.openxmlformats.org/spreadsheetml/2006/main" count="176" uniqueCount="109">
  <si>
    <t>Fixed</t>
  </si>
  <si>
    <t>Mobile</t>
  </si>
  <si>
    <t>Central ball spline [Fixed / Mobile]</t>
  </si>
  <si>
    <t>mass (g)</t>
  </si>
  <si>
    <t>mass mean (g)</t>
  </si>
  <si>
    <t>std mass (g)</t>
  </si>
  <si>
    <t>Total measured traveled distance (mm)</t>
  </si>
  <si>
    <t>Slip ratio</t>
  </si>
  <si>
    <t>Slip ratio mean</t>
  </si>
  <si>
    <t>slip ratio std</t>
  </si>
  <si>
    <t>Measred traveled distance mean (mm)</t>
  </si>
  <si>
    <t>Measured traveled distance std (mm)</t>
  </si>
  <si>
    <t>Slip ratio mean per ball spline condition</t>
  </si>
  <si>
    <t xml:space="preserve"> - </t>
  </si>
  <si>
    <t>Insertion force (N)</t>
  </si>
  <si>
    <t>Force std (N)</t>
  </si>
  <si>
    <t>Force mean (N)</t>
  </si>
  <si>
    <t>Gelatine (wt%)</t>
  </si>
  <si>
    <t>Date:</t>
  </si>
  <si>
    <t>Room temperature:</t>
  </si>
  <si>
    <t>22.1 °C</t>
  </si>
  <si>
    <t>Humidity:</t>
  </si>
  <si>
    <t>51.3 %RH</t>
  </si>
  <si>
    <t>Set up</t>
  </si>
  <si>
    <t>Procedure</t>
  </si>
  <si>
    <r>
      <t>1.</t>
    </r>
    <r>
      <rPr>
        <sz val="7"/>
        <color theme="1"/>
        <rFont val="Times New Roman"/>
        <family val="1"/>
      </rPr>
      <t xml:space="preserve">     </t>
    </r>
    <r>
      <rPr>
        <sz val="11"/>
        <color theme="1"/>
        <rFont val="Calibri"/>
        <family val="2"/>
        <scheme val="minor"/>
      </rPr>
      <t xml:space="preserve">Needle is inserted 20 mm. </t>
    </r>
  </si>
  <si>
    <r>
      <t>2.</t>
    </r>
    <r>
      <rPr>
        <sz val="7"/>
        <color theme="1"/>
        <rFont val="Times New Roman"/>
        <family val="1"/>
      </rPr>
      <t xml:space="preserve">     </t>
    </r>
    <r>
      <rPr>
        <sz val="11"/>
        <color theme="1"/>
        <rFont val="Calibri"/>
        <family val="2"/>
        <scheme val="minor"/>
      </rPr>
      <t>Peak force button pushed to set at zero</t>
    </r>
  </si>
  <si>
    <r>
      <t>5.</t>
    </r>
    <r>
      <rPr>
        <sz val="7"/>
        <color theme="1"/>
        <rFont val="Times New Roman"/>
        <family val="1"/>
      </rPr>
      <t xml:space="preserve">     </t>
    </r>
    <r>
      <rPr>
        <sz val="11"/>
        <color theme="1"/>
        <rFont val="Calibri"/>
        <family val="2"/>
        <scheme val="minor"/>
      </rPr>
      <t>Peak force is read from display and noted</t>
    </r>
  </si>
  <si>
    <t xml:space="preserve">3 times, each time a new trail in the gelatin </t>
  </si>
  <si>
    <t>Observations/Notes</t>
  </si>
  <si>
    <t>Lasercutting box fixed to Thorlabs breadboard with 4 bolts. Spirit level. Aluminum festo beam (length 282 mm, height/width 30mm) to support the needle and prevent buckling of the unsupported length. PMMA plate of 2mm under the tissue box to get to the same height. Push and pull force gauge tie wraps to 2 cross shaped plates that can slide into the festo beam (festo mini slide) (length 180 mm, height/width 30mm)</t>
  </si>
  <si>
    <r>
      <t>3.</t>
    </r>
    <r>
      <rPr>
        <sz val="7"/>
        <color theme="1"/>
        <rFont val="Times New Roman"/>
        <family val="1"/>
      </rPr>
      <t xml:space="preserve">     </t>
    </r>
    <r>
      <rPr>
        <sz val="11"/>
        <color theme="1"/>
        <rFont val="Calibri"/>
        <family val="2"/>
        <scheme val="minor"/>
      </rPr>
      <t>Calibrate force gauge</t>
    </r>
  </si>
  <si>
    <r>
      <t>4.</t>
    </r>
    <r>
      <rPr>
        <sz val="7"/>
        <color theme="1"/>
        <rFont val="Times New Roman"/>
        <family val="1"/>
      </rPr>
      <t xml:space="preserve">     </t>
    </r>
    <r>
      <rPr>
        <sz val="11"/>
        <color theme="1"/>
        <rFont val="Calibri"/>
        <family val="2"/>
        <scheme val="minor"/>
      </rPr>
      <t>Force gauge is pushed. Then pushed for another 80mm by pushing the gauge meter forward by hand over the slider.</t>
    </r>
  </si>
  <si>
    <t>Velocity tests</t>
  </si>
  <si>
    <t>20.5°C</t>
  </si>
  <si>
    <t>48.7%RH</t>
  </si>
  <si>
    <t xml:space="preserve">The central ball spline is fixed with 4 mm cable clips. So it can only rotate in place. Gelatin was made the day before by mixing 300 g gelatin with 1700 mL tap water (Rotterdam, Zuid-Holland). Gelatin is cut into pieces of 40x100 mm. Gelatin is weighted. </t>
  </si>
  <si>
    <t>1. needle is inserted 40 mm, with the hand as close by the gelatine as possible to get a straight line</t>
  </si>
  <si>
    <t>2. needle and cart are aligned</t>
  </si>
  <si>
    <t>3. metronome start</t>
  </si>
  <si>
    <t>4. Rotate crank 15 cycles</t>
  </si>
  <si>
    <t>21.0 °C</t>
  </si>
  <si>
    <t>44.5 %RH</t>
  </si>
  <si>
    <t>Needle insertion force tests</t>
  </si>
  <si>
    <t>Actuation system force tests</t>
  </si>
  <si>
    <t>Force (N)</t>
  </si>
  <si>
    <r>
      <t>3.</t>
    </r>
    <r>
      <rPr>
        <sz val="7"/>
        <color theme="1"/>
        <rFont val="Times New Roman"/>
        <family val="1"/>
      </rPr>
      <t xml:space="preserve">     </t>
    </r>
    <r>
      <rPr>
        <sz val="11"/>
        <color theme="1"/>
        <rFont val="Calibri"/>
        <family val="2"/>
        <scheme val="minor"/>
      </rPr>
      <t>The max force is measured</t>
    </r>
  </si>
  <si>
    <t xml:space="preserve">The gauge meter is heightend with PMMA plates 2 of 6mm and 2 of 2mm a total of 16 mm. The plates and gauge are taped together. Two bolts are screwed behind the PMMA tower to prevent the gauge meter from sliding. </t>
  </si>
  <si>
    <r>
      <t>1.</t>
    </r>
    <r>
      <rPr>
        <sz val="7"/>
        <color theme="1"/>
        <rFont val="Times New Roman"/>
        <family val="1"/>
      </rPr>
      <t xml:space="preserve">     </t>
    </r>
    <r>
      <rPr>
        <sz val="11"/>
        <color theme="1"/>
        <rFont val="Calibri"/>
        <family val="2"/>
        <scheme val="minor"/>
      </rPr>
      <t>Prototype is moved forward so 1 needle segment touches the force gauge.</t>
    </r>
  </si>
  <si>
    <r>
      <t>2.</t>
    </r>
    <r>
      <rPr>
        <sz val="7"/>
        <color theme="1"/>
        <rFont val="Times New Roman"/>
        <family val="1"/>
      </rPr>
      <t xml:space="preserve">     </t>
    </r>
    <r>
      <rPr>
        <sz val="11"/>
        <color theme="1"/>
        <rFont val="Calibri"/>
        <family val="2"/>
        <scheme val="minor"/>
      </rPr>
      <t>The crank is turned counter clockwise</t>
    </r>
  </si>
  <si>
    <t>Theoretical distance travelled (mm):</t>
  </si>
  <si>
    <t>Gelatin concentration tests</t>
  </si>
  <si>
    <t>21°C</t>
  </si>
  <si>
    <t>53.4%RH</t>
  </si>
  <si>
    <t>Gelatin concetration (wt%)</t>
  </si>
  <si>
    <t>Angular velocity (rad/s)</t>
  </si>
  <si>
    <t>E_steel</t>
  </si>
  <si>
    <t>N mm^-2</t>
  </si>
  <si>
    <t>r_needlesegment</t>
  </si>
  <si>
    <t>mm</t>
  </si>
  <si>
    <t>I</t>
  </si>
  <si>
    <t>mm^4</t>
  </si>
  <si>
    <t>K</t>
  </si>
  <si>
    <t>mu</t>
  </si>
  <si>
    <t>F_cr ext</t>
  </si>
  <si>
    <t>N</t>
  </si>
  <si>
    <t>Design parameter</t>
  </si>
  <si>
    <t>unit</t>
  </si>
  <si>
    <t>Theoretical critical load computation</t>
  </si>
  <si>
    <t>L_substrate</t>
  </si>
  <si>
    <t>L_air</t>
  </si>
  <si>
    <t>BF-V1-15%-1</t>
  </si>
  <si>
    <t>BF-V1-15%-2</t>
  </si>
  <si>
    <t>BF-V1-15%-3</t>
  </si>
  <si>
    <t>BF-V2-15%-1</t>
  </si>
  <si>
    <t>BF-V2-15%-2</t>
  </si>
  <si>
    <t>BF-V3-15%-1</t>
  </si>
  <si>
    <t>BF-V3-15%-2</t>
  </si>
  <si>
    <t>BF-V2-15%-3</t>
  </si>
  <si>
    <t>BF-V3-15%-3</t>
  </si>
  <si>
    <t>BM-V1-15%-1</t>
  </si>
  <si>
    <t>BM-V1-15%-2</t>
  </si>
  <si>
    <t>BM-V1-15%-3</t>
  </si>
  <si>
    <t>BM-V2-15%-1</t>
  </si>
  <si>
    <t>BM-V2-15%-2</t>
  </si>
  <si>
    <t>BM-V2-15%-3</t>
  </si>
  <si>
    <t>BM-V3-15%-1</t>
  </si>
  <si>
    <t>BM-V3-15%-2</t>
  </si>
  <si>
    <t>BM-V3-15%-3</t>
  </si>
  <si>
    <t>Trial</t>
  </si>
  <si>
    <t xml:space="preserve">         A-5%-1</t>
  </si>
  <si>
    <t xml:space="preserve">         A-5%-2</t>
  </si>
  <si>
    <t xml:space="preserve">         A-5%-3</t>
  </si>
  <si>
    <t xml:space="preserve">         A-10%-1</t>
  </si>
  <si>
    <t xml:space="preserve">         A-10%-2</t>
  </si>
  <si>
    <t xml:space="preserve">         A-10%-3</t>
  </si>
  <si>
    <t xml:space="preserve">         A-15%-2</t>
  </si>
  <si>
    <t xml:space="preserve">         A-15%-1</t>
  </si>
  <si>
    <t xml:space="preserve">         A-15%-3</t>
  </si>
  <si>
    <t>BM-V1-5%-1</t>
  </si>
  <si>
    <t>BM-V1-5%-2</t>
  </si>
  <si>
    <t>BM-V1-5%-3</t>
  </si>
  <si>
    <t>BM-V1-10%-1</t>
  </si>
  <si>
    <t>BM-V1-10%-2</t>
  </si>
  <si>
    <t>BM-V1-10%-3</t>
  </si>
  <si>
    <t>Insertion in 15 wt% was not possible because of too much bending of the needle</t>
  </si>
  <si>
    <t>1π</t>
  </si>
  <si>
    <t>2π</t>
  </si>
  <si>
    <t>3π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</si>
</sst>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00000"/>
  </numFmts>
  <fonts count="7" x14ac:knownFonts="1">
    <font>
      <sz val="11"/>
      <color theme="1"/>
      <name val="Calibri"/>
      <family val="2"/>
      <scheme val="minor"/>
    </font>
    <font>
      <b/>
      <sz val="11"/>
      <color theme="1"/>
      <name val="Calibri"/>
      <family val="2"/>
      <scheme val="minor"/>
    </font>
    <font>
      <b/>
      <sz val="12"/>
      <color theme="1"/>
      <name val="Calibri"/>
      <family val="2"/>
      <scheme val="minor"/>
    </font>
    <font>
      <sz val="7"/>
      <color theme="1"/>
      <name val="Times New Roman"/>
      <family val="1"/>
    </font>
    <font>
      <b/>
      <sz val="16"/>
      <color theme="1"/>
      <name val="Calibri"/>
      <family val="2"/>
      <scheme val="minor"/>
    </font>
    <font>
      <b/>
      <sz val="18"/>
      <color theme="1"/>
      <name val="Calibri"/>
      <family val="2"/>
      <scheme val="minor"/>
    </font>
    <font>
      <sz val="11"/>
      <color theme="1"/>
      <name val="Aptos Narrow"/>
      <family val="2"/>
    </font>
  </fonts>
  <fills count="5">
    <fill>
      <patternFill patternType="none"/>
    </fill>
    <fill>
      <patternFill patternType="gray125"/>
    </fill>
    <fill>
      <patternFill patternType="solid">
        <fgColor theme="0"/>
        <bgColor indexed="64"/>
      </patternFill>
    </fill>
    <fill>
      <patternFill patternType="solid">
        <fgColor theme="6" tint="0.79998168889431442"/>
        <bgColor indexed="64"/>
      </patternFill>
    </fill>
    <fill>
      <patternFill patternType="solid">
        <fgColor theme="2"/>
        <bgColor indexed="64"/>
      </patternFill>
    </fill>
  </fills>
  <borders count="13">
    <border>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65">
    <xf numFmtId="0" fontId="0" fillId="0" borderId="0" xfId="0"/>
    <xf numFmtId="164" fontId="0" fillId="0" borderId="0" xfId="0" applyNumberFormat="1"/>
    <xf numFmtId="2" fontId="0" fillId="0" borderId="0" xfId="0" applyNumberFormat="1"/>
    <xf numFmtId="165" fontId="0" fillId="0" borderId="0" xfId="0" applyNumberFormat="1"/>
    <xf numFmtId="0" fontId="2" fillId="0" borderId="0" xfId="0" applyFont="1" applyAlignment="1">
      <alignment textRotation="45"/>
    </xf>
    <xf numFmtId="0" fontId="0" fillId="0" borderId="0" xfId="0" applyAlignment="1">
      <alignment textRotation="45"/>
    </xf>
    <xf numFmtId="0" fontId="0" fillId="2" borderId="0" xfId="0" applyFill="1"/>
    <xf numFmtId="0" fontId="0" fillId="0" borderId="7" xfId="0" applyBorder="1" applyAlignment="1">
      <alignment vertical="center"/>
    </xf>
    <xf numFmtId="0" fontId="0" fillId="0" borderId="1" xfId="0" applyBorder="1"/>
    <xf numFmtId="0" fontId="1" fillId="0" borderId="0" xfId="0" applyFont="1" applyAlignment="1">
      <alignment textRotation="45"/>
    </xf>
    <xf numFmtId="0" fontId="0" fillId="0" borderId="0" xfId="0" applyAlignment="1">
      <alignment vertical="top"/>
    </xf>
    <xf numFmtId="0" fontId="0" fillId="0" borderId="0" xfId="0" applyAlignment="1">
      <alignment vertical="center" wrapText="1"/>
    </xf>
    <xf numFmtId="0" fontId="0" fillId="0" borderId="0" xfId="0" applyAlignment="1">
      <alignment vertical="center"/>
    </xf>
    <xf numFmtId="0" fontId="4" fillId="0" borderId="0" xfId="0" applyFont="1"/>
    <xf numFmtId="0" fontId="0" fillId="0" borderId="0" xfId="0" applyAlignment="1">
      <alignment horizontal="right"/>
    </xf>
    <xf numFmtId="0" fontId="5" fillId="0" borderId="0" xfId="0" applyFont="1"/>
    <xf numFmtId="0" fontId="0" fillId="0" borderId="9" xfId="0" applyBorder="1"/>
    <xf numFmtId="16" fontId="0" fillId="0" borderId="9" xfId="0" applyNumberFormat="1" applyBorder="1" applyAlignment="1">
      <alignment horizontal="right"/>
    </xf>
    <xf numFmtId="16" fontId="0" fillId="2" borderId="9" xfId="0" applyNumberFormat="1" applyFill="1" applyBorder="1"/>
    <xf numFmtId="0" fontId="0" fillId="0" borderId="9" xfId="0" applyBorder="1" applyAlignment="1">
      <alignment horizontal="right"/>
    </xf>
    <xf numFmtId="0" fontId="0" fillId="2" borderId="9" xfId="0" applyFill="1" applyBorder="1" applyAlignment="1">
      <alignment horizontal="right"/>
    </xf>
    <xf numFmtId="1" fontId="0" fillId="0" borderId="0" xfId="0" applyNumberFormat="1"/>
    <xf numFmtId="0" fontId="6" fillId="0" borderId="0" xfId="0" applyFont="1"/>
    <xf numFmtId="166" fontId="0" fillId="0" borderId="0" xfId="0" applyNumberFormat="1" applyAlignment="1">
      <alignment horizontal="left"/>
    </xf>
    <xf numFmtId="165" fontId="0" fillId="0" borderId="0" xfId="0" applyNumberFormat="1" applyAlignment="1">
      <alignment horizontal="left"/>
    </xf>
    <xf numFmtId="2" fontId="0" fillId="0" borderId="0" xfId="0" applyNumberFormat="1" applyAlignment="1">
      <alignment horizontal="left"/>
    </xf>
    <xf numFmtId="164" fontId="0" fillId="0" borderId="0" xfId="0" applyNumberFormat="1" applyAlignment="1">
      <alignment horizontal="left"/>
    </xf>
    <xf numFmtId="1" fontId="0" fillId="0" borderId="0" xfId="0" applyNumberFormat="1" applyAlignment="1">
      <alignment horizontal="left"/>
    </xf>
    <xf numFmtId="0" fontId="1" fillId="0" borderId="0" xfId="0" applyFont="1"/>
    <xf numFmtId="0" fontId="1" fillId="0" borderId="12" xfId="0" applyFont="1" applyBorder="1"/>
    <xf numFmtId="0" fontId="0" fillId="0" borderId="12" xfId="0" applyBorder="1"/>
    <xf numFmtId="0" fontId="0" fillId="0" borderId="0" xfId="0" applyAlignment="1">
      <alignment horizontal="center"/>
    </xf>
    <xf numFmtId="0" fontId="0" fillId="0" borderId="8" xfId="0" applyBorder="1" applyAlignment="1">
      <alignment horizontal="left" vertical="top"/>
    </xf>
    <xf numFmtId="0" fontId="0" fillId="0" borderId="2" xfId="0" applyBorder="1" applyAlignment="1">
      <alignment horizontal="left" vertical="top"/>
    </xf>
    <xf numFmtId="0" fontId="0" fillId="0" borderId="3" xfId="0" applyBorder="1" applyAlignment="1">
      <alignment horizontal="left" vertical="top"/>
    </xf>
    <xf numFmtId="0" fontId="0" fillId="0" borderId="9" xfId="0" applyBorder="1" applyAlignment="1">
      <alignment horizontal="center"/>
    </xf>
    <xf numFmtId="0" fontId="2" fillId="3" borderId="4" xfId="0" applyFont="1" applyFill="1" applyBorder="1" applyAlignment="1">
      <alignment horizontal="left"/>
    </xf>
    <xf numFmtId="0" fontId="2" fillId="3" borderId="5" xfId="0" applyFont="1" applyFill="1" applyBorder="1" applyAlignment="1">
      <alignment horizontal="left"/>
    </xf>
    <xf numFmtId="0" fontId="2" fillId="3" borderId="6" xfId="0" applyFont="1" applyFill="1" applyBorder="1" applyAlignment="1">
      <alignment horizontal="left"/>
    </xf>
    <xf numFmtId="0" fontId="0" fillId="0" borderId="7" xfId="0" applyBorder="1" applyAlignment="1">
      <alignment horizontal="left" vertical="top" wrapText="1"/>
    </xf>
    <xf numFmtId="0" fontId="0" fillId="0" borderId="0" xfId="0" applyAlignment="1">
      <alignment horizontal="left" vertical="top" wrapText="1"/>
    </xf>
    <xf numFmtId="0" fontId="0" fillId="0" borderId="1" xfId="0" applyBorder="1" applyAlignment="1">
      <alignment horizontal="left" vertical="top" wrapText="1"/>
    </xf>
    <xf numFmtId="0" fontId="0" fillId="0" borderId="8" xfId="0" applyBorder="1" applyAlignment="1">
      <alignment horizontal="left" vertical="top" wrapText="1"/>
    </xf>
    <xf numFmtId="0" fontId="0" fillId="0" borderId="2" xfId="0" applyBorder="1" applyAlignment="1">
      <alignment horizontal="left" vertical="top" wrapText="1"/>
    </xf>
    <xf numFmtId="0" fontId="0" fillId="0" borderId="3" xfId="0" applyBorder="1" applyAlignment="1">
      <alignment horizontal="left" vertical="top" wrapText="1"/>
    </xf>
    <xf numFmtId="0" fontId="0" fillId="0" borderId="7" xfId="0" applyBorder="1" applyAlignment="1">
      <alignment horizontal="left" vertical="top"/>
    </xf>
    <xf numFmtId="0" fontId="0" fillId="0" borderId="0" xfId="0" applyAlignment="1">
      <alignment horizontal="left" vertical="top"/>
    </xf>
    <xf numFmtId="0" fontId="0" fillId="0" borderId="1" xfId="0" applyBorder="1" applyAlignment="1">
      <alignment horizontal="left" vertical="top"/>
    </xf>
    <xf numFmtId="0" fontId="0" fillId="0" borderId="8" xfId="0" applyBorder="1" applyAlignment="1">
      <alignment horizontal="left" wrapText="1"/>
    </xf>
    <xf numFmtId="0" fontId="0" fillId="0" borderId="2" xfId="0" applyBorder="1" applyAlignment="1">
      <alignment horizontal="left" wrapText="1"/>
    </xf>
    <xf numFmtId="0" fontId="0" fillId="0" borderId="3" xfId="0" applyBorder="1" applyAlignment="1">
      <alignment horizontal="left" wrapText="1"/>
    </xf>
    <xf numFmtId="0" fontId="0" fillId="0" borderId="8" xfId="0" applyBorder="1" applyAlignment="1">
      <alignment horizontal="left" vertical="center"/>
    </xf>
    <xf numFmtId="0" fontId="0" fillId="0" borderId="2" xfId="0" applyBorder="1" applyAlignment="1">
      <alignment horizontal="left" vertical="center"/>
    </xf>
    <xf numFmtId="0" fontId="0" fillId="0" borderId="3" xfId="0" applyBorder="1" applyAlignment="1">
      <alignment horizontal="left" vertical="center"/>
    </xf>
    <xf numFmtId="0" fontId="2" fillId="4" borderId="4" xfId="0" applyFont="1" applyFill="1" applyBorder="1" applyAlignment="1">
      <alignment horizontal="left"/>
    </xf>
    <xf numFmtId="0" fontId="2" fillId="4" borderId="5" xfId="0" applyFont="1" applyFill="1" applyBorder="1" applyAlignment="1">
      <alignment horizontal="left"/>
    </xf>
    <xf numFmtId="0" fontId="2" fillId="4" borderId="6" xfId="0" applyFont="1" applyFill="1" applyBorder="1" applyAlignment="1">
      <alignment horizontal="left"/>
    </xf>
    <xf numFmtId="0" fontId="0" fillId="0" borderId="7" xfId="0" applyBorder="1" applyAlignment="1">
      <alignment horizontal="left" vertical="center"/>
    </xf>
    <xf numFmtId="0" fontId="0" fillId="0" borderId="0" xfId="0" applyAlignment="1">
      <alignment horizontal="left" vertical="center"/>
    </xf>
    <xf numFmtId="0" fontId="0" fillId="0" borderId="1" xfId="0" applyBorder="1" applyAlignment="1">
      <alignment horizontal="left" vertical="center"/>
    </xf>
    <xf numFmtId="0" fontId="0" fillId="0" borderId="10" xfId="0" applyBorder="1" applyAlignment="1">
      <alignment horizontal="center"/>
    </xf>
    <xf numFmtId="0" fontId="0" fillId="0" borderId="11" xfId="0" applyBorder="1" applyAlignment="1">
      <alignment horizontal="center"/>
    </xf>
    <xf numFmtId="0" fontId="1" fillId="0" borderId="12" xfId="0" applyFont="1" applyBorder="1"/>
    <xf numFmtId="2" fontId="0" fillId="0" borderId="12" xfId="0" applyNumberFormat="1" applyBorder="1" applyAlignment="1">
      <alignment horizontal="left"/>
    </xf>
    <xf numFmtId="0" fontId="0" fillId="0" borderId="0" xfId="0" applyAlignment="1">
      <alignment horizontal="left"/>
    </xf>
  </cellXfs>
  <cellStyles count="1">
    <cellStyle name="Normal" xfId="0" builtinId="0"/>
  </cellStyles>
  <dxfs count="0"/>
  <tableStyles count="0" defaultTableStyle="TableStyleMedium2" defaultPivotStyle="PivotStyleLight16"/>
  <colors>
    <mruColors>
      <color rgb="FF648FFF"/>
      <color rgb="FFFE61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microsoft.com/office/2017/10/relationships/person" Target="persons/perso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924472558387763"/>
          <c:y val="0.12005983456190158"/>
          <c:w val="0.81759902175678811"/>
          <c:h val="0.72153225073193794"/>
        </c:manualLayout>
      </c:layout>
      <c:scatterChart>
        <c:scatterStyle val="lineMarker"/>
        <c:varyColors val="0"/>
        <c:ser>
          <c:idx val="0"/>
          <c:order val="0"/>
          <c:tx>
            <c:v>Fixed central ball spline (BF)</c:v>
          </c:tx>
          <c:spPr>
            <a:ln w="19050" cap="rnd">
              <a:noFill/>
              <a:round/>
            </a:ln>
            <a:effectLst/>
          </c:spPr>
          <c:marker>
            <c:symbol val="square"/>
            <c:size val="7"/>
            <c:spPr>
              <a:solidFill>
                <a:srgbClr val="FE6100"/>
              </a:solidFill>
              <a:ln w="9525" cap="sq">
                <a:solidFill>
                  <a:schemeClr val="tx1"/>
                </a:solidFill>
              </a:ln>
              <a:effectLst/>
            </c:spPr>
          </c:marker>
          <c:xVal>
            <c:strRef>
              <c:f>'Velocity tests'!$C$7:$C$17</c:f>
              <c:strCache>
                <c:ptCount val="11"/>
                <c:pt idx="0">
                  <c:v>1π</c:v>
                </c:pt>
                <c:pt idx="1">
                  <c:v>1π</c:v>
                </c:pt>
                <c:pt idx="2">
                  <c:v>1π</c:v>
                </c:pt>
                <c:pt idx="4">
                  <c:v>2π</c:v>
                </c:pt>
                <c:pt idx="5">
                  <c:v>2π</c:v>
                </c:pt>
                <c:pt idx="6">
                  <c:v>2π</c:v>
                </c:pt>
                <c:pt idx="8">
                  <c:v>3π</c:v>
                </c:pt>
                <c:pt idx="9">
                  <c:v>3π</c:v>
                </c:pt>
                <c:pt idx="10">
                  <c:v>3π</c:v>
                </c:pt>
              </c:strCache>
            </c:strRef>
          </c:xVal>
          <c:yVal>
            <c:numRef>
              <c:f>'Velocity tests'!$H$7:$H$17</c:f>
              <c:numCache>
                <c:formatCode>0.000</c:formatCode>
                <c:ptCount val="11"/>
                <c:pt idx="0">
                  <c:v>0.59722222222222221</c:v>
                </c:pt>
                <c:pt idx="1">
                  <c:v>0.47222222222222221</c:v>
                </c:pt>
                <c:pt idx="2">
                  <c:v>0.55555555555555558</c:v>
                </c:pt>
                <c:pt idx="4">
                  <c:v>0.70833333333333326</c:v>
                </c:pt>
                <c:pt idx="5">
                  <c:v>0.55555555555555558</c:v>
                </c:pt>
                <c:pt idx="6">
                  <c:v>0.65277777777777779</c:v>
                </c:pt>
                <c:pt idx="8">
                  <c:v>0.63888888888888884</c:v>
                </c:pt>
                <c:pt idx="9">
                  <c:v>0.65277777777777779</c:v>
                </c:pt>
                <c:pt idx="10">
                  <c:v>0.68055555555555558</c:v>
                </c:pt>
              </c:numCache>
            </c:numRef>
          </c:yVal>
          <c:smooth val="0"/>
          <c:extLst>
            <c:ext xmlns:c16="http://schemas.microsoft.com/office/drawing/2014/chart" uri="{C3380CC4-5D6E-409C-BE32-E72D297353CC}">
              <c16:uniqueId val="{00000000-0E55-48AE-876B-24E425BEF027}"/>
            </c:ext>
          </c:extLst>
        </c:ser>
        <c:ser>
          <c:idx val="1"/>
          <c:order val="1"/>
          <c:tx>
            <c:v>Mobile central ball spline (BM)</c:v>
          </c:tx>
          <c:spPr>
            <a:ln w="25400" cap="rnd">
              <a:noFill/>
              <a:round/>
            </a:ln>
            <a:effectLst/>
          </c:spPr>
          <c:marker>
            <c:symbol val="circle"/>
            <c:size val="7"/>
            <c:spPr>
              <a:solidFill>
                <a:srgbClr val="648FFF"/>
              </a:solidFill>
              <a:ln w="9525">
                <a:solidFill>
                  <a:schemeClr val="tx1"/>
                </a:solidFill>
              </a:ln>
              <a:effectLst/>
            </c:spPr>
          </c:marker>
          <c:xVal>
            <c:strRef>
              <c:f>'Velocity tests'!$C$19:$C$29</c:f>
              <c:strCache>
                <c:ptCount val="11"/>
                <c:pt idx="0">
                  <c:v>1π</c:v>
                </c:pt>
                <c:pt idx="1">
                  <c:v>1π</c:v>
                </c:pt>
                <c:pt idx="2">
                  <c:v>1π</c:v>
                </c:pt>
                <c:pt idx="4">
                  <c:v>2π</c:v>
                </c:pt>
                <c:pt idx="5">
                  <c:v>2π</c:v>
                </c:pt>
                <c:pt idx="6">
                  <c:v>2π</c:v>
                </c:pt>
                <c:pt idx="8">
                  <c:v>3π</c:v>
                </c:pt>
                <c:pt idx="9">
                  <c:v>3π</c:v>
                </c:pt>
                <c:pt idx="10">
                  <c:v>3π</c:v>
                </c:pt>
              </c:strCache>
            </c:strRef>
          </c:xVal>
          <c:yVal>
            <c:numRef>
              <c:f>'Velocity tests'!$H$19:$H$29</c:f>
              <c:numCache>
                <c:formatCode>0.000</c:formatCode>
                <c:ptCount val="11"/>
                <c:pt idx="0">
                  <c:v>0.41666666666666663</c:v>
                </c:pt>
                <c:pt idx="1">
                  <c:v>0.30555555555555558</c:v>
                </c:pt>
                <c:pt idx="2">
                  <c:v>0.33333333333333337</c:v>
                </c:pt>
                <c:pt idx="4">
                  <c:v>0.33333333333333337</c:v>
                </c:pt>
                <c:pt idx="5">
                  <c:v>0.36111111111111116</c:v>
                </c:pt>
                <c:pt idx="6">
                  <c:v>0.22222222222222221</c:v>
                </c:pt>
                <c:pt idx="8">
                  <c:v>0.27777777777777779</c:v>
                </c:pt>
                <c:pt idx="9">
                  <c:v>0.36111111111111116</c:v>
                </c:pt>
                <c:pt idx="10">
                  <c:v>0.23611111111111116</c:v>
                </c:pt>
              </c:numCache>
            </c:numRef>
          </c:yVal>
          <c:smooth val="0"/>
          <c:extLst>
            <c:ext xmlns:c16="http://schemas.microsoft.com/office/drawing/2014/chart" uri="{C3380CC4-5D6E-409C-BE32-E72D297353CC}">
              <c16:uniqueId val="{00000002-0E55-48AE-876B-24E425BEF027}"/>
            </c:ext>
          </c:extLst>
        </c:ser>
        <c:dLbls>
          <c:showLegendKey val="0"/>
          <c:showVal val="0"/>
          <c:showCatName val="0"/>
          <c:showSerName val="0"/>
          <c:showPercent val="0"/>
          <c:showBubbleSize val="0"/>
        </c:dLbls>
        <c:axId val="1512179872"/>
        <c:axId val="1512165472"/>
      </c:scatterChart>
      <c:valAx>
        <c:axId val="1512179872"/>
        <c:scaling>
          <c:orientation val="minMax"/>
          <c:max val="4"/>
        </c:scaling>
        <c:delete val="0"/>
        <c:axPos val="b"/>
        <c:title>
          <c:tx>
            <c:rich>
              <a:bodyPr rot="0" spcFirstLastPara="1" vertOverflow="ellipsis" vert="horz" wrap="square" anchor="ctr" anchorCtr="1"/>
              <a:lstStyle/>
              <a:p>
                <a:pPr>
                  <a:defRPr sz="105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nl-NL"/>
                  <a:t>Actuation angular velocity (rad/s)</a:t>
                </a:r>
              </a:p>
            </c:rich>
          </c:tx>
          <c:overlay val="0"/>
          <c:spPr>
            <a:noFill/>
            <a:ln>
              <a:noFill/>
            </a:ln>
            <a:effectLst/>
          </c:spPr>
          <c:txPr>
            <a:bodyPr rot="0" spcFirstLastPara="1" vertOverflow="ellipsis" vert="horz" wrap="square" anchor="ctr" anchorCtr="1"/>
            <a:lstStyle/>
            <a:p>
              <a:pPr>
                <a:defRPr sz="105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nl-NL"/>
            </a:p>
          </c:txPr>
        </c:title>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05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nl-NL"/>
          </a:p>
        </c:txPr>
        <c:crossAx val="1512165472"/>
        <c:crosses val="autoZero"/>
        <c:crossBetween val="midCat"/>
        <c:majorUnit val="1"/>
      </c:valAx>
      <c:valAx>
        <c:axId val="1512165472"/>
        <c:scaling>
          <c:orientation val="minMax"/>
          <c:max val="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5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nl-NL"/>
                  <a:t>Slip ratio</a:t>
                </a:r>
              </a:p>
            </c:rich>
          </c:tx>
          <c:overlay val="0"/>
          <c:spPr>
            <a:noFill/>
            <a:ln>
              <a:noFill/>
            </a:ln>
            <a:effectLst/>
          </c:spPr>
          <c:txPr>
            <a:bodyPr rot="-5400000" spcFirstLastPara="1" vertOverflow="ellipsis" vert="horz" wrap="square" anchor="ctr" anchorCtr="1"/>
            <a:lstStyle/>
            <a:p>
              <a:pPr>
                <a:defRPr sz="105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nl-NL"/>
            </a:p>
          </c:txPr>
        </c:title>
        <c:numFmt formatCode="0.0" sourceLinked="0"/>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05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nl-NL"/>
          </a:p>
        </c:txPr>
        <c:crossAx val="1512179872"/>
        <c:crosses val="autoZero"/>
        <c:crossBetween val="midCat"/>
        <c:majorUnit val="0.2"/>
        <c:minorUnit val="0.1"/>
      </c:valAx>
      <c:spPr>
        <a:noFill/>
        <a:ln>
          <a:noFill/>
        </a:ln>
        <a:effectLst/>
      </c:spPr>
    </c:plotArea>
    <c:legend>
      <c:legendPos val="t"/>
      <c:overlay val="0"/>
      <c:spPr>
        <a:noFill/>
        <a:ln>
          <a:noFill/>
        </a:ln>
        <a:effectLst/>
      </c:spPr>
      <c:txPr>
        <a:bodyPr rot="0" spcFirstLastPara="1" vertOverflow="ellipsis" vert="horz" wrap="square" anchor="ctr" anchorCtr="1"/>
        <a:lstStyle/>
        <a:p>
          <a:pPr>
            <a:defRPr sz="105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nl-NL"/>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050">
          <a:solidFill>
            <a:sysClr val="windowText" lastClr="000000"/>
          </a:solidFill>
          <a:latin typeface="Times New Roman" panose="02020603050405020304" pitchFamily="18" charset="0"/>
          <a:cs typeface="Times New Roman" panose="02020603050405020304" pitchFamily="18" charset="0"/>
        </a:defRPr>
      </a:pPr>
      <a:endParaRPr lang="nl-NL"/>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563637825726877"/>
          <c:y val="3.6887410223912127E-2"/>
          <c:w val="0.81841373598745892"/>
          <c:h val="0.81076177651035064"/>
        </c:manualLayout>
      </c:layout>
      <c:scatterChart>
        <c:scatterStyle val="lineMarker"/>
        <c:varyColors val="0"/>
        <c:ser>
          <c:idx val="0"/>
          <c:order val="0"/>
          <c:tx>
            <c:strRef>
              <c:f>'Gelatin concentration tests'!$H$6</c:f>
              <c:strCache>
                <c:ptCount val="1"/>
                <c:pt idx="0">
                  <c:v>Slip ratio</c:v>
                </c:pt>
              </c:strCache>
            </c:strRef>
          </c:tx>
          <c:spPr>
            <a:ln w="19050" cap="rnd">
              <a:noFill/>
              <a:round/>
            </a:ln>
            <a:effectLst/>
          </c:spPr>
          <c:marker>
            <c:symbol val="circle"/>
            <c:size val="7"/>
            <c:spPr>
              <a:solidFill>
                <a:srgbClr val="648FFF"/>
              </a:solidFill>
              <a:ln w="9525">
                <a:solidFill>
                  <a:schemeClr val="tx1"/>
                </a:solidFill>
              </a:ln>
              <a:effectLst/>
            </c:spPr>
          </c:marker>
          <c:dPt>
            <c:idx val="0"/>
            <c:marker>
              <c:symbol val="circle"/>
              <c:size val="7"/>
              <c:spPr>
                <a:pattFill prst="ltHorz">
                  <a:fgClr>
                    <a:srgbClr val="648FFF"/>
                  </a:fgClr>
                  <a:bgClr>
                    <a:schemeClr val="bg1"/>
                  </a:bgClr>
                </a:pattFill>
                <a:ln w="9525">
                  <a:solidFill>
                    <a:schemeClr val="tx1"/>
                  </a:solidFill>
                </a:ln>
                <a:effectLst/>
              </c:spPr>
            </c:marker>
            <c:bubble3D val="0"/>
            <c:extLst>
              <c:ext xmlns:c16="http://schemas.microsoft.com/office/drawing/2014/chart" uri="{C3380CC4-5D6E-409C-BE32-E72D297353CC}">
                <c16:uniqueId val="{00000006-6615-407B-881E-5F1AE8893101}"/>
              </c:ext>
            </c:extLst>
          </c:dPt>
          <c:dPt>
            <c:idx val="1"/>
            <c:marker>
              <c:symbol val="circle"/>
              <c:size val="7"/>
              <c:spPr>
                <a:pattFill prst="ltHorz">
                  <a:fgClr>
                    <a:srgbClr val="648FFF"/>
                  </a:fgClr>
                  <a:bgClr>
                    <a:schemeClr val="bg1"/>
                  </a:bgClr>
                </a:pattFill>
                <a:ln w="9525">
                  <a:solidFill>
                    <a:schemeClr val="tx1"/>
                  </a:solidFill>
                </a:ln>
                <a:effectLst/>
              </c:spPr>
            </c:marker>
            <c:bubble3D val="0"/>
            <c:extLst>
              <c:ext xmlns:c16="http://schemas.microsoft.com/office/drawing/2014/chart" uri="{C3380CC4-5D6E-409C-BE32-E72D297353CC}">
                <c16:uniqueId val="{00000004-6615-407B-881E-5F1AE8893101}"/>
              </c:ext>
            </c:extLst>
          </c:dPt>
          <c:dPt>
            <c:idx val="2"/>
            <c:marker>
              <c:symbol val="circle"/>
              <c:size val="7"/>
              <c:spPr>
                <a:pattFill prst="ltHorz">
                  <a:fgClr>
                    <a:srgbClr val="648FFF"/>
                  </a:fgClr>
                  <a:bgClr>
                    <a:schemeClr val="bg1"/>
                  </a:bgClr>
                </a:pattFill>
                <a:ln w="9525">
                  <a:solidFill>
                    <a:schemeClr val="tx1"/>
                  </a:solidFill>
                </a:ln>
                <a:effectLst/>
              </c:spPr>
            </c:marker>
            <c:bubble3D val="0"/>
            <c:extLst>
              <c:ext xmlns:c16="http://schemas.microsoft.com/office/drawing/2014/chart" uri="{C3380CC4-5D6E-409C-BE32-E72D297353CC}">
                <c16:uniqueId val="{00000005-6615-407B-881E-5F1AE8893101}"/>
              </c:ext>
            </c:extLst>
          </c:dPt>
          <c:dPt>
            <c:idx val="4"/>
            <c:marker>
              <c:symbol val="circle"/>
              <c:size val="7"/>
              <c:spPr>
                <a:pattFill prst="dkVert">
                  <a:fgClr>
                    <a:srgbClr val="648FFF"/>
                  </a:fgClr>
                  <a:bgClr>
                    <a:schemeClr val="bg1"/>
                  </a:bgClr>
                </a:pattFill>
                <a:ln w="9525">
                  <a:solidFill>
                    <a:schemeClr val="tx1"/>
                  </a:solidFill>
                </a:ln>
                <a:effectLst/>
              </c:spPr>
            </c:marker>
            <c:bubble3D val="0"/>
            <c:extLst>
              <c:ext xmlns:c16="http://schemas.microsoft.com/office/drawing/2014/chart" uri="{C3380CC4-5D6E-409C-BE32-E72D297353CC}">
                <c16:uniqueId val="{00000002-6615-407B-881E-5F1AE8893101}"/>
              </c:ext>
            </c:extLst>
          </c:dPt>
          <c:dPt>
            <c:idx val="5"/>
            <c:marker>
              <c:symbol val="circle"/>
              <c:size val="7"/>
              <c:spPr>
                <a:pattFill prst="dkVert">
                  <a:fgClr>
                    <a:srgbClr val="648FFF"/>
                  </a:fgClr>
                  <a:bgClr>
                    <a:schemeClr val="bg1"/>
                  </a:bgClr>
                </a:pattFill>
                <a:ln w="9525">
                  <a:solidFill>
                    <a:schemeClr val="tx1"/>
                  </a:solidFill>
                </a:ln>
                <a:effectLst/>
              </c:spPr>
            </c:marker>
            <c:bubble3D val="0"/>
            <c:extLst>
              <c:ext xmlns:c16="http://schemas.microsoft.com/office/drawing/2014/chart" uri="{C3380CC4-5D6E-409C-BE32-E72D297353CC}">
                <c16:uniqueId val="{00000003-6615-407B-881E-5F1AE8893101}"/>
              </c:ext>
            </c:extLst>
          </c:dPt>
          <c:dPt>
            <c:idx val="6"/>
            <c:marker>
              <c:symbol val="circle"/>
              <c:size val="7"/>
              <c:spPr>
                <a:pattFill prst="dkVert">
                  <a:fgClr>
                    <a:srgbClr val="648FFF"/>
                  </a:fgClr>
                  <a:bgClr>
                    <a:schemeClr val="bg1"/>
                  </a:bgClr>
                </a:pattFill>
                <a:ln w="9525">
                  <a:solidFill>
                    <a:schemeClr val="tx1"/>
                  </a:solidFill>
                </a:ln>
                <a:effectLst/>
              </c:spPr>
            </c:marker>
            <c:bubble3D val="0"/>
            <c:extLst>
              <c:ext xmlns:c16="http://schemas.microsoft.com/office/drawing/2014/chart" uri="{C3380CC4-5D6E-409C-BE32-E72D297353CC}">
                <c16:uniqueId val="{00000007-6615-407B-881E-5F1AE8893101}"/>
              </c:ext>
            </c:extLst>
          </c:dPt>
          <c:xVal>
            <c:numRef>
              <c:f>'Gelatin concentration tests'!$C$7:$C$17</c:f>
              <c:numCache>
                <c:formatCode>General</c:formatCode>
                <c:ptCount val="11"/>
                <c:pt idx="0">
                  <c:v>5</c:v>
                </c:pt>
                <c:pt idx="1">
                  <c:v>5</c:v>
                </c:pt>
                <c:pt idx="2">
                  <c:v>5</c:v>
                </c:pt>
                <c:pt idx="4">
                  <c:v>10</c:v>
                </c:pt>
                <c:pt idx="5">
                  <c:v>10</c:v>
                </c:pt>
                <c:pt idx="6">
                  <c:v>10</c:v>
                </c:pt>
                <c:pt idx="8">
                  <c:v>15</c:v>
                </c:pt>
                <c:pt idx="9">
                  <c:v>15</c:v>
                </c:pt>
                <c:pt idx="10">
                  <c:v>15</c:v>
                </c:pt>
              </c:numCache>
            </c:numRef>
          </c:xVal>
          <c:yVal>
            <c:numRef>
              <c:f>'Gelatin concentration tests'!$H$7:$H$17</c:f>
              <c:numCache>
                <c:formatCode>0.00</c:formatCode>
                <c:ptCount val="11"/>
                <c:pt idx="0">
                  <c:v>0.18055555555555558</c:v>
                </c:pt>
                <c:pt idx="1">
                  <c:v>0.19444444444444442</c:v>
                </c:pt>
                <c:pt idx="2">
                  <c:v>0.16666666666666663</c:v>
                </c:pt>
                <c:pt idx="4">
                  <c:v>0.19444444444444442</c:v>
                </c:pt>
                <c:pt idx="5">
                  <c:v>0.18055555555555558</c:v>
                </c:pt>
                <c:pt idx="6">
                  <c:v>0.19444444444444442</c:v>
                </c:pt>
                <c:pt idx="8">
                  <c:v>0.41666666666666663</c:v>
                </c:pt>
                <c:pt idx="9">
                  <c:v>0.30555555555555558</c:v>
                </c:pt>
                <c:pt idx="10">
                  <c:v>0.33333333333333337</c:v>
                </c:pt>
              </c:numCache>
            </c:numRef>
          </c:yVal>
          <c:smooth val="0"/>
          <c:extLst>
            <c:ext xmlns:c16="http://schemas.microsoft.com/office/drawing/2014/chart" uri="{C3380CC4-5D6E-409C-BE32-E72D297353CC}">
              <c16:uniqueId val="{00000000-6615-407B-881E-5F1AE8893101}"/>
            </c:ext>
          </c:extLst>
        </c:ser>
        <c:dLbls>
          <c:showLegendKey val="0"/>
          <c:showVal val="0"/>
          <c:showCatName val="0"/>
          <c:showSerName val="0"/>
          <c:showPercent val="0"/>
          <c:showBubbleSize val="0"/>
        </c:dLbls>
        <c:axId val="1293340415"/>
        <c:axId val="1293360095"/>
      </c:scatterChart>
      <c:valAx>
        <c:axId val="1293340415"/>
        <c:scaling>
          <c:orientation val="minMax"/>
          <c:max val="20"/>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05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nl-NL"/>
                  <a:t>Gelatin weight concentration (wt%)</a:t>
                </a:r>
              </a:p>
            </c:rich>
          </c:tx>
          <c:overlay val="0"/>
          <c:spPr>
            <a:noFill/>
            <a:ln>
              <a:noFill/>
            </a:ln>
            <a:effectLst/>
          </c:spPr>
          <c:txPr>
            <a:bodyPr rot="0" spcFirstLastPara="1" vertOverflow="ellipsis" vert="horz" wrap="square" anchor="ctr" anchorCtr="1"/>
            <a:lstStyle/>
            <a:p>
              <a:pPr>
                <a:defRPr sz="105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nl-NL"/>
            </a:p>
          </c:txPr>
        </c:title>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05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nl-NL"/>
          </a:p>
        </c:txPr>
        <c:crossAx val="1293360095"/>
        <c:crosses val="autoZero"/>
        <c:crossBetween val="midCat"/>
        <c:majorUnit val="5"/>
      </c:valAx>
      <c:valAx>
        <c:axId val="1293360095"/>
        <c:scaling>
          <c:orientation val="minMax"/>
          <c:max val="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5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nl-NL"/>
                  <a:t>Slip ratio</a:t>
                </a:r>
              </a:p>
            </c:rich>
          </c:tx>
          <c:overlay val="0"/>
          <c:spPr>
            <a:noFill/>
            <a:ln>
              <a:noFill/>
            </a:ln>
            <a:effectLst/>
          </c:spPr>
          <c:txPr>
            <a:bodyPr rot="-5400000" spcFirstLastPara="1" vertOverflow="ellipsis" vert="horz" wrap="square" anchor="ctr" anchorCtr="1"/>
            <a:lstStyle/>
            <a:p>
              <a:pPr>
                <a:defRPr sz="105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nl-NL"/>
            </a:p>
          </c:txPr>
        </c:title>
        <c:numFmt formatCode="0.0" sourceLinked="0"/>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05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nl-NL"/>
          </a:p>
        </c:txPr>
        <c:crossAx val="1293340415"/>
        <c:crosses val="autoZero"/>
        <c:crossBetween val="midCat"/>
        <c:majorUnit val="0.2"/>
        <c:minorUnit val="0.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050">
          <a:solidFill>
            <a:sysClr val="windowText" lastClr="000000"/>
          </a:solidFill>
          <a:latin typeface="Times New Roman" panose="02020603050405020304" pitchFamily="18" charset="0"/>
          <a:cs typeface="Times New Roman" panose="02020603050405020304" pitchFamily="18" charset="0"/>
        </a:defRPr>
      </a:pPr>
      <a:endParaRPr lang="nl-NL"/>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14</xdr:col>
      <xdr:colOff>491216</xdr:colOff>
      <xdr:row>10</xdr:row>
      <xdr:rowOff>40142</xdr:rowOff>
    </xdr:from>
    <xdr:to>
      <xdr:col>21</xdr:col>
      <xdr:colOff>556716</xdr:colOff>
      <xdr:row>30</xdr:row>
      <xdr:rowOff>17921</xdr:rowOff>
    </xdr:to>
    <xdr:graphicFrame macro="">
      <xdr:nvGraphicFramePr>
        <xdr:cNvPr id="3" name="Chart 2">
          <a:extLst>
            <a:ext uri="{FF2B5EF4-FFF2-40B4-BE49-F238E27FC236}">
              <a16:creationId xmlns:a16="http://schemas.microsoft.com/office/drawing/2014/main" id="{AF7D77BE-7962-4551-DA38-B643A21A9ED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415018</xdr:colOff>
      <xdr:row>27</xdr:row>
      <xdr:rowOff>6800</xdr:rowOff>
    </xdr:from>
    <xdr:to>
      <xdr:col>21</xdr:col>
      <xdr:colOff>455839</xdr:colOff>
      <xdr:row>28</xdr:row>
      <xdr:rowOff>34014</xdr:rowOff>
    </xdr:to>
    <xdr:sp macro="" textlink="">
      <xdr:nvSpPr>
        <xdr:cNvPr id="2" name="TextBox 1">
          <a:extLst>
            <a:ext uri="{FF2B5EF4-FFF2-40B4-BE49-F238E27FC236}">
              <a16:creationId xmlns:a16="http://schemas.microsoft.com/office/drawing/2014/main" id="{45C002DE-FD88-847A-D5AB-BFCA81C7395B}"/>
            </a:ext>
          </a:extLst>
        </xdr:cNvPr>
        <xdr:cNvSpPr txBox="1"/>
      </xdr:nvSpPr>
      <xdr:spPr>
        <a:xfrm>
          <a:off x="9599839" y="7055300"/>
          <a:ext cx="3714750" cy="21771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050" baseline="0">
              <a:latin typeface="Times New Roman" panose="02020603050405020304" pitchFamily="18" charset="0"/>
              <a:cs typeface="Times New Roman" panose="02020603050405020304" pitchFamily="18" charset="0"/>
            </a:rPr>
            <a:t>                       </a:t>
          </a:r>
          <a:r>
            <a:rPr lang="el-GR" sz="1050" baseline="0">
              <a:latin typeface="Times New Roman" panose="02020603050405020304" pitchFamily="18" charset="0"/>
              <a:cs typeface="Times New Roman" panose="02020603050405020304" pitchFamily="18" charset="0"/>
            </a:rPr>
            <a:t>π</a:t>
          </a:r>
          <a:r>
            <a:rPr lang="nl-NL" sz="1050" baseline="0">
              <a:latin typeface="Times New Roman" panose="02020603050405020304" pitchFamily="18" charset="0"/>
              <a:cs typeface="Times New Roman" panose="02020603050405020304" pitchFamily="18" charset="0"/>
            </a:rPr>
            <a:t>                         2</a:t>
          </a:r>
          <a:r>
            <a:rPr lang="el-GR" sz="1050" baseline="0">
              <a:solidFill>
                <a:schemeClr val="dk1"/>
              </a:solidFill>
              <a:effectLst/>
              <a:latin typeface="Times New Roman" panose="02020603050405020304" pitchFamily="18" charset="0"/>
              <a:ea typeface="+mn-ea"/>
              <a:cs typeface="Times New Roman" panose="02020603050405020304" pitchFamily="18" charset="0"/>
            </a:rPr>
            <a:t>π</a:t>
          </a:r>
          <a:r>
            <a:rPr lang="nl-NL" sz="1050" baseline="0">
              <a:solidFill>
                <a:schemeClr val="dk1"/>
              </a:solidFill>
              <a:effectLst/>
              <a:latin typeface="Times New Roman" panose="02020603050405020304" pitchFamily="18" charset="0"/>
              <a:ea typeface="+mn-ea"/>
              <a:cs typeface="Times New Roman" panose="02020603050405020304" pitchFamily="18" charset="0"/>
            </a:rPr>
            <a:t>                       3</a:t>
          </a:r>
          <a:r>
            <a:rPr lang="el-GR" sz="1050" baseline="0">
              <a:solidFill>
                <a:schemeClr val="dk1"/>
              </a:solidFill>
              <a:effectLst/>
              <a:latin typeface="Times New Roman" panose="02020603050405020304" pitchFamily="18" charset="0"/>
              <a:ea typeface="+mn-ea"/>
              <a:cs typeface="Times New Roman" panose="02020603050405020304" pitchFamily="18" charset="0"/>
            </a:rPr>
            <a:t>π</a:t>
          </a:r>
          <a:endParaRPr lang="nl-NL" sz="1050">
            <a:latin typeface="Times New Roman" panose="02020603050405020304" pitchFamily="18" charset="0"/>
            <a:cs typeface="Times New Roman" panose="02020603050405020304" pitchFamily="18"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452437</xdr:colOff>
      <xdr:row>6</xdr:row>
      <xdr:rowOff>14288</xdr:rowOff>
    </xdr:from>
    <xdr:to>
      <xdr:col>20</xdr:col>
      <xdr:colOff>518587</xdr:colOff>
      <xdr:row>23</xdr:row>
      <xdr:rowOff>165653</xdr:rowOff>
    </xdr:to>
    <xdr:graphicFrame macro="">
      <xdr:nvGraphicFramePr>
        <xdr:cNvPr id="2" name="Chart 1">
          <a:extLst>
            <a:ext uri="{FF2B5EF4-FFF2-40B4-BE49-F238E27FC236}">
              <a16:creationId xmlns:a16="http://schemas.microsoft.com/office/drawing/2014/main" id="{C5EB5D1A-E376-2242-0E83-EEAB82FE402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442235</xdr:colOff>
      <xdr:row>21</xdr:row>
      <xdr:rowOff>71881</xdr:rowOff>
    </xdr:from>
    <xdr:to>
      <xdr:col>20</xdr:col>
      <xdr:colOff>483056</xdr:colOff>
      <xdr:row>22</xdr:row>
      <xdr:rowOff>99095</xdr:rowOff>
    </xdr:to>
    <xdr:sp macro="" textlink="">
      <xdr:nvSpPr>
        <xdr:cNvPr id="4" name="TextBox 3">
          <a:extLst>
            <a:ext uri="{FF2B5EF4-FFF2-40B4-BE49-F238E27FC236}">
              <a16:creationId xmlns:a16="http://schemas.microsoft.com/office/drawing/2014/main" id="{8F2175EF-797A-4AE8-B8BC-51E4210A03A9}"/>
            </a:ext>
          </a:extLst>
        </xdr:cNvPr>
        <xdr:cNvSpPr txBox="1"/>
      </xdr:nvSpPr>
      <xdr:spPr>
        <a:xfrm>
          <a:off x="8965039" y="5927685"/>
          <a:ext cx="3693452" cy="21771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050" baseline="0">
              <a:latin typeface="Times New Roman" panose="02020603050405020304" pitchFamily="18" charset="0"/>
              <a:cs typeface="Times New Roman" panose="02020603050405020304" pitchFamily="18" charset="0"/>
            </a:rPr>
            <a:t>                       5                       10</a:t>
          </a:r>
          <a:r>
            <a:rPr lang="nl-NL" sz="1050" baseline="0">
              <a:solidFill>
                <a:schemeClr val="dk1"/>
              </a:solidFill>
              <a:effectLst/>
              <a:latin typeface="Times New Roman" panose="02020603050405020304" pitchFamily="18" charset="0"/>
              <a:ea typeface="+mn-ea"/>
              <a:cs typeface="Times New Roman" panose="02020603050405020304" pitchFamily="18" charset="0"/>
            </a:rPr>
            <a:t>                       15</a:t>
          </a:r>
          <a:endParaRPr lang="nl-NL" sz="1050">
            <a:latin typeface="Times New Roman" panose="02020603050405020304" pitchFamily="18" charset="0"/>
            <a:cs typeface="Times New Roman" panose="02020603050405020304" pitchFamily="18" charset="0"/>
          </a:endParaRPr>
        </a:p>
      </xdr:txBody>
    </xdr:sp>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936959-420A-45CB-8870-AE1413369070}">
  <dimension ref="A1:M51"/>
  <sheetViews>
    <sheetView tabSelected="1" zoomScale="180" zoomScaleNormal="180" workbookViewId="0">
      <selection activeCell="F3" sqref="F3"/>
    </sheetView>
  </sheetViews>
  <sheetFormatPr defaultRowHeight="15" x14ac:dyDescent="0.25"/>
  <cols>
    <col min="1" max="1" width="13.28515625" customWidth="1"/>
  </cols>
  <sheetData>
    <row r="1" spans="1:13" ht="21" x14ac:dyDescent="0.35">
      <c r="A1" s="13" t="s">
        <v>33</v>
      </c>
    </row>
    <row r="2" spans="1:13" x14ac:dyDescent="0.25">
      <c r="A2" s="35" t="s">
        <v>18</v>
      </c>
      <c r="B2" s="35"/>
      <c r="C2" s="17">
        <v>45233</v>
      </c>
      <c r="E2" s="31" t="s">
        <v>50</v>
      </c>
      <c r="F2" s="31"/>
      <c r="G2" s="31"/>
      <c r="H2" s="31"/>
      <c r="I2">
        <f>6/5*15*4</f>
        <v>72</v>
      </c>
    </row>
    <row r="3" spans="1:13" x14ac:dyDescent="0.25">
      <c r="A3" s="16" t="s">
        <v>19</v>
      </c>
      <c r="B3" s="16"/>
      <c r="C3" s="19" t="s">
        <v>34</v>
      </c>
    </row>
    <row r="4" spans="1:13" x14ac:dyDescent="0.25">
      <c r="A4" s="35" t="s">
        <v>21</v>
      </c>
      <c r="B4" s="35"/>
      <c r="C4" s="19" t="s">
        <v>35</v>
      </c>
    </row>
    <row r="5" spans="1:13" x14ac:dyDescent="0.25">
      <c r="C5" s="14"/>
    </row>
    <row r="6" spans="1:13" s="5" customFormat="1" ht="159" x14ac:dyDescent="0.25">
      <c r="A6" s="4" t="s">
        <v>89</v>
      </c>
      <c r="B6" s="4" t="s">
        <v>2</v>
      </c>
      <c r="C6" s="4" t="s">
        <v>55</v>
      </c>
      <c r="D6" s="4" t="s">
        <v>3</v>
      </c>
      <c r="E6" s="4" t="s">
        <v>4</v>
      </c>
      <c r="F6" s="4" t="s">
        <v>5</v>
      </c>
      <c r="G6" s="4" t="s">
        <v>6</v>
      </c>
      <c r="H6" s="4" t="s">
        <v>7</v>
      </c>
      <c r="I6" s="4" t="s">
        <v>8</v>
      </c>
      <c r="J6" s="4" t="s">
        <v>9</v>
      </c>
      <c r="K6" s="4" t="s">
        <v>10</v>
      </c>
      <c r="L6" s="4" t="s">
        <v>11</v>
      </c>
      <c r="M6" s="4" t="s">
        <v>12</v>
      </c>
    </row>
    <row r="7" spans="1:13" x14ac:dyDescent="0.25">
      <c r="A7" t="s">
        <v>71</v>
      </c>
      <c r="B7" t="s">
        <v>0</v>
      </c>
      <c r="C7" s="22" t="s">
        <v>106</v>
      </c>
      <c r="D7">
        <v>99</v>
      </c>
      <c r="E7" s="1">
        <f>AVERAGE(D7:D9)</f>
        <v>99.8</v>
      </c>
      <c r="F7" s="2">
        <f>_xlfn.STDEV.P(D7:D9)</f>
        <v>0.74833147735478744</v>
      </c>
      <c r="G7">
        <v>29</v>
      </c>
      <c r="H7" s="3">
        <f>1-G7/I2</f>
        <v>0.59722222222222221</v>
      </c>
      <c r="I7" s="2">
        <f>AVERAGE(H7:H9)</f>
        <v>0.54166666666666663</v>
      </c>
      <c r="J7" s="3">
        <f>_xlfn.STDEV.P(H7:H9)</f>
        <v>5.1967463705193631E-2</v>
      </c>
      <c r="K7" s="21">
        <f>AVERAGE(G7:G9)</f>
        <v>33</v>
      </c>
      <c r="L7" s="21">
        <f>_xlfn.STDEV.P(G7:G9)</f>
        <v>3.7416573867739413</v>
      </c>
      <c r="M7" s="2">
        <f>(I7+I11+I15)/3</f>
        <v>0.61265432098765427</v>
      </c>
    </row>
    <row r="8" spans="1:13" x14ac:dyDescent="0.25">
      <c r="A8" t="s">
        <v>72</v>
      </c>
      <c r="B8" t="s">
        <v>0</v>
      </c>
      <c r="C8" s="22" t="s">
        <v>106</v>
      </c>
      <c r="D8">
        <v>100.8</v>
      </c>
      <c r="E8" s="1"/>
      <c r="F8" s="2"/>
      <c r="G8">
        <v>38</v>
      </c>
      <c r="H8" s="3">
        <f>1-G8/I2</f>
        <v>0.47222222222222221</v>
      </c>
      <c r="I8" s="2"/>
      <c r="J8" s="3"/>
      <c r="K8" s="21"/>
      <c r="L8" s="21"/>
      <c r="M8" s="2"/>
    </row>
    <row r="9" spans="1:13" x14ac:dyDescent="0.25">
      <c r="A9" t="s">
        <v>73</v>
      </c>
      <c r="B9" t="s">
        <v>0</v>
      </c>
      <c r="C9" s="22" t="s">
        <v>106</v>
      </c>
      <c r="D9">
        <v>99.6</v>
      </c>
      <c r="E9" s="1"/>
      <c r="F9" s="2"/>
      <c r="G9">
        <v>32</v>
      </c>
      <c r="H9" s="3">
        <f>1-G9/I2</f>
        <v>0.55555555555555558</v>
      </c>
      <c r="I9" s="2"/>
      <c r="J9" s="3"/>
      <c r="K9" s="21"/>
      <c r="L9" s="21"/>
      <c r="M9" s="2"/>
    </row>
    <row r="10" spans="1:13" x14ac:dyDescent="0.25">
      <c r="E10" s="1"/>
      <c r="F10" s="2"/>
      <c r="H10" s="3"/>
      <c r="I10" s="2"/>
      <c r="J10" s="3"/>
      <c r="K10" s="21"/>
      <c r="L10" s="21"/>
      <c r="M10" s="2"/>
    </row>
    <row r="11" spans="1:13" x14ac:dyDescent="0.25">
      <c r="A11" t="s">
        <v>74</v>
      </c>
      <c r="B11" t="s">
        <v>0</v>
      </c>
      <c r="C11" t="s">
        <v>107</v>
      </c>
      <c r="D11">
        <v>100.1</v>
      </c>
      <c r="E11" s="1">
        <f>AVERAGE(D11:D13)</f>
        <v>100.03333333333335</v>
      </c>
      <c r="F11" s="2">
        <f>_xlfn.STDEV.P(D11:D13)</f>
        <v>0.24944382578492663</v>
      </c>
      <c r="G11">
        <v>21</v>
      </c>
      <c r="H11" s="3">
        <f>1-G11/I2</f>
        <v>0.70833333333333326</v>
      </c>
      <c r="I11" s="2">
        <f>AVERAGE(H11:H13)</f>
        <v>0.63888888888888884</v>
      </c>
      <c r="J11" s="3">
        <f>_xlfn.STDEV.P(H11:H13)</f>
        <v>6.3139730078638184E-2</v>
      </c>
      <c r="K11" s="21">
        <f>AVERAGE(G11:G13)</f>
        <v>26</v>
      </c>
      <c r="L11" s="21">
        <f>_xlfn.STDEV.P(G11:G13)</f>
        <v>4.5460605656619517</v>
      </c>
      <c r="M11" s="2"/>
    </row>
    <row r="12" spans="1:13" x14ac:dyDescent="0.25">
      <c r="A12" t="s">
        <v>75</v>
      </c>
      <c r="B12" t="s">
        <v>0</v>
      </c>
      <c r="C12" t="s">
        <v>107</v>
      </c>
      <c r="D12">
        <v>99.7</v>
      </c>
      <c r="E12" s="1"/>
      <c r="F12" s="2"/>
      <c r="G12">
        <v>32</v>
      </c>
      <c r="H12" s="3">
        <f>1-G12/I2</f>
        <v>0.55555555555555558</v>
      </c>
      <c r="I12" s="2"/>
      <c r="J12" s="3"/>
      <c r="K12" s="21"/>
      <c r="L12" s="21"/>
      <c r="M12" s="2"/>
    </row>
    <row r="13" spans="1:13" x14ac:dyDescent="0.25">
      <c r="A13" t="s">
        <v>78</v>
      </c>
      <c r="B13" t="s">
        <v>0</v>
      </c>
      <c r="C13" t="s">
        <v>107</v>
      </c>
      <c r="D13">
        <v>100.3</v>
      </c>
      <c r="E13" s="1"/>
      <c r="F13" s="2"/>
      <c r="G13">
        <v>25</v>
      </c>
      <c r="H13" s="3">
        <f>1-G13/I2</f>
        <v>0.65277777777777779</v>
      </c>
      <c r="I13" s="2"/>
      <c r="J13" s="3"/>
      <c r="K13" s="21"/>
      <c r="L13" s="21"/>
      <c r="M13" s="2"/>
    </row>
    <row r="14" spans="1:13" x14ac:dyDescent="0.25">
      <c r="E14" s="1"/>
      <c r="F14" s="2"/>
      <c r="H14" s="3"/>
      <c r="I14" s="2"/>
      <c r="J14" s="3"/>
      <c r="K14" s="21"/>
      <c r="L14" s="21"/>
      <c r="M14" s="2"/>
    </row>
    <row r="15" spans="1:13" x14ac:dyDescent="0.25">
      <c r="A15" t="s">
        <v>76</v>
      </c>
      <c r="B15" t="s">
        <v>0</v>
      </c>
      <c r="C15" t="s">
        <v>108</v>
      </c>
      <c r="D15">
        <v>99.1</v>
      </c>
      <c r="E15" s="1">
        <f>AVERAGE(D15:D17)</f>
        <v>99.699999999999989</v>
      </c>
      <c r="F15" s="2">
        <f>_xlfn.STDEV.P(D15:D17)</f>
        <v>0.778888096369861</v>
      </c>
      <c r="G15">
        <v>26</v>
      </c>
      <c r="H15" s="3">
        <f>1-G15/I2</f>
        <v>0.63888888888888884</v>
      </c>
      <c r="I15" s="2">
        <f>AVERAGE(H15:H17)</f>
        <v>0.65740740740740733</v>
      </c>
      <c r="J15" s="3">
        <f>_xlfn.STDEV.P(H15:H17)</f>
        <v>1.7322487901731236E-2</v>
      </c>
      <c r="K15" s="21">
        <f>AVERAGE(G15:G17)</f>
        <v>24.666666666666668</v>
      </c>
      <c r="L15" s="21">
        <f>_xlfn.STDEV.P(G15:G17)</f>
        <v>1.247219128924647</v>
      </c>
      <c r="M15" s="2"/>
    </row>
    <row r="16" spans="1:13" x14ac:dyDescent="0.25">
      <c r="A16" t="s">
        <v>77</v>
      </c>
      <c r="B16" t="s">
        <v>0</v>
      </c>
      <c r="C16" t="s">
        <v>108</v>
      </c>
      <c r="D16">
        <v>100.8</v>
      </c>
      <c r="E16" s="1"/>
      <c r="F16" s="3"/>
      <c r="G16">
        <v>25</v>
      </c>
      <c r="H16" s="3">
        <f>1-G16/I2</f>
        <v>0.65277777777777779</v>
      </c>
      <c r="I16" s="3"/>
      <c r="J16" s="3"/>
      <c r="K16" s="21"/>
      <c r="L16" s="21"/>
      <c r="M16" s="2"/>
    </row>
    <row r="17" spans="1:13" x14ac:dyDescent="0.25">
      <c r="A17" t="s">
        <v>79</v>
      </c>
      <c r="B17" t="s">
        <v>0</v>
      </c>
      <c r="C17" t="s">
        <v>108</v>
      </c>
      <c r="D17">
        <v>99.2</v>
      </c>
      <c r="E17" s="1"/>
      <c r="F17" s="3"/>
      <c r="G17">
        <v>23</v>
      </c>
      <c r="H17" s="3">
        <f>1-G17/I2</f>
        <v>0.68055555555555558</v>
      </c>
      <c r="I17" s="3"/>
      <c r="J17" s="3"/>
      <c r="K17" s="21"/>
      <c r="L17" s="21"/>
      <c r="M17" s="2"/>
    </row>
    <row r="18" spans="1:13" x14ac:dyDescent="0.25">
      <c r="K18" s="21"/>
      <c r="L18" s="21"/>
      <c r="M18" s="2"/>
    </row>
    <row r="19" spans="1:13" x14ac:dyDescent="0.25">
      <c r="A19" t="s">
        <v>80</v>
      </c>
      <c r="B19" t="s">
        <v>1</v>
      </c>
      <c r="C19" t="s">
        <v>106</v>
      </c>
      <c r="D19">
        <v>100.2</v>
      </c>
      <c r="E19" s="1">
        <f>AVERAGE(D19:D21)</f>
        <v>99.633333333333326</v>
      </c>
      <c r="F19" s="2">
        <f>_xlfn.STDEV.P(D19:D21)</f>
        <v>0.4496912521077383</v>
      </c>
      <c r="G19">
        <v>42</v>
      </c>
      <c r="H19" s="3">
        <f>1-G19/I2</f>
        <v>0.41666666666666663</v>
      </c>
      <c r="I19" s="2">
        <f>AVERAGE(H19:H21)</f>
        <v>0.35185185185185186</v>
      </c>
      <c r="J19" s="3">
        <f>_xlfn.STDEV.P(H19:H21)</f>
        <v>4.7213143644377613E-2</v>
      </c>
      <c r="K19" s="21">
        <f>AVERAGE(G19:G21)</f>
        <v>46.666666666666664</v>
      </c>
      <c r="L19" s="21">
        <f>_xlfn.STDEV.P(G19:G21)</f>
        <v>3.39934634239519</v>
      </c>
      <c r="M19" s="2">
        <f>(I19+I23+I27)/3</f>
        <v>0.31635802469135804</v>
      </c>
    </row>
    <row r="20" spans="1:13" x14ac:dyDescent="0.25">
      <c r="A20" t="s">
        <v>81</v>
      </c>
      <c r="B20" t="s">
        <v>1</v>
      </c>
      <c r="C20" t="s">
        <v>106</v>
      </c>
      <c r="D20">
        <v>99.1</v>
      </c>
      <c r="F20" s="2"/>
      <c r="G20">
        <v>50</v>
      </c>
      <c r="H20" s="3">
        <f>1-G20/I2</f>
        <v>0.30555555555555558</v>
      </c>
      <c r="I20" s="2"/>
      <c r="J20" s="3"/>
      <c r="K20" s="21"/>
      <c r="L20" s="21"/>
      <c r="M20" s="2"/>
    </row>
    <row r="21" spans="1:13" x14ac:dyDescent="0.25">
      <c r="A21" t="s">
        <v>82</v>
      </c>
      <c r="B21" t="s">
        <v>1</v>
      </c>
      <c r="C21" t="s">
        <v>106</v>
      </c>
      <c r="D21">
        <v>99.6</v>
      </c>
      <c r="F21" s="2"/>
      <c r="G21">
        <v>48</v>
      </c>
      <c r="H21" s="3">
        <f>1-G21/I2</f>
        <v>0.33333333333333337</v>
      </c>
      <c r="I21" s="2"/>
      <c r="J21" s="3"/>
      <c r="K21" s="21"/>
      <c r="L21" s="21"/>
      <c r="M21" s="2"/>
    </row>
    <row r="22" spans="1:13" x14ac:dyDescent="0.25">
      <c r="F22" s="2"/>
      <c r="H22" s="3"/>
      <c r="I22" s="2"/>
      <c r="J22" s="3"/>
      <c r="K22" s="21"/>
      <c r="L22" s="21"/>
      <c r="M22" s="2"/>
    </row>
    <row r="23" spans="1:13" x14ac:dyDescent="0.25">
      <c r="A23" t="s">
        <v>83</v>
      </c>
      <c r="B23" t="s">
        <v>1</v>
      </c>
      <c r="C23" t="s">
        <v>107</v>
      </c>
      <c r="D23">
        <v>99</v>
      </c>
      <c r="E23" s="1">
        <f>AVERAGE(D23:D25)</f>
        <v>99.5</v>
      </c>
      <c r="F23" s="2">
        <f>_xlfn.STDEV.P(D23:D25)</f>
        <v>0.5715476066494064</v>
      </c>
      <c r="G23">
        <v>48</v>
      </c>
      <c r="H23" s="3">
        <f>1-G23/I2</f>
        <v>0.33333333333333337</v>
      </c>
      <c r="I23" s="2">
        <f>AVERAGE(H23:H25)</f>
        <v>0.30555555555555558</v>
      </c>
      <c r="J23" s="3">
        <f>_xlfn.STDEV.P(H23:H25)</f>
        <v>6.0006858318591226E-2</v>
      </c>
      <c r="K23" s="21">
        <f>AVERAGE(G23:G25)</f>
        <v>50</v>
      </c>
      <c r="L23" s="21">
        <f>_xlfn.STDEV.P(G23:G25)</f>
        <v>4.3204937989385739</v>
      </c>
      <c r="M23" s="2"/>
    </row>
    <row r="24" spans="1:13" x14ac:dyDescent="0.25">
      <c r="A24" t="s">
        <v>84</v>
      </c>
      <c r="B24" t="s">
        <v>1</v>
      </c>
      <c r="C24" t="s">
        <v>107</v>
      </c>
      <c r="D24">
        <v>99.2</v>
      </c>
      <c r="E24" s="1"/>
      <c r="F24" s="2"/>
      <c r="G24">
        <v>46</v>
      </c>
      <c r="H24" s="3">
        <f>1-G24/I2</f>
        <v>0.36111111111111116</v>
      </c>
      <c r="I24" s="2"/>
      <c r="J24" s="3"/>
      <c r="K24" s="21"/>
      <c r="L24" s="21"/>
      <c r="M24" s="2"/>
    </row>
    <row r="25" spans="1:13" x14ac:dyDescent="0.25">
      <c r="A25" t="s">
        <v>85</v>
      </c>
      <c r="B25" t="s">
        <v>1</v>
      </c>
      <c r="C25" t="s">
        <v>107</v>
      </c>
      <c r="D25">
        <v>100.3</v>
      </c>
      <c r="E25" s="1"/>
      <c r="F25" s="2"/>
      <c r="G25">
        <v>56</v>
      </c>
      <c r="H25" s="3">
        <f>1-G25/I2</f>
        <v>0.22222222222222221</v>
      </c>
      <c r="I25" s="2"/>
      <c r="J25" s="3"/>
      <c r="K25" s="21"/>
      <c r="L25" s="21"/>
      <c r="M25" s="2"/>
    </row>
    <row r="26" spans="1:13" x14ac:dyDescent="0.25">
      <c r="E26" s="1"/>
      <c r="F26" s="2"/>
      <c r="H26" s="3"/>
      <c r="I26" s="2"/>
      <c r="J26" s="3"/>
      <c r="K26" s="21"/>
      <c r="L26" s="21"/>
      <c r="M26" s="2"/>
    </row>
    <row r="27" spans="1:13" x14ac:dyDescent="0.25">
      <c r="A27" t="s">
        <v>86</v>
      </c>
      <c r="B27" t="s">
        <v>1</v>
      </c>
      <c r="C27" t="s">
        <v>108</v>
      </c>
      <c r="D27">
        <v>100.3</v>
      </c>
      <c r="E27" s="1">
        <f>AVERAGE(D27:D29)</f>
        <v>99.566666666666663</v>
      </c>
      <c r="F27" s="2">
        <f>_xlfn.STDEV.P(D27:D29)</f>
        <v>0.52493385826745487</v>
      </c>
      <c r="G27">
        <v>52</v>
      </c>
      <c r="H27" s="3">
        <f>1-G27/I2</f>
        <v>0.27777777777777779</v>
      </c>
      <c r="I27" s="2">
        <f>AVERAGE(H27:H29)</f>
        <v>0.29166666666666669</v>
      </c>
      <c r="J27" s="3">
        <f>_xlfn.STDEV.P(H27:H29)</f>
        <v>5.1967463705193534E-2</v>
      </c>
      <c r="K27" s="21">
        <f>AVERAGE(G27:G29)</f>
        <v>51</v>
      </c>
      <c r="L27" s="21">
        <f>_xlfn.STDEV.P(G27:G29)</f>
        <v>3.7416573867739413</v>
      </c>
      <c r="M27" s="2"/>
    </row>
    <row r="28" spans="1:13" x14ac:dyDescent="0.25">
      <c r="A28" t="s">
        <v>87</v>
      </c>
      <c r="B28" t="s">
        <v>1</v>
      </c>
      <c r="C28" t="s">
        <v>108</v>
      </c>
      <c r="D28">
        <v>99.3</v>
      </c>
      <c r="E28" s="1"/>
      <c r="F28" s="2"/>
      <c r="G28">
        <v>46</v>
      </c>
      <c r="H28" s="3">
        <f>1-G28/I2</f>
        <v>0.36111111111111116</v>
      </c>
      <c r="I28" s="2"/>
      <c r="J28" s="3"/>
      <c r="K28" s="21"/>
      <c r="L28" s="21"/>
      <c r="M28" s="2"/>
    </row>
    <row r="29" spans="1:13" x14ac:dyDescent="0.25">
      <c r="A29" t="s">
        <v>88</v>
      </c>
      <c r="B29" t="s">
        <v>1</v>
      </c>
      <c r="C29" t="s">
        <v>108</v>
      </c>
      <c r="D29">
        <v>99.1</v>
      </c>
      <c r="E29" s="1"/>
      <c r="F29" s="2"/>
      <c r="G29">
        <v>55</v>
      </c>
      <c r="H29" s="3">
        <f>1-G29/I2</f>
        <v>0.23611111111111116</v>
      </c>
      <c r="I29" s="2"/>
      <c r="J29" s="3"/>
      <c r="K29" s="21"/>
      <c r="L29" s="21"/>
      <c r="M29" s="2"/>
    </row>
    <row r="30" spans="1:13" x14ac:dyDescent="0.25">
      <c r="E30" s="1"/>
      <c r="F30" s="2"/>
      <c r="H30" s="3"/>
      <c r="J30" s="2"/>
      <c r="K30" s="3"/>
      <c r="L30" s="21"/>
      <c r="M30" s="2"/>
    </row>
    <row r="31" spans="1:13" ht="15.75" x14ac:dyDescent="0.25">
      <c r="A31" s="36" t="s">
        <v>23</v>
      </c>
      <c r="B31" s="37"/>
      <c r="C31" s="37"/>
      <c r="D31" s="38"/>
    </row>
    <row r="32" spans="1:13" x14ac:dyDescent="0.25">
      <c r="A32" s="39" t="s">
        <v>36</v>
      </c>
      <c r="B32" s="40"/>
      <c r="C32" s="40"/>
      <c r="D32" s="41"/>
    </row>
    <row r="33" spans="1:4" x14ac:dyDescent="0.25">
      <c r="A33" s="39"/>
      <c r="B33" s="40"/>
      <c r="C33" s="40"/>
      <c r="D33" s="41"/>
    </row>
    <row r="34" spans="1:4" x14ac:dyDescent="0.25">
      <c r="A34" s="39"/>
      <c r="B34" s="40"/>
      <c r="C34" s="40"/>
      <c r="D34" s="41"/>
    </row>
    <row r="35" spans="1:4" x14ac:dyDescent="0.25">
      <c r="A35" s="39"/>
      <c r="B35" s="40"/>
      <c r="C35" s="40"/>
      <c r="D35" s="41"/>
    </row>
    <row r="36" spans="1:4" x14ac:dyDescent="0.25">
      <c r="A36" s="39"/>
      <c r="B36" s="40"/>
      <c r="C36" s="40"/>
      <c r="D36" s="41"/>
    </row>
    <row r="37" spans="1:4" x14ac:dyDescent="0.25">
      <c r="A37" s="39"/>
      <c r="B37" s="40"/>
      <c r="C37" s="40"/>
      <c r="D37" s="41"/>
    </row>
    <row r="38" spans="1:4" x14ac:dyDescent="0.25">
      <c r="A38" s="39"/>
      <c r="B38" s="40"/>
      <c r="C38" s="40"/>
      <c r="D38" s="41"/>
    </row>
    <row r="39" spans="1:4" x14ac:dyDescent="0.25">
      <c r="A39" s="39"/>
      <c r="B39" s="40"/>
      <c r="C39" s="40"/>
      <c r="D39" s="41"/>
    </row>
    <row r="40" spans="1:4" x14ac:dyDescent="0.25">
      <c r="A40" s="39"/>
      <c r="B40" s="40"/>
      <c r="C40" s="40"/>
      <c r="D40" s="41"/>
    </row>
    <row r="41" spans="1:4" x14ac:dyDescent="0.25">
      <c r="A41" s="39"/>
      <c r="B41" s="40"/>
      <c r="C41" s="40"/>
      <c r="D41" s="41"/>
    </row>
    <row r="42" spans="1:4" x14ac:dyDescent="0.25">
      <c r="A42" s="42"/>
      <c r="B42" s="43"/>
      <c r="C42" s="43"/>
      <c r="D42" s="44"/>
    </row>
    <row r="43" spans="1:4" x14ac:dyDescent="0.25">
      <c r="A43" s="6"/>
      <c r="B43" s="6"/>
      <c r="C43" s="6"/>
      <c r="D43" s="6"/>
    </row>
    <row r="44" spans="1:4" ht="15.75" x14ac:dyDescent="0.25">
      <c r="A44" s="36" t="s">
        <v>24</v>
      </c>
      <c r="B44" s="37"/>
      <c r="C44" s="37"/>
      <c r="D44" s="38"/>
    </row>
    <row r="45" spans="1:4" ht="47.25" customHeight="1" x14ac:dyDescent="0.25">
      <c r="A45" s="39" t="s">
        <v>37</v>
      </c>
      <c r="B45" s="40"/>
      <c r="C45" s="40"/>
      <c r="D45" s="41"/>
    </row>
    <row r="46" spans="1:4" x14ac:dyDescent="0.25">
      <c r="A46" s="45" t="s">
        <v>38</v>
      </c>
      <c r="B46" s="46"/>
      <c r="C46" s="46"/>
      <c r="D46" s="47"/>
    </row>
    <row r="47" spans="1:4" x14ac:dyDescent="0.25">
      <c r="A47" s="45" t="s">
        <v>39</v>
      </c>
      <c r="B47" s="46"/>
      <c r="C47" s="46"/>
      <c r="D47" s="47"/>
    </row>
    <row r="48" spans="1:4" x14ac:dyDescent="0.25">
      <c r="A48" s="32" t="s">
        <v>40</v>
      </c>
      <c r="B48" s="33"/>
      <c r="C48" s="33"/>
      <c r="D48" s="34"/>
    </row>
    <row r="49" spans="1:4" x14ac:dyDescent="0.25">
      <c r="A49" s="10"/>
      <c r="B49" s="10"/>
      <c r="C49" s="10"/>
      <c r="D49" s="10"/>
    </row>
    <row r="50" spans="1:4" x14ac:dyDescent="0.25">
      <c r="A50" s="12"/>
      <c r="B50" s="12"/>
      <c r="C50" s="12"/>
      <c r="D50" s="12"/>
    </row>
    <row r="51" spans="1:4" x14ac:dyDescent="0.25">
      <c r="A51" s="12"/>
      <c r="B51" s="12"/>
      <c r="C51" s="12"/>
      <c r="D51" s="12"/>
    </row>
  </sheetData>
  <mergeCells count="10">
    <mergeCell ref="E2:H2"/>
    <mergeCell ref="A48:D48"/>
    <mergeCell ref="A2:B2"/>
    <mergeCell ref="A4:B4"/>
    <mergeCell ref="A31:D31"/>
    <mergeCell ref="A32:D42"/>
    <mergeCell ref="A44:D44"/>
    <mergeCell ref="A45:D45"/>
    <mergeCell ref="A46:D46"/>
    <mergeCell ref="A47:D47"/>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A5DB06-D987-4EB2-99CC-039B4ECC2971}">
  <dimension ref="A1:M17"/>
  <sheetViews>
    <sheetView topLeftCell="A6" zoomScale="150" zoomScaleNormal="150" workbookViewId="0">
      <selection activeCell="H19" sqref="H19"/>
    </sheetView>
  </sheetViews>
  <sheetFormatPr defaultRowHeight="15" x14ac:dyDescent="0.25"/>
  <cols>
    <col min="1" max="1" width="14.7109375" customWidth="1"/>
  </cols>
  <sheetData>
    <row r="1" spans="1:13" ht="21" x14ac:dyDescent="0.35">
      <c r="A1" s="13" t="s">
        <v>51</v>
      </c>
    </row>
    <row r="2" spans="1:13" x14ac:dyDescent="0.25">
      <c r="A2" s="35" t="s">
        <v>18</v>
      </c>
      <c r="B2" s="35"/>
      <c r="C2" s="17">
        <v>45231</v>
      </c>
      <c r="E2" s="31" t="s">
        <v>50</v>
      </c>
      <c r="F2" s="31"/>
      <c r="G2" s="31"/>
      <c r="H2" s="31"/>
      <c r="I2">
        <f>6/5*15*4</f>
        <v>72</v>
      </c>
    </row>
    <row r="3" spans="1:13" x14ac:dyDescent="0.25">
      <c r="A3" s="16" t="s">
        <v>19</v>
      </c>
      <c r="B3" s="16"/>
      <c r="C3" s="19" t="s">
        <v>52</v>
      </c>
    </row>
    <row r="4" spans="1:13" x14ac:dyDescent="0.25">
      <c r="A4" s="35" t="s">
        <v>21</v>
      </c>
      <c r="B4" s="35"/>
      <c r="C4" s="19" t="s">
        <v>53</v>
      </c>
    </row>
    <row r="6" spans="1:13" ht="155.25" x14ac:dyDescent="0.25">
      <c r="A6" s="4" t="s">
        <v>89</v>
      </c>
      <c r="B6" s="4"/>
      <c r="C6" s="4" t="s">
        <v>54</v>
      </c>
      <c r="D6" s="4" t="s">
        <v>3</v>
      </c>
      <c r="E6" s="4" t="s">
        <v>4</v>
      </c>
      <c r="F6" s="4" t="s">
        <v>5</v>
      </c>
      <c r="G6" s="4" t="s">
        <v>6</v>
      </c>
      <c r="H6" s="4" t="s">
        <v>7</v>
      </c>
      <c r="I6" s="4" t="s">
        <v>8</v>
      </c>
      <c r="J6" s="4" t="s">
        <v>9</v>
      </c>
      <c r="K6" s="4" t="s">
        <v>10</v>
      </c>
      <c r="L6" s="4" t="s">
        <v>11</v>
      </c>
      <c r="M6" s="4"/>
    </row>
    <row r="7" spans="1:13" x14ac:dyDescent="0.25">
      <c r="A7" t="s">
        <v>99</v>
      </c>
      <c r="C7">
        <v>5</v>
      </c>
      <c r="D7">
        <v>94</v>
      </c>
      <c r="G7">
        <v>59</v>
      </c>
      <c r="H7" s="2">
        <f>1-G7/I2</f>
        <v>0.18055555555555558</v>
      </c>
      <c r="I7" s="2">
        <f>AVERAGE(H7:H9)</f>
        <v>0.18055555555555555</v>
      </c>
      <c r="J7" s="3">
        <f>_xlfn.STDEV.P(H7:H9)</f>
        <v>1.1340230290662865E-2</v>
      </c>
      <c r="K7" s="21">
        <f>AVERAGE(G7:G9)</f>
        <v>59</v>
      </c>
      <c r="L7" s="21">
        <f>_xlfn.STDEV.P(G7:G9)</f>
        <v>0.81649658092772603</v>
      </c>
    </row>
    <row r="8" spans="1:13" x14ac:dyDescent="0.25">
      <c r="A8" t="s">
        <v>100</v>
      </c>
      <c r="C8">
        <v>5</v>
      </c>
      <c r="D8">
        <v>94</v>
      </c>
      <c r="G8">
        <v>58</v>
      </c>
      <c r="H8" s="2">
        <f>1-G8/I2</f>
        <v>0.19444444444444442</v>
      </c>
      <c r="I8" s="2"/>
      <c r="J8" s="3"/>
      <c r="K8" s="21"/>
      <c r="L8" s="21"/>
    </row>
    <row r="9" spans="1:13" x14ac:dyDescent="0.25">
      <c r="A9" t="s">
        <v>101</v>
      </c>
      <c r="C9">
        <v>5</v>
      </c>
      <c r="D9">
        <v>94</v>
      </c>
      <c r="G9">
        <v>60</v>
      </c>
      <c r="H9" s="2">
        <f>1-G9/I2</f>
        <v>0.16666666666666663</v>
      </c>
      <c r="I9" s="2"/>
      <c r="J9" s="3"/>
      <c r="K9" s="21"/>
      <c r="L9" s="21"/>
    </row>
    <row r="10" spans="1:13" x14ac:dyDescent="0.25">
      <c r="H10" s="2"/>
      <c r="I10" s="2"/>
      <c r="J10" s="3"/>
      <c r="K10" s="21"/>
      <c r="L10" s="21"/>
    </row>
    <row r="11" spans="1:13" x14ac:dyDescent="0.25">
      <c r="A11" t="s">
        <v>102</v>
      </c>
      <c r="C11">
        <v>10</v>
      </c>
      <c r="D11">
        <v>72.2</v>
      </c>
      <c r="G11">
        <v>58</v>
      </c>
      <c r="H11" s="2">
        <f>1-G11/I2</f>
        <v>0.19444444444444442</v>
      </c>
      <c r="I11" s="2">
        <f>AVERAGE(H11:H13)</f>
        <v>0.1898148148148148</v>
      </c>
      <c r="J11" s="3">
        <f>_xlfn.STDEV.P(H11:H13)</f>
        <v>6.5472850109865284E-3</v>
      </c>
      <c r="K11" s="21">
        <f>AVERAGE(G11:G13)</f>
        <v>58.333333333333336</v>
      </c>
      <c r="L11" s="21">
        <f>_xlfn.STDEV.P(G11:G13)</f>
        <v>0.47140452079103168</v>
      </c>
    </row>
    <row r="12" spans="1:13" x14ac:dyDescent="0.25">
      <c r="A12" t="s">
        <v>103</v>
      </c>
      <c r="C12">
        <v>10</v>
      </c>
      <c r="D12">
        <v>72.2</v>
      </c>
      <c r="G12">
        <v>59</v>
      </c>
      <c r="H12" s="2">
        <f>1-G12/I2</f>
        <v>0.18055555555555558</v>
      </c>
      <c r="I12" s="2"/>
      <c r="J12" s="3"/>
      <c r="K12" s="21"/>
      <c r="L12" s="21"/>
    </row>
    <row r="13" spans="1:13" x14ac:dyDescent="0.25">
      <c r="A13" t="s">
        <v>104</v>
      </c>
      <c r="C13">
        <v>10</v>
      </c>
      <c r="D13">
        <v>72.2</v>
      </c>
      <c r="G13">
        <v>58</v>
      </c>
      <c r="H13" s="2">
        <f>1-G13/I2</f>
        <v>0.19444444444444442</v>
      </c>
      <c r="I13" s="2"/>
      <c r="J13" s="3"/>
      <c r="K13" s="21"/>
      <c r="L13" s="21"/>
    </row>
    <row r="14" spans="1:13" x14ac:dyDescent="0.25">
      <c r="H14" s="2"/>
      <c r="I14" s="2"/>
      <c r="J14" s="3"/>
      <c r="K14" s="21"/>
      <c r="L14" s="21"/>
    </row>
    <row r="15" spans="1:13" x14ac:dyDescent="0.25">
      <c r="A15" t="s">
        <v>102</v>
      </c>
      <c r="C15">
        <v>15</v>
      </c>
      <c r="D15">
        <v>100.2</v>
      </c>
      <c r="G15">
        <v>42</v>
      </c>
      <c r="H15" s="2">
        <f>1-G15/I2</f>
        <v>0.41666666666666663</v>
      </c>
      <c r="I15" s="2">
        <f>AVERAGE(H15:H17)</f>
        <v>0.35185185185185186</v>
      </c>
      <c r="J15" s="3">
        <f>_xlfn.STDEV.P(H15:H17)</f>
        <v>4.7213143644377613E-2</v>
      </c>
      <c r="K15" s="21">
        <f>AVERAGE(G15:G17)</f>
        <v>46.666666666666664</v>
      </c>
      <c r="L15" s="21">
        <f>_xlfn.STDEV.P(G15:G17)</f>
        <v>3.39934634239519</v>
      </c>
    </row>
    <row r="16" spans="1:13" x14ac:dyDescent="0.25">
      <c r="A16" t="s">
        <v>103</v>
      </c>
      <c r="C16">
        <v>15</v>
      </c>
      <c r="D16">
        <v>99.1</v>
      </c>
      <c r="G16">
        <v>50</v>
      </c>
      <c r="H16" s="2">
        <f>1-G16/I2</f>
        <v>0.30555555555555558</v>
      </c>
      <c r="I16" s="2"/>
      <c r="J16" s="2"/>
      <c r="K16" s="2"/>
      <c r="L16" s="21"/>
    </row>
    <row r="17" spans="1:12" x14ac:dyDescent="0.25">
      <c r="A17" t="s">
        <v>104</v>
      </c>
      <c r="C17">
        <v>15</v>
      </c>
      <c r="D17">
        <v>99.6</v>
      </c>
      <c r="G17">
        <v>48</v>
      </c>
      <c r="H17" s="2">
        <f>1-G17/I2</f>
        <v>0.33333333333333337</v>
      </c>
      <c r="I17" s="2"/>
      <c r="J17" s="2"/>
      <c r="K17" s="2"/>
      <c r="L17" s="21"/>
    </row>
  </sheetData>
  <mergeCells count="3">
    <mergeCell ref="A2:B2"/>
    <mergeCell ref="E2:H2"/>
    <mergeCell ref="A4:B4"/>
  </mergeCells>
  <pageMargins left="0.7" right="0.7" top="0.75" bottom="0.75" header="0.3" footer="0.3"/>
  <ignoredErrors>
    <ignoredError sqref="K15:L15 K11:L11 K7:L7" formulaRange="1"/>
  </ignoredErrors>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C9A0D1-C4E2-43CD-806D-FB081DD4BD08}">
  <dimension ref="A1:F45"/>
  <sheetViews>
    <sheetView workbookViewId="0">
      <selection activeCell="I18" sqref="I18"/>
    </sheetView>
  </sheetViews>
  <sheetFormatPr defaultRowHeight="15" x14ac:dyDescent="0.25"/>
  <cols>
    <col min="1" max="1" width="12" customWidth="1"/>
  </cols>
  <sheetData>
    <row r="1" spans="1:6" ht="21" x14ac:dyDescent="0.35">
      <c r="A1" s="13" t="s">
        <v>43</v>
      </c>
    </row>
    <row r="2" spans="1:6" s="5" customFormat="1" x14ac:dyDescent="0.25">
      <c r="A2" s="35" t="s">
        <v>18</v>
      </c>
      <c r="B2" s="35"/>
      <c r="C2" s="17">
        <v>45226</v>
      </c>
    </row>
    <row r="3" spans="1:6" x14ac:dyDescent="0.25">
      <c r="A3" s="16" t="s">
        <v>19</v>
      </c>
      <c r="B3" s="16"/>
      <c r="C3" s="19" t="s">
        <v>20</v>
      </c>
    </row>
    <row r="4" spans="1:6" x14ac:dyDescent="0.25">
      <c r="A4" s="35" t="s">
        <v>21</v>
      </c>
      <c r="B4" s="35"/>
      <c r="C4" s="19" t="s">
        <v>22</v>
      </c>
    </row>
    <row r="6" spans="1:6" ht="73.5" x14ac:dyDescent="0.25">
      <c r="A6" s="9" t="s">
        <v>89</v>
      </c>
      <c r="B6" s="9" t="s">
        <v>17</v>
      </c>
      <c r="C6" s="9" t="s">
        <v>14</v>
      </c>
      <c r="D6" s="9" t="s">
        <v>16</v>
      </c>
      <c r="E6" s="9" t="s">
        <v>15</v>
      </c>
      <c r="F6" s="9"/>
    </row>
    <row r="7" spans="1:6" x14ac:dyDescent="0.25">
      <c r="A7" s="64" t="s">
        <v>90</v>
      </c>
      <c r="B7">
        <v>5</v>
      </c>
      <c r="C7">
        <v>0.25</v>
      </c>
      <c r="D7">
        <f>AVERAGE(C7:C9)</f>
        <v>0.15</v>
      </c>
      <c r="E7" s="3">
        <f>_xlfn.STDEV.P(C7:C9)</f>
        <v>8.1649658092772567E-2</v>
      </c>
    </row>
    <row r="8" spans="1:6" x14ac:dyDescent="0.25">
      <c r="A8" s="64" t="s">
        <v>91</v>
      </c>
      <c r="B8">
        <v>5</v>
      </c>
      <c r="C8">
        <v>0.15</v>
      </c>
    </row>
    <row r="9" spans="1:6" x14ac:dyDescent="0.25">
      <c r="A9" s="64" t="s">
        <v>92</v>
      </c>
      <c r="B9">
        <v>5</v>
      </c>
      <c r="C9">
        <v>0.05</v>
      </c>
    </row>
    <row r="10" spans="1:6" x14ac:dyDescent="0.25">
      <c r="A10" s="64"/>
    </row>
    <row r="11" spans="1:6" x14ac:dyDescent="0.25">
      <c r="A11" s="64" t="s">
        <v>93</v>
      </c>
      <c r="B11">
        <v>10</v>
      </c>
      <c r="C11">
        <v>0.75</v>
      </c>
      <c r="D11">
        <f>AVERAGE(C11:C13)</f>
        <v>0.79999999999999993</v>
      </c>
      <c r="E11" s="3">
        <f>_xlfn.STDEV.P(C11:C13)</f>
        <v>0.14719601443879757</v>
      </c>
    </row>
    <row r="12" spans="1:6" x14ac:dyDescent="0.25">
      <c r="A12" s="64" t="s">
        <v>94</v>
      </c>
      <c r="B12">
        <v>10</v>
      </c>
      <c r="C12">
        <v>0.65</v>
      </c>
    </row>
    <row r="13" spans="1:6" x14ac:dyDescent="0.25">
      <c r="A13" s="64" t="s">
        <v>95</v>
      </c>
      <c r="B13">
        <v>10</v>
      </c>
      <c r="C13">
        <v>1</v>
      </c>
    </row>
    <row r="14" spans="1:6" x14ac:dyDescent="0.25">
      <c r="A14" s="64"/>
    </row>
    <row r="15" spans="1:6" x14ac:dyDescent="0.25">
      <c r="A15" s="64" t="s">
        <v>97</v>
      </c>
      <c r="B15">
        <v>15</v>
      </c>
      <c r="C15" t="s">
        <v>13</v>
      </c>
    </row>
    <row r="16" spans="1:6" x14ac:dyDescent="0.25">
      <c r="A16" s="64" t="s">
        <v>96</v>
      </c>
      <c r="B16">
        <v>15</v>
      </c>
      <c r="C16" t="s">
        <v>13</v>
      </c>
    </row>
    <row r="17" spans="1:4" x14ac:dyDescent="0.25">
      <c r="A17" s="64" t="s">
        <v>98</v>
      </c>
      <c r="B17">
        <v>15</v>
      </c>
      <c r="C17" t="s">
        <v>13</v>
      </c>
    </row>
    <row r="19" spans="1:4" ht="15.75" x14ac:dyDescent="0.25">
      <c r="A19" s="36" t="s">
        <v>23</v>
      </c>
      <c r="B19" s="37"/>
      <c r="C19" s="37"/>
      <c r="D19" s="38"/>
    </row>
    <row r="20" spans="1:4" x14ac:dyDescent="0.25">
      <c r="A20" s="39" t="s">
        <v>30</v>
      </c>
      <c r="B20" s="40"/>
      <c r="C20" s="40"/>
      <c r="D20" s="41"/>
    </row>
    <row r="21" spans="1:4" x14ac:dyDescent="0.25">
      <c r="A21" s="39"/>
      <c r="B21" s="40"/>
      <c r="C21" s="40"/>
      <c r="D21" s="41"/>
    </row>
    <row r="22" spans="1:4" x14ac:dyDescent="0.25">
      <c r="A22" s="39"/>
      <c r="B22" s="40"/>
      <c r="C22" s="40"/>
      <c r="D22" s="41"/>
    </row>
    <row r="23" spans="1:4" x14ac:dyDescent="0.25">
      <c r="A23" s="39"/>
      <c r="B23" s="40"/>
      <c r="C23" s="40"/>
      <c r="D23" s="41"/>
    </row>
    <row r="24" spans="1:4" x14ac:dyDescent="0.25">
      <c r="A24" s="39"/>
      <c r="B24" s="40"/>
      <c r="C24" s="40"/>
      <c r="D24" s="41"/>
    </row>
    <row r="25" spans="1:4" x14ac:dyDescent="0.25">
      <c r="A25" s="39"/>
      <c r="B25" s="40"/>
      <c r="C25" s="40"/>
      <c r="D25" s="41"/>
    </row>
    <row r="26" spans="1:4" x14ac:dyDescent="0.25">
      <c r="A26" s="39"/>
      <c r="B26" s="40"/>
      <c r="C26" s="40"/>
      <c r="D26" s="41"/>
    </row>
    <row r="27" spans="1:4" x14ac:dyDescent="0.25">
      <c r="A27" s="39"/>
      <c r="B27" s="40"/>
      <c r="C27" s="40"/>
      <c r="D27" s="41"/>
    </row>
    <row r="28" spans="1:4" x14ac:dyDescent="0.25">
      <c r="A28" s="42"/>
      <c r="B28" s="43"/>
      <c r="C28" s="43"/>
      <c r="D28" s="44"/>
    </row>
    <row r="29" spans="1:4" x14ac:dyDescent="0.25">
      <c r="A29" s="6"/>
      <c r="B29" s="6"/>
      <c r="C29" s="6"/>
      <c r="D29" s="6"/>
    </row>
    <row r="30" spans="1:4" ht="15.75" x14ac:dyDescent="0.25">
      <c r="A30" s="36" t="s">
        <v>24</v>
      </c>
      <c r="B30" s="37"/>
      <c r="C30" s="37"/>
      <c r="D30" s="38"/>
    </row>
    <row r="31" spans="1:4" x14ac:dyDescent="0.25">
      <c r="A31" s="45" t="s">
        <v>25</v>
      </c>
      <c r="B31" s="46"/>
      <c r="C31" s="46"/>
      <c r="D31" s="47"/>
    </row>
    <row r="32" spans="1:4" x14ac:dyDescent="0.25">
      <c r="A32" s="45" t="s">
        <v>26</v>
      </c>
      <c r="B32" s="46"/>
      <c r="C32" s="46"/>
      <c r="D32" s="47"/>
    </row>
    <row r="33" spans="1:4" x14ac:dyDescent="0.25">
      <c r="A33" s="45" t="s">
        <v>31</v>
      </c>
      <c r="B33" s="46"/>
      <c r="C33" s="46"/>
      <c r="D33" s="47"/>
    </row>
    <row r="34" spans="1:4" x14ac:dyDescent="0.25">
      <c r="A34" s="45" t="s">
        <v>32</v>
      </c>
      <c r="B34" s="46"/>
      <c r="C34" s="46"/>
      <c r="D34" s="47"/>
    </row>
    <row r="35" spans="1:4" x14ac:dyDescent="0.25">
      <c r="A35" s="45" t="s">
        <v>27</v>
      </c>
      <c r="B35" s="46"/>
      <c r="C35" s="46"/>
      <c r="D35" s="47"/>
    </row>
    <row r="36" spans="1:4" x14ac:dyDescent="0.25">
      <c r="A36" s="7"/>
      <c r="D36" s="8"/>
    </row>
    <row r="37" spans="1:4" x14ac:dyDescent="0.25">
      <c r="A37" s="51" t="s">
        <v>28</v>
      </c>
      <c r="B37" s="52"/>
      <c r="C37" s="52"/>
      <c r="D37" s="53"/>
    </row>
    <row r="39" spans="1:4" ht="15.75" x14ac:dyDescent="0.25">
      <c r="A39" s="54" t="s">
        <v>29</v>
      </c>
      <c r="B39" s="55"/>
      <c r="C39" s="55"/>
      <c r="D39" s="56"/>
    </row>
    <row r="40" spans="1:4" x14ac:dyDescent="0.25">
      <c r="A40" s="48" t="s">
        <v>105</v>
      </c>
      <c r="B40" s="49"/>
      <c r="C40" s="49"/>
      <c r="D40" s="50"/>
    </row>
    <row r="41" spans="1:4" ht="15" customHeight="1" x14ac:dyDescent="0.25">
      <c r="A41" s="10"/>
      <c r="B41" s="10"/>
      <c r="C41" s="10"/>
      <c r="D41" s="10"/>
    </row>
    <row r="42" spans="1:4" ht="15" customHeight="1" x14ac:dyDescent="0.25">
      <c r="A42" s="11"/>
      <c r="B42" s="11"/>
      <c r="C42" s="11"/>
      <c r="D42" s="11"/>
    </row>
    <row r="43" spans="1:4" x14ac:dyDescent="0.25">
      <c r="A43" s="12"/>
      <c r="B43" s="12"/>
      <c r="C43" s="12"/>
      <c r="D43" s="12"/>
    </row>
    <row r="44" spans="1:4" x14ac:dyDescent="0.25">
      <c r="A44" s="11"/>
      <c r="B44" s="11"/>
      <c r="C44" s="11"/>
      <c r="D44" s="11"/>
    </row>
    <row r="45" spans="1:4" x14ac:dyDescent="0.25">
      <c r="A45" s="11"/>
      <c r="B45" s="11"/>
      <c r="C45" s="11"/>
      <c r="D45" s="11"/>
    </row>
  </sheetData>
  <mergeCells count="13">
    <mergeCell ref="A2:B2"/>
    <mergeCell ref="A4:B4"/>
    <mergeCell ref="A35:D35"/>
    <mergeCell ref="A37:D37"/>
    <mergeCell ref="A39:D39"/>
    <mergeCell ref="A40:D40"/>
    <mergeCell ref="A19:D19"/>
    <mergeCell ref="A20:D28"/>
    <mergeCell ref="A30:D30"/>
    <mergeCell ref="A31:D31"/>
    <mergeCell ref="A32:D32"/>
    <mergeCell ref="A34:D34"/>
    <mergeCell ref="A33:D3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13DE0B-B213-47AF-906F-8BBBF80B7909}">
  <dimension ref="A1:D29"/>
  <sheetViews>
    <sheetView workbookViewId="0">
      <selection activeCell="B6" sqref="B6"/>
    </sheetView>
  </sheetViews>
  <sheetFormatPr defaultRowHeight="15" x14ac:dyDescent="0.25"/>
  <sheetData>
    <row r="1" spans="1:4" ht="23.25" x14ac:dyDescent="0.35">
      <c r="A1" s="15" t="s">
        <v>44</v>
      </c>
    </row>
    <row r="2" spans="1:4" x14ac:dyDescent="0.25">
      <c r="A2" s="60" t="s">
        <v>18</v>
      </c>
      <c r="B2" s="61"/>
      <c r="C2" s="18">
        <v>45232</v>
      </c>
    </row>
    <row r="3" spans="1:4" x14ac:dyDescent="0.25">
      <c r="A3" s="16" t="s">
        <v>19</v>
      </c>
      <c r="B3" s="19"/>
      <c r="C3" s="20" t="s">
        <v>41</v>
      </c>
    </row>
    <row r="4" spans="1:4" x14ac:dyDescent="0.25">
      <c r="A4" s="60" t="s">
        <v>21</v>
      </c>
      <c r="B4" s="61"/>
      <c r="C4" s="20" t="s">
        <v>42</v>
      </c>
    </row>
    <row r="6" spans="1:4" s="9" customFormat="1" ht="63" x14ac:dyDescent="0.25">
      <c r="A6" s="9" t="s">
        <v>89</v>
      </c>
      <c r="B6" s="9" t="s">
        <v>45</v>
      </c>
      <c r="C6" s="9" t="s">
        <v>16</v>
      </c>
      <c r="D6" s="9" t="s">
        <v>15</v>
      </c>
    </row>
    <row r="7" spans="1:4" x14ac:dyDescent="0.25">
      <c r="A7">
        <v>1</v>
      </c>
      <c r="B7">
        <v>0.15</v>
      </c>
      <c r="C7">
        <f>AVERAGE(B7:B11)</f>
        <v>0.17499999999999999</v>
      </c>
      <c r="D7">
        <f>_xlfn.STDEV.P(B7:B11)</f>
        <v>0.12041594578792296</v>
      </c>
    </row>
    <row r="8" spans="1:4" x14ac:dyDescent="0.25">
      <c r="A8">
        <v>2</v>
      </c>
      <c r="B8">
        <v>0.1</v>
      </c>
    </row>
    <row r="9" spans="1:4" x14ac:dyDescent="0.25">
      <c r="A9">
        <v>3</v>
      </c>
      <c r="B9">
        <v>0.05</v>
      </c>
    </row>
    <row r="10" spans="1:4" x14ac:dyDescent="0.25">
      <c r="A10">
        <v>4</v>
      </c>
      <c r="B10">
        <v>0.4</v>
      </c>
    </row>
    <row r="11" spans="1:4" x14ac:dyDescent="0.25">
      <c r="A11">
        <v>5</v>
      </c>
      <c r="B11">
        <v>0.17499999999999999</v>
      </c>
    </row>
    <row r="13" spans="1:4" ht="15.75" x14ac:dyDescent="0.25">
      <c r="A13" s="36" t="s">
        <v>23</v>
      </c>
      <c r="B13" s="37"/>
      <c r="C13" s="37"/>
      <c r="D13" s="38"/>
    </row>
    <row r="14" spans="1:4" x14ac:dyDescent="0.25">
      <c r="A14" s="39" t="s">
        <v>47</v>
      </c>
      <c r="B14" s="40"/>
      <c r="C14" s="40"/>
      <c r="D14" s="41"/>
    </row>
    <row r="15" spans="1:4" x14ac:dyDescent="0.25">
      <c r="A15" s="39"/>
      <c r="B15" s="40"/>
      <c r="C15" s="40"/>
      <c r="D15" s="41"/>
    </row>
    <row r="16" spans="1:4" x14ac:dyDescent="0.25">
      <c r="A16" s="39"/>
      <c r="B16" s="40"/>
      <c r="C16" s="40"/>
      <c r="D16" s="41"/>
    </row>
    <row r="17" spans="1:4" x14ac:dyDescent="0.25">
      <c r="A17" s="39"/>
      <c r="B17" s="40"/>
      <c r="C17" s="40"/>
      <c r="D17" s="41"/>
    </row>
    <row r="18" spans="1:4" x14ac:dyDescent="0.25">
      <c r="A18" s="39"/>
      <c r="B18" s="40"/>
      <c r="C18" s="40"/>
      <c r="D18" s="41"/>
    </row>
    <row r="19" spans="1:4" x14ac:dyDescent="0.25">
      <c r="A19" s="39"/>
      <c r="B19" s="40"/>
      <c r="C19" s="40"/>
      <c r="D19" s="41"/>
    </row>
    <row r="20" spans="1:4" x14ac:dyDescent="0.25">
      <c r="A20" s="39"/>
      <c r="B20" s="40"/>
      <c r="C20" s="40"/>
      <c r="D20" s="41"/>
    </row>
    <row r="21" spans="1:4" x14ac:dyDescent="0.25">
      <c r="A21" s="39"/>
      <c r="B21" s="40"/>
      <c r="C21" s="40"/>
      <c r="D21" s="41"/>
    </row>
    <row r="22" spans="1:4" x14ac:dyDescent="0.25">
      <c r="A22" s="39"/>
      <c r="B22" s="40"/>
      <c r="C22" s="40"/>
      <c r="D22" s="41"/>
    </row>
    <row r="23" spans="1:4" x14ac:dyDescent="0.25">
      <c r="A23" s="39"/>
      <c r="B23" s="40"/>
      <c r="C23" s="40"/>
      <c r="D23" s="41"/>
    </row>
    <row r="24" spans="1:4" x14ac:dyDescent="0.25">
      <c r="A24" s="42"/>
      <c r="B24" s="43"/>
      <c r="C24" s="43"/>
      <c r="D24" s="44"/>
    </row>
    <row r="25" spans="1:4" x14ac:dyDescent="0.25">
      <c r="A25" s="6"/>
      <c r="B25" s="6"/>
      <c r="C25" s="6"/>
      <c r="D25" s="6"/>
    </row>
    <row r="26" spans="1:4" ht="15.75" x14ac:dyDescent="0.25">
      <c r="A26" s="36" t="s">
        <v>24</v>
      </c>
      <c r="B26" s="37"/>
      <c r="C26" s="37"/>
      <c r="D26" s="38"/>
    </row>
    <row r="27" spans="1:4" x14ac:dyDescent="0.25">
      <c r="A27" s="57" t="s">
        <v>48</v>
      </c>
      <c r="B27" s="58"/>
      <c r="C27" s="58"/>
      <c r="D27" s="59"/>
    </row>
    <row r="28" spans="1:4" x14ac:dyDescent="0.25">
      <c r="A28" s="57" t="s">
        <v>49</v>
      </c>
      <c r="B28" s="58"/>
      <c r="C28" s="58"/>
      <c r="D28" s="59"/>
    </row>
    <row r="29" spans="1:4" x14ac:dyDescent="0.25">
      <c r="A29" s="51" t="s">
        <v>46</v>
      </c>
      <c r="B29" s="52"/>
      <c r="C29" s="52"/>
      <c r="D29" s="53"/>
    </row>
  </sheetData>
  <mergeCells count="8">
    <mergeCell ref="A27:D27"/>
    <mergeCell ref="A28:D28"/>
    <mergeCell ref="A29:D29"/>
    <mergeCell ref="A2:B2"/>
    <mergeCell ref="A4:B4"/>
    <mergeCell ref="A13:D13"/>
    <mergeCell ref="A14:D24"/>
    <mergeCell ref="A26:D2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0A5EE3-46D0-4F3C-B1B6-8D50CE6C8E79}">
  <dimension ref="A1:C10"/>
  <sheetViews>
    <sheetView workbookViewId="0">
      <selection activeCell="F15" sqref="F15"/>
    </sheetView>
  </sheetViews>
  <sheetFormatPr defaultRowHeight="15" x14ac:dyDescent="0.25"/>
  <cols>
    <col min="1" max="1" width="17.5703125" customWidth="1"/>
    <col min="2" max="2" width="14.28515625" customWidth="1"/>
  </cols>
  <sheetData>
    <row r="1" spans="1:3" ht="23.25" x14ac:dyDescent="0.35">
      <c r="A1" s="15" t="s">
        <v>68</v>
      </c>
    </row>
    <row r="2" spans="1:3" s="30" customFormat="1" x14ac:dyDescent="0.25">
      <c r="A2" s="62" t="s">
        <v>66</v>
      </c>
      <c r="B2" s="62"/>
      <c r="C2" s="29" t="s">
        <v>67</v>
      </c>
    </row>
    <row r="3" spans="1:3" x14ac:dyDescent="0.25">
      <c r="A3" s="28" t="s">
        <v>56</v>
      </c>
      <c r="B3" s="27">
        <v>200000</v>
      </c>
      <c r="C3" t="s">
        <v>57</v>
      </c>
    </row>
    <row r="4" spans="1:3" x14ac:dyDescent="0.25">
      <c r="A4" s="28" t="s">
        <v>58</v>
      </c>
      <c r="B4" s="25">
        <v>0.15</v>
      </c>
      <c r="C4" t="s">
        <v>59</v>
      </c>
    </row>
    <row r="5" spans="1:3" x14ac:dyDescent="0.25">
      <c r="A5" s="28" t="s">
        <v>60</v>
      </c>
      <c r="B5" s="23">
        <f>(PI()/4)*B4^4</f>
        <v>3.9760782021995816E-4</v>
      </c>
      <c r="C5" t="s">
        <v>61</v>
      </c>
    </row>
    <row r="6" spans="1:3" x14ac:dyDescent="0.25">
      <c r="A6" s="28" t="s">
        <v>62</v>
      </c>
      <c r="B6" s="26">
        <v>2</v>
      </c>
    </row>
    <row r="7" spans="1:3" x14ac:dyDescent="0.25">
      <c r="A7" s="28" t="s">
        <v>69</v>
      </c>
      <c r="B7" s="27">
        <v>4</v>
      </c>
      <c r="C7" t="s">
        <v>59</v>
      </c>
    </row>
    <row r="8" spans="1:3" x14ac:dyDescent="0.25">
      <c r="A8" s="28" t="s">
        <v>63</v>
      </c>
      <c r="B8" s="24">
        <v>8.0000000000000002E-3</v>
      </c>
      <c r="C8" t="s">
        <v>57</v>
      </c>
    </row>
    <row r="9" spans="1:3" x14ac:dyDescent="0.25">
      <c r="A9" s="28" t="s">
        <v>70</v>
      </c>
      <c r="B9" s="26">
        <v>20</v>
      </c>
      <c r="C9" t="s">
        <v>59</v>
      </c>
    </row>
    <row r="10" spans="1:3" s="30" customFormat="1" x14ac:dyDescent="0.25">
      <c r="A10" s="29" t="s">
        <v>64</v>
      </c>
      <c r="B10" s="63">
        <f>((PI()^2)*B3*B5/((B6*B9)^2))+((B8*(B7^2))/(PI()^2))</f>
        <v>0.50349809805002499</v>
      </c>
      <c r="C10" s="30" t="s">
        <v>65</v>
      </c>
    </row>
  </sheetData>
  <mergeCells count="1">
    <mergeCell ref="A2:B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Velocity tests</vt:lpstr>
      <vt:lpstr>Gelatin concentration tests</vt:lpstr>
      <vt:lpstr>Needle insertion force tests</vt:lpstr>
      <vt:lpstr>Actuation system force tests</vt:lpstr>
      <vt:lpstr>Theoretical critical load</vt:lpstr>
    </vt:vector>
  </TitlesOfParts>
  <Company>TU Delft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Jette Bloemberg</dc:creator>
  <cp:lastModifiedBy>Jette Bloemberg</cp:lastModifiedBy>
  <dcterms:created xsi:type="dcterms:W3CDTF">2024-03-14T14:24:11Z</dcterms:created>
  <dcterms:modified xsi:type="dcterms:W3CDTF">2024-10-10T14:11:17Z</dcterms:modified>
</cp:coreProperties>
</file>