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Excel for filtration/"/>
    </mc:Choice>
  </mc:AlternateContent>
  <xr:revisionPtr revIDLastSave="9" documentId="8_{EF1F0111-10DE-4025-BC72-B05D41D4AD68}" xr6:coauthVersionLast="47" xr6:coauthVersionMax="47" xr10:uidLastSave="{A9671E80-4A7D-45CC-B71B-3F6510400348}"/>
  <bookViews>
    <workbookView xWindow="-108" yWindow="-108" windowWidth="23256" windowHeight="12456" xr2:uid="{F09344C2-843B-4C42-9495-7AF886AEA676}"/>
  </bookViews>
  <sheets>
    <sheet name="10cms" sheetId="1" r:id="rId1"/>
    <sheet name="25cms" sheetId="2" r:id="rId2"/>
    <sheet name="17.5" sheetId="3" r:id="rId3"/>
    <sheet name="32.5" sheetId="4" r:id="rId4"/>
    <sheet name="All" sheetId="5" r:id="rId5"/>
    <sheet name="25 w L3" sheetId="6" r:id="rId6"/>
  </sheets>
  <externalReferences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2" l="1"/>
  <c r="P22" i="2"/>
  <c r="Q22" i="2"/>
  <c r="R22" i="2"/>
  <c r="S22" i="2"/>
  <c r="T22" i="2"/>
  <c r="O21" i="2"/>
  <c r="P21" i="2"/>
  <c r="Q21" i="2"/>
  <c r="R21" i="2"/>
  <c r="S21" i="2"/>
  <c r="T21" i="2"/>
  <c r="N22" i="2"/>
  <c r="N21" i="2"/>
  <c r="O20" i="2"/>
  <c r="P20" i="2"/>
  <c r="Q20" i="2"/>
  <c r="R20" i="2"/>
  <c r="S20" i="2"/>
  <c r="T20" i="2"/>
  <c r="P8" i="6"/>
  <c r="O8" i="6"/>
  <c r="N8" i="6"/>
  <c r="M8" i="6"/>
  <c r="P7" i="6"/>
  <c r="O7" i="6"/>
  <c r="N7" i="6"/>
  <c r="M7" i="6"/>
  <c r="P6" i="6"/>
  <c r="O6" i="6"/>
  <c r="N6" i="6"/>
  <c r="M6" i="6"/>
  <c r="P5" i="6"/>
  <c r="O5" i="6"/>
  <c r="N5" i="6"/>
  <c r="M5" i="6"/>
  <c r="P4" i="6"/>
  <c r="O4" i="6"/>
  <c r="N4" i="6"/>
  <c r="M4" i="6"/>
  <c r="P3" i="6"/>
  <c r="O3" i="6"/>
  <c r="N3" i="6"/>
  <c r="M3" i="6"/>
  <c r="P2" i="6"/>
  <c r="O2" i="6"/>
  <c r="N2" i="6"/>
  <c r="M2" i="6"/>
  <c r="P8" i="4"/>
  <c r="O8" i="4"/>
  <c r="N8" i="4"/>
  <c r="M8" i="4"/>
  <c r="P7" i="4"/>
  <c r="O7" i="4"/>
  <c r="N7" i="4"/>
  <c r="M7" i="4"/>
  <c r="P6" i="4"/>
  <c r="O6" i="4"/>
  <c r="N6" i="4"/>
  <c r="M6" i="4"/>
  <c r="P5" i="4"/>
  <c r="O5" i="4"/>
  <c r="N5" i="4"/>
  <c r="M5" i="4"/>
  <c r="P4" i="4"/>
  <c r="O4" i="4"/>
  <c r="N4" i="4"/>
  <c r="M4" i="4"/>
  <c r="P3" i="4"/>
  <c r="O3" i="4"/>
  <c r="N3" i="4"/>
  <c r="M3" i="4"/>
  <c r="P2" i="4"/>
  <c r="O2" i="4"/>
  <c r="N2" i="4"/>
  <c r="M2" i="4"/>
  <c r="P8" i="3"/>
  <c r="O8" i="3"/>
  <c r="N8" i="3"/>
  <c r="M8" i="3"/>
  <c r="P7" i="3"/>
  <c r="O7" i="3"/>
  <c r="N7" i="3"/>
  <c r="M7" i="3"/>
  <c r="P6" i="3"/>
  <c r="O6" i="3"/>
  <c r="N6" i="3"/>
  <c r="M6" i="3"/>
  <c r="P5" i="3"/>
  <c r="O5" i="3"/>
  <c r="N5" i="3"/>
  <c r="M5" i="3"/>
  <c r="P4" i="3"/>
  <c r="O4" i="3"/>
  <c r="N4" i="3"/>
  <c r="M4" i="3"/>
  <c r="P3" i="3"/>
  <c r="O3" i="3"/>
  <c r="N3" i="3"/>
  <c r="M3" i="3"/>
  <c r="P2" i="3"/>
  <c r="O2" i="3"/>
  <c r="N2" i="3"/>
  <c r="M2" i="3"/>
  <c r="N20" i="2"/>
  <c r="T19" i="2"/>
  <c r="S19" i="2"/>
  <c r="R19" i="2"/>
  <c r="Q19" i="2"/>
  <c r="P19" i="2"/>
  <c r="O19" i="2"/>
  <c r="N19" i="2"/>
  <c r="T18" i="2"/>
  <c r="S18" i="2"/>
  <c r="R18" i="2"/>
  <c r="Q18" i="2"/>
  <c r="P18" i="2"/>
  <c r="O18" i="2"/>
  <c r="N18" i="2"/>
  <c r="T17" i="2"/>
  <c r="S17" i="2"/>
  <c r="R17" i="2"/>
  <c r="Q17" i="2"/>
  <c r="P17" i="2"/>
  <c r="O17" i="2"/>
  <c r="N17" i="2"/>
  <c r="T16" i="2"/>
  <c r="S16" i="2"/>
  <c r="R16" i="2"/>
  <c r="Q16" i="2"/>
  <c r="P16" i="2"/>
  <c r="O16" i="2"/>
  <c r="N16" i="2"/>
  <c r="T15" i="2"/>
  <c r="S15" i="2"/>
  <c r="R15" i="2"/>
  <c r="Q15" i="2"/>
  <c r="P15" i="2"/>
  <c r="O15" i="2"/>
  <c r="N15" i="2"/>
  <c r="P8" i="2"/>
  <c r="O8" i="2"/>
  <c r="N8" i="2"/>
  <c r="M8" i="2"/>
  <c r="P7" i="2"/>
  <c r="O7" i="2"/>
  <c r="N7" i="2"/>
  <c r="M7" i="2"/>
  <c r="P6" i="2"/>
  <c r="O6" i="2"/>
  <c r="N6" i="2"/>
  <c r="M6" i="2"/>
  <c r="P5" i="2"/>
  <c r="O5" i="2"/>
  <c r="N5" i="2"/>
  <c r="M5" i="2"/>
  <c r="P4" i="2"/>
  <c r="O4" i="2"/>
  <c r="N4" i="2"/>
  <c r="M4" i="2"/>
  <c r="P3" i="2"/>
  <c r="O3" i="2"/>
  <c r="N3" i="2"/>
  <c r="M3" i="2"/>
  <c r="P2" i="2"/>
  <c r="O2" i="2"/>
  <c r="N2" i="2"/>
  <c r="M2" i="2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P3" i="1"/>
  <c r="O3" i="1"/>
  <c r="N3" i="1"/>
  <c r="M3" i="1"/>
  <c r="P2" i="1"/>
  <c r="O2" i="1"/>
  <c r="N2" i="1"/>
  <c r="M2" i="1"/>
</calcChain>
</file>

<file path=xl/sharedStrings.xml><?xml version="1.0" encoding="utf-8"?>
<sst xmlns="http://schemas.openxmlformats.org/spreadsheetml/2006/main" count="199" uniqueCount="28">
  <si>
    <t>SOLAIR 1100</t>
  </si>
  <si>
    <t>Chanel size (micro meter)</t>
  </si>
  <si>
    <t>Inlet Conc</t>
  </si>
  <si>
    <t>Counts: Cuml</t>
  </si>
  <si>
    <t>StD</t>
  </si>
  <si>
    <t>Pressure drop</t>
  </si>
  <si>
    <t>inH2O</t>
  </si>
  <si>
    <t>Outlet Conc</t>
  </si>
  <si>
    <t>mmH2O/cm2</t>
  </si>
  <si>
    <t>RH in lab</t>
  </si>
  <si>
    <t>%</t>
  </si>
  <si>
    <t>EFF1</t>
  </si>
  <si>
    <t>EFF2</t>
  </si>
  <si>
    <t>EFF3</t>
  </si>
  <si>
    <t>STDV</t>
  </si>
  <si>
    <t>Eff: %</t>
  </si>
  <si>
    <t>AVG - Eff</t>
  </si>
  <si>
    <t>stdev</t>
  </si>
  <si>
    <t>inlet</t>
  </si>
  <si>
    <t>10cm/s-avg</t>
  </si>
  <si>
    <t>17.5cm/s-avg</t>
  </si>
  <si>
    <t>25cm/s-avg</t>
  </si>
  <si>
    <t>32.5cm/s-avg</t>
  </si>
  <si>
    <t>Outlet</t>
  </si>
  <si>
    <t>avg1</t>
  </si>
  <si>
    <t>avg2</t>
  </si>
  <si>
    <t>avg3</t>
  </si>
  <si>
    <t>Grip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</si>
</sst>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57426731693140443"/>
          <c:h val="0.63798984586386165"/>
        </c:manualLayout>
      </c:layout>
      <c:barChart>
        <c:barDir val="col"/>
        <c:grouping val="clustered"/>
        <c:varyColors val="1"/>
        <c:ser>
          <c:idx val="0"/>
          <c:order val="0"/>
          <c:tx>
            <c:v>Eff @ 10cm/s</c:v>
          </c:tx>
          <c:invertIfNegative val="0"/>
          <c:errBars>
            <c:errBarType val="both"/>
            <c:errValType val="cust"/>
            <c:noEndCap val="0"/>
            <c:plus>
              <c:numRef>
                <c:f>All!$B$3:$B$9</c:f>
                <c:numCache>
                  <c:formatCode>General</c:formatCode>
                  <c:ptCount val="7"/>
                  <c:pt idx="0">
                    <c:v>1.2027070669439746</c:v>
                  </c:pt>
                  <c:pt idx="1">
                    <c:v>1.9012476427397682</c:v>
                  </c:pt>
                  <c:pt idx="2">
                    <c:v>4.4354470355565141</c:v>
                  </c:pt>
                  <c:pt idx="3">
                    <c:v>6.0888045592290139</c:v>
                  </c:pt>
                  <c:pt idx="4">
                    <c:v>7.4509523593577427</c:v>
                  </c:pt>
                  <c:pt idx="5">
                    <c:v>9.3334071225821091</c:v>
                  </c:pt>
                  <c:pt idx="6">
                    <c:v>10.605010980288469</c:v>
                  </c:pt>
                </c:numCache>
              </c:numRef>
            </c:plus>
            <c:minus>
              <c:numRef>
                <c:f>All!$B$3:$B$9</c:f>
                <c:numCache>
                  <c:formatCode>General</c:formatCode>
                  <c:ptCount val="7"/>
                  <c:pt idx="0">
                    <c:v>1.2027070669439746</c:v>
                  </c:pt>
                  <c:pt idx="1">
                    <c:v>1.9012476427397682</c:v>
                  </c:pt>
                  <c:pt idx="2">
                    <c:v>4.4354470355565141</c:v>
                  </c:pt>
                  <c:pt idx="3">
                    <c:v>6.0888045592290139</c:v>
                  </c:pt>
                  <c:pt idx="4">
                    <c:v>7.4509523593577427</c:v>
                  </c:pt>
                  <c:pt idx="5">
                    <c:v>9.3334071225821091</c:v>
                  </c:pt>
                  <c:pt idx="6">
                    <c:v>10.605010980288469</c:v>
                  </c:pt>
                </c:numCache>
              </c:numRef>
            </c:minus>
          </c:errBars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22.572306805</c:v>
                </c:pt>
                <c:pt idx="1">
                  <c:v>24.110791405000001</c:v>
                </c:pt>
                <c:pt idx="2">
                  <c:v>27.968945140000002</c:v>
                </c:pt>
                <c:pt idx="3">
                  <c:v>30.982470145000001</c:v>
                </c:pt>
                <c:pt idx="4">
                  <c:v>33.746110469999998</c:v>
                </c:pt>
                <c:pt idx="5">
                  <c:v>41.901869439999999</c:v>
                </c:pt>
                <c:pt idx="6">
                  <c:v>55.712700990000002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2-4D97-A0B5-A6A3697F4094}"/>
            </c:ext>
          </c:extLst>
        </c:ser>
        <c:ser>
          <c:idx val="2"/>
          <c:order val="2"/>
          <c:tx>
            <c:v>Eff @ 25cm/s</c:v>
          </c:tx>
          <c:spPr>
            <a:solidFill>
              <a:schemeClr val="accent2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All!$J$3:$J$9</c:f>
                <c:numCache>
                  <c:formatCode>General</c:formatCode>
                  <c:ptCount val="7"/>
                  <c:pt idx="0">
                    <c:v>3.7979229028166799</c:v>
                  </c:pt>
                  <c:pt idx="1">
                    <c:v>3.9742831704017507</c:v>
                  </c:pt>
                  <c:pt idx="2">
                    <c:v>4.6336110987785775</c:v>
                  </c:pt>
                  <c:pt idx="3">
                    <c:v>5.4250979527510053</c:v>
                  </c:pt>
                  <c:pt idx="4">
                    <c:v>6.3410310888361403</c:v>
                  </c:pt>
                  <c:pt idx="5">
                    <c:v>7.7509929482644271</c:v>
                  </c:pt>
                  <c:pt idx="6">
                    <c:v>5.5006410963188834</c:v>
                  </c:pt>
                </c:numCache>
              </c:numRef>
            </c:plus>
            <c:minus>
              <c:numRef>
                <c:f>All!$J$3:$J$9</c:f>
                <c:numCache>
                  <c:formatCode>General</c:formatCode>
                  <c:ptCount val="7"/>
                  <c:pt idx="0">
                    <c:v>3.7979229028166799</c:v>
                  </c:pt>
                  <c:pt idx="1">
                    <c:v>3.9742831704017507</c:v>
                  </c:pt>
                  <c:pt idx="2">
                    <c:v>4.6336110987785775</c:v>
                  </c:pt>
                  <c:pt idx="3">
                    <c:v>5.4250979527510053</c:v>
                  </c:pt>
                  <c:pt idx="4">
                    <c:v>6.3410310888361403</c:v>
                  </c:pt>
                  <c:pt idx="5">
                    <c:v>7.7509929482644271</c:v>
                  </c:pt>
                  <c:pt idx="6">
                    <c:v>5.5006410963188834</c:v>
                  </c:pt>
                </c:numCache>
              </c:numRef>
            </c:minus>
          </c:errBars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All!$I$3:$I$9</c:f>
              <c:numCache>
                <c:formatCode>General</c:formatCode>
                <c:ptCount val="7"/>
                <c:pt idx="0">
                  <c:v>27.449415985000002</c:v>
                </c:pt>
                <c:pt idx="1">
                  <c:v>28.869225735000001</c:v>
                </c:pt>
                <c:pt idx="2">
                  <c:v>32.753454009999999</c:v>
                </c:pt>
                <c:pt idx="3">
                  <c:v>36.411055654999998</c:v>
                </c:pt>
                <c:pt idx="4">
                  <c:v>40.738686990000005</c:v>
                </c:pt>
                <c:pt idx="5">
                  <c:v>54.048841590000002</c:v>
                </c:pt>
                <c:pt idx="6">
                  <c:v>68.118233884999995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32-4D97-A0B5-A6A3697F4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lineChart>
        <c:grouping val="standard"/>
        <c:varyColors val="1"/>
        <c:ser>
          <c:idx val="1"/>
          <c:order val="1"/>
          <c:tx>
            <c:v>Inlet Conc. @ 10cm/s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All!$C$3:$C$9</c:f>
              <c:numCache>
                <c:formatCode>General</c:formatCode>
                <c:ptCount val="7"/>
                <c:pt idx="0">
                  <c:v>6372079.1850000005</c:v>
                </c:pt>
                <c:pt idx="1">
                  <c:v>4532451.1850000005</c:v>
                </c:pt>
                <c:pt idx="2">
                  <c:v>3650375.66</c:v>
                </c:pt>
                <c:pt idx="3">
                  <c:v>3162319.9249999998</c:v>
                </c:pt>
                <c:pt idx="4">
                  <c:v>2718257.7050000001</c:v>
                </c:pt>
                <c:pt idx="5">
                  <c:v>1443872.96</c:v>
                </c:pt>
                <c:pt idx="6">
                  <c:v>322990.49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32-4D97-A0B5-A6A3697F4094}"/>
            </c:ext>
          </c:extLst>
        </c:ser>
        <c:ser>
          <c:idx val="3"/>
          <c:order val="3"/>
          <c:tx>
            <c:v>Inlet Conc. @ 25cm/s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All!$K$3:$K$9</c:f>
              <c:numCache>
                <c:formatCode>General</c:formatCode>
                <c:ptCount val="7"/>
                <c:pt idx="0">
                  <c:v>11359544.725</c:v>
                </c:pt>
                <c:pt idx="1">
                  <c:v>8064834.7350000003</c:v>
                </c:pt>
                <c:pt idx="2">
                  <c:v>6383841.835</c:v>
                </c:pt>
                <c:pt idx="3">
                  <c:v>5292200.8849999998</c:v>
                </c:pt>
                <c:pt idx="4">
                  <c:v>4269722.9749999996</c:v>
                </c:pt>
                <c:pt idx="5">
                  <c:v>2073976.19</c:v>
                </c:pt>
                <c:pt idx="6">
                  <c:v>422698.82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32-4D97-A0B5-A6A3697F4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805984"/>
        <c:axId val="677808896"/>
      </c:line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2632988523493387"/>
              <c:y val="0.796782294105128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  <c:valAx>
        <c:axId val="677808896"/>
        <c:scaling>
          <c:logBase val="10"/>
          <c:orientation val="minMax"/>
          <c:max val="100000000"/>
        </c:scaling>
        <c:delete val="0"/>
        <c:axPos val="r"/>
        <c:title>
          <c:overlay val="0"/>
        </c:title>
        <c:numFmt formatCode="0E+00" sourceLinked="0"/>
        <c:majorTickMark val="out"/>
        <c:minorTickMark val="none"/>
        <c:tickLblPos val="nextTo"/>
        <c:crossAx val="677805984"/>
        <c:crosses val="max"/>
        <c:crossBetween val="between"/>
      </c:valAx>
      <c:catAx>
        <c:axId val="6778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780889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40226510901823548"/>
          <c:y val="0.73695334019643299"/>
          <c:w val="0.59198360008920459"/>
          <c:h val="0.20650955733006873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All!$A$1</c:f>
              <c:strCache>
                <c:ptCount val="1"/>
                <c:pt idx="0">
                  <c:v>10cm/s-avg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22.572306805</c:v>
                </c:pt>
                <c:pt idx="1">
                  <c:v>24.110791405000001</c:v>
                </c:pt>
                <c:pt idx="2">
                  <c:v>27.968945140000002</c:v>
                </c:pt>
                <c:pt idx="3">
                  <c:v>30.982470145000001</c:v>
                </c:pt>
                <c:pt idx="4">
                  <c:v>33.746110469999998</c:v>
                </c:pt>
                <c:pt idx="5">
                  <c:v>41.901869439999999</c:v>
                </c:pt>
                <c:pt idx="6">
                  <c:v>55.712700990000002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08-4E48-A8B5-A0073C0ABC23}"/>
            </c:ext>
          </c:extLst>
        </c:ser>
        <c:ser>
          <c:idx val="1"/>
          <c:order val="1"/>
          <c:tx>
            <c:strRef>
              <c:f>All!$E$1</c:f>
              <c:strCache>
                <c:ptCount val="1"/>
                <c:pt idx="0">
                  <c:v>17.5cm/s-avg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All!$E$3:$E$9</c:f>
              <c:numCache>
                <c:formatCode>General</c:formatCode>
                <c:ptCount val="7"/>
                <c:pt idx="0">
                  <c:v>23.253832879999997</c:v>
                </c:pt>
                <c:pt idx="1">
                  <c:v>24.402817120000002</c:v>
                </c:pt>
                <c:pt idx="2">
                  <c:v>27.208857010000003</c:v>
                </c:pt>
                <c:pt idx="3">
                  <c:v>29.584678759999999</c:v>
                </c:pt>
                <c:pt idx="4">
                  <c:v>32.677087245000003</c:v>
                </c:pt>
                <c:pt idx="5">
                  <c:v>42.657558184999999</c:v>
                </c:pt>
                <c:pt idx="6">
                  <c:v>58.817392689999998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08-4E48-A8B5-A0073C0ABC23}"/>
            </c:ext>
          </c:extLst>
        </c:ser>
        <c:ser>
          <c:idx val="2"/>
          <c:order val="2"/>
          <c:tx>
            <c:strRef>
              <c:f>All!$I$1</c:f>
              <c:strCache>
                <c:ptCount val="1"/>
                <c:pt idx="0">
                  <c:v>25cm/s-avg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All!$I$3:$I$9</c:f>
              <c:numCache>
                <c:formatCode>General</c:formatCode>
                <c:ptCount val="7"/>
                <c:pt idx="0">
                  <c:v>27.449415985000002</c:v>
                </c:pt>
                <c:pt idx="1">
                  <c:v>28.869225735000001</c:v>
                </c:pt>
                <c:pt idx="2">
                  <c:v>32.753454009999999</c:v>
                </c:pt>
                <c:pt idx="3">
                  <c:v>36.411055654999998</c:v>
                </c:pt>
                <c:pt idx="4">
                  <c:v>40.738686990000005</c:v>
                </c:pt>
                <c:pt idx="5">
                  <c:v>54.048841590000002</c:v>
                </c:pt>
                <c:pt idx="6">
                  <c:v>68.118233884999995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08-4E48-A8B5-A0073C0ABC23}"/>
            </c:ext>
          </c:extLst>
        </c:ser>
        <c:ser>
          <c:idx val="3"/>
          <c:order val="3"/>
          <c:tx>
            <c:strRef>
              <c:f>All!$M$1</c:f>
              <c:strCache>
                <c:ptCount val="1"/>
                <c:pt idx="0">
                  <c:v>32.5cm/s-avg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All!$M$3:$M$9</c:f>
              <c:numCache>
                <c:formatCode>General</c:formatCode>
                <c:ptCount val="7"/>
                <c:pt idx="0">
                  <c:v>19.81198191</c:v>
                </c:pt>
                <c:pt idx="1">
                  <c:v>24.562782415000001</c:v>
                </c:pt>
                <c:pt idx="2">
                  <c:v>31.385573035</c:v>
                </c:pt>
                <c:pt idx="3">
                  <c:v>36.554034834999996</c:v>
                </c:pt>
                <c:pt idx="4">
                  <c:v>41.953282180000002</c:v>
                </c:pt>
                <c:pt idx="5">
                  <c:v>55.25798691</c:v>
                </c:pt>
                <c:pt idx="6">
                  <c:v>67.726337749999999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A08-4E48-A8B5-A0073C0AB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4241520"/>
        <c:axId val="1644252336"/>
      </c:lineChart>
      <c:catAx>
        <c:axId val="164424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252336"/>
        <c:crosses val="autoZero"/>
        <c:auto val="1"/>
        <c:lblAlgn val="ctr"/>
        <c:lblOffset val="100"/>
        <c:noMultiLvlLbl val="0"/>
      </c:catAx>
      <c:valAx>
        <c:axId val="164425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241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55004718065831"/>
          <c:y val="0.10637962389532769"/>
          <c:w val="0.66013844946118894"/>
          <c:h val="0.7329389005657162"/>
        </c:manualLayout>
      </c:layout>
      <c:barChart>
        <c:barDir val="col"/>
        <c:grouping val="clustered"/>
        <c:varyColors val="1"/>
        <c:ser>
          <c:idx val="0"/>
          <c:order val="0"/>
          <c:tx>
            <c:v>Eff</c:v>
          </c:tx>
          <c:invertIfNegative val="0"/>
          <c:errBars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[2]Sheet1!$A$2:$A$8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'25 w L3'!$M$2:$M$8</c:f>
              <c:numCache>
                <c:formatCode>General</c:formatCode>
                <c:ptCount val="7"/>
                <c:pt idx="0">
                  <c:v>94.469708155000006</c:v>
                </c:pt>
                <c:pt idx="1">
                  <c:v>95.821990354999997</c:v>
                </c:pt>
                <c:pt idx="2">
                  <c:v>97.850310250000007</c:v>
                </c:pt>
                <c:pt idx="3">
                  <c:v>98.957507254999996</c:v>
                </c:pt>
                <c:pt idx="4">
                  <c:v>99.585896529999999</c:v>
                </c:pt>
                <c:pt idx="5">
                  <c:v>99.940888239999992</c:v>
                </c:pt>
                <c:pt idx="6">
                  <c:v>99.955160594999995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43-4307-840F-D19F2412A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8478901"/>
        <c:axId val="1854708232"/>
      </c:barChart>
      <c:lineChart>
        <c:grouping val="stacked"/>
        <c:varyColors val="1"/>
        <c:ser>
          <c:idx val="1"/>
          <c:order val="1"/>
          <c:tx>
            <c:v>Inlet Conc.</c:v>
          </c:tx>
          <c:val>
            <c:numRef>
              <c:f>'25 w L3'!$O$2:$O$8</c:f>
              <c:numCache>
                <c:formatCode>#,##0.00</c:formatCode>
                <c:ptCount val="7"/>
                <c:pt idx="0">
                  <c:v>12979277.984999999</c:v>
                </c:pt>
                <c:pt idx="1">
                  <c:v>9267697.9515000004</c:v>
                </c:pt>
                <c:pt idx="2">
                  <c:v>7410239.3109999998</c:v>
                </c:pt>
                <c:pt idx="3">
                  <c:v>6194328.193</c:v>
                </c:pt>
                <c:pt idx="4">
                  <c:v>5042372.3444999997</c:v>
                </c:pt>
                <c:pt idx="5">
                  <c:v>2444678.3089999999</c:v>
                </c:pt>
                <c:pt idx="6">
                  <c:v>474669.28784999996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43-4307-840F-D19F2412A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592751"/>
        <c:axId val="716599823"/>
      </c:lineChart>
      <c:catAx>
        <c:axId val="6184789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0691406776569846"/>
              <c:y val="0.9181441164475954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854708232"/>
        <c:crosses val="autoZero"/>
        <c:auto val="1"/>
        <c:lblAlgn val="ctr"/>
        <c:lblOffset val="100"/>
        <c:noMultiLvlLbl val="1"/>
      </c:catAx>
      <c:valAx>
        <c:axId val="185470823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Filtration Efficiency (%)</a:t>
                </a:r>
              </a:p>
            </c:rich>
          </c:tx>
          <c:layout>
            <c:manualLayout>
              <c:xMode val="edge"/>
              <c:yMode val="edge"/>
              <c:x val="0"/>
              <c:y val="0.174734970877644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618478901"/>
        <c:crosses val="autoZero"/>
        <c:crossBetween val="between"/>
        <c:majorUnit val="10"/>
      </c:valAx>
      <c:valAx>
        <c:axId val="716599823"/>
        <c:scaling>
          <c:logBase val="10"/>
          <c:orientation val="minMax"/>
          <c:max val="1000000000"/>
        </c:scaling>
        <c:delete val="0"/>
        <c:axPos val="r"/>
        <c:title>
          <c:tx>
            <c:rich>
              <a:bodyPr/>
              <a:lstStyle/>
              <a:p>
                <a:pPr>
                  <a:defRPr sz="1300"/>
                </a:pPr>
                <a:r>
                  <a:rPr lang="en-CA" sz="1300" b="0" i="0" u="none" strike="noStrike" baseline="0">
                    <a:effectLst/>
                  </a:rPr>
                  <a:t>Concentration (p/m3)</a:t>
                </a:r>
                <a:endParaRPr lang="en-CA" sz="1300"/>
              </a:p>
            </c:rich>
          </c:tx>
          <c:overlay val="0"/>
        </c:title>
        <c:numFmt formatCode="0E+00" sourceLinked="0"/>
        <c:majorTickMark val="out"/>
        <c:minorTickMark val="none"/>
        <c:tickLblPos val="nextTo"/>
        <c:crossAx val="716592751"/>
        <c:crosses val="max"/>
        <c:crossBetween val="between"/>
        <c:majorUnit val="10"/>
      </c:valAx>
      <c:catAx>
        <c:axId val="716592751"/>
        <c:scaling>
          <c:orientation val="minMax"/>
        </c:scaling>
        <c:delete val="1"/>
        <c:axPos val="b"/>
        <c:majorTickMark val="out"/>
        <c:minorTickMark val="none"/>
        <c:tickLblPos val="nextTo"/>
        <c:crossAx val="716599823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66085020339224965"/>
          <c:y val="0.90788802794073054"/>
          <c:w val="0.3187453260650111"/>
          <c:h val="9.0301689816862776E-2"/>
        </c:manualLayout>
      </c:layout>
      <c:overlay val="0"/>
    </c:legend>
    <c:plotVisOnly val="1"/>
    <c:dispBlanksAs val="zero"/>
    <c:showDLblsOverMax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5</xdr:col>
      <xdr:colOff>476250</xdr:colOff>
      <xdr:row>26</xdr:row>
      <xdr:rowOff>28575</xdr:rowOff>
    </xdr:to>
    <xdr:graphicFrame macro="">
      <xdr:nvGraphicFramePr>
        <xdr:cNvPr id="13" name="Chart 12" title="Chart">
          <a:extLst>
            <a:ext uri="{FF2B5EF4-FFF2-40B4-BE49-F238E27FC236}">
              <a16:creationId xmlns:a16="http://schemas.microsoft.com/office/drawing/2014/main" id="{0C5C63B8-6B33-4577-AFBB-CEE16A1ABC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419100</xdr:colOff>
      <xdr:row>10</xdr:row>
      <xdr:rowOff>166687</xdr:rowOff>
    </xdr:from>
    <xdr:to>
      <xdr:col>15</xdr:col>
      <xdr:colOff>114300</xdr:colOff>
      <xdr:row>25</xdr:row>
      <xdr:rowOff>52387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E9B9222E-E16D-4D36-8E77-47FB323EFD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11</xdr:row>
      <xdr:rowOff>0</xdr:rowOff>
    </xdr:from>
    <xdr:to>
      <xdr:col>16</xdr:col>
      <xdr:colOff>578485</xdr:colOff>
      <xdr:row>22</xdr:row>
      <xdr:rowOff>54610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C4D15D77-D4BB-4207-AA25-7C24D8AD06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cms"/>
      <sheetName val="25cms"/>
      <sheetName val="25cms- with inserts"/>
      <sheetName val="25-with L3, L2 and disp"/>
      <sheetName val="17.5"/>
      <sheetName val="32.5"/>
      <sheetName val="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R2">
            <v>0.1</v>
          </cell>
        </row>
        <row r="3">
          <cell r="R3">
            <v>0.15</v>
          </cell>
        </row>
        <row r="4">
          <cell r="R4">
            <v>0.2</v>
          </cell>
        </row>
        <row r="5">
          <cell r="R5">
            <v>0.25</v>
          </cell>
        </row>
        <row r="6">
          <cell r="R6">
            <v>0.3</v>
          </cell>
        </row>
        <row r="7">
          <cell r="R7">
            <v>0.5</v>
          </cell>
        </row>
        <row r="8">
          <cell r="R8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EBD2B-BEDE-45DD-B87B-348342322476}">
  <dimension ref="A1:P23"/>
  <sheetViews>
    <sheetView tabSelected="1" workbookViewId="0">
      <selection activeCell="M1" sqref="M1:P8"/>
    </sheetView>
  </sheetViews>
  <sheetFormatPr defaultRowHeight="14.4" x14ac:dyDescent="0.3"/>
  <sheetData>
    <row r="1" spans="1:16" x14ac:dyDescent="0.3">
      <c r="A1" s="1">
        <v>44347</v>
      </c>
      <c r="M1" t="s">
        <v>27</v>
      </c>
      <c r="N1" t="s">
        <v>17</v>
      </c>
      <c r="O1" t="s">
        <v>18</v>
      </c>
    </row>
    <row r="2" spans="1:16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22.572306805</v>
      </c>
      <c r="N2">
        <f>STDEV(E7, E8, E9,E19, E20,E21)</f>
        <v>1.2027070669439746</v>
      </c>
      <c r="O2" s="2">
        <f>AVERAGE(E3,E15)</f>
        <v>6372079.1850000005</v>
      </c>
      <c r="P2">
        <f>STDEV(E3,E15)</f>
        <v>1074290.0014695025</v>
      </c>
    </row>
    <row r="3" spans="1:16" x14ac:dyDescent="0.3">
      <c r="A3">
        <v>210105002</v>
      </c>
      <c r="D3" t="s">
        <v>2</v>
      </c>
      <c r="E3" s="2">
        <v>5612441.4400000004</v>
      </c>
      <c r="F3" s="2">
        <v>3886990.99</v>
      </c>
      <c r="G3" s="2">
        <v>3007047.62</v>
      </c>
      <c r="H3" s="2">
        <v>2527917.63</v>
      </c>
      <c r="I3" s="2">
        <v>2115445.2999999998</v>
      </c>
      <c r="J3" s="2">
        <v>1104051.48</v>
      </c>
      <c r="K3" s="2">
        <v>251970.4</v>
      </c>
      <c r="M3">
        <f>AVERAGE(F11,F23)</f>
        <v>24.110791405000001</v>
      </c>
      <c r="N3">
        <f>STDEV(F7,F8,F9,F19,F20,F21)</f>
        <v>1.9012476427397682</v>
      </c>
      <c r="O3" s="2">
        <f>AVERAGE(F3, F15)</f>
        <v>4532451.1850000005</v>
      </c>
      <c r="P3">
        <f>STDEV(F3,F15)</f>
        <v>912818.56174097769</v>
      </c>
    </row>
    <row r="4" spans="1:16" x14ac:dyDescent="0.3">
      <c r="A4" t="s">
        <v>3</v>
      </c>
      <c r="D4" t="s">
        <v>4</v>
      </c>
      <c r="E4">
        <v>29.54271911</v>
      </c>
      <c r="F4">
        <v>22.455637840000001</v>
      </c>
      <c r="G4">
        <v>16.059625830000002</v>
      </c>
      <c r="H4">
        <v>9.8880930419999995</v>
      </c>
      <c r="I4">
        <v>4.0819916459999996</v>
      </c>
      <c r="J4">
        <v>3.9570770120000001</v>
      </c>
      <c r="K4">
        <v>1.5947152499999999</v>
      </c>
      <c r="M4">
        <f>AVERAGE(G11,G23)</f>
        <v>27.968945140000002</v>
      </c>
      <c r="N4">
        <f>STDEV(G7,G8, G9, G19, G20,G21)</f>
        <v>4.4354470355565141</v>
      </c>
      <c r="O4" s="2">
        <f>AVERAGE(G3,G15)</f>
        <v>3650375.66</v>
      </c>
      <c r="P4">
        <f>STDEV(G3,G15)</f>
        <v>909803.23922290164</v>
      </c>
    </row>
    <row r="5" spans="1:16" x14ac:dyDescent="0.3">
      <c r="A5" t="s">
        <v>5</v>
      </c>
      <c r="B5">
        <v>0.1</v>
      </c>
      <c r="C5" t="s">
        <v>6</v>
      </c>
      <c r="D5" t="s">
        <v>7</v>
      </c>
      <c r="E5">
        <v>4320814.3499999996</v>
      </c>
      <c r="F5">
        <v>2891178.25</v>
      </c>
      <c r="G5">
        <v>2048647.2009999999</v>
      </c>
      <c r="H5">
        <v>1607637.3870000001</v>
      </c>
      <c r="I5">
        <v>1259926.1580000001</v>
      </c>
      <c r="J5">
        <v>548489.54310000001</v>
      </c>
      <c r="K5">
        <v>87587.99871</v>
      </c>
      <c r="M5">
        <f>AVERAGE(H11,H23)</f>
        <v>30.982470145000001</v>
      </c>
      <c r="N5">
        <f>STDEV(H7,H8,H9,H19,H20,H21)</f>
        <v>6.0888045592290139</v>
      </c>
      <c r="O5" s="2">
        <f>AVERAGE(H3,H15)</f>
        <v>3162319.9249999998</v>
      </c>
      <c r="P5">
        <f>STDEV(H3,H15)</f>
        <v>897180.32958961988</v>
      </c>
    </row>
    <row r="6" spans="1:16" x14ac:dyDescent="0.3">
      <c r="B6">
        <v>0.2021</v>
      </c>
      <c r="C6" t="s">
        <v>8</v>
      </c>
      <c r="D6" t="s">
        <v>4</v>
      </c>
      <c r="E6">
        <v>13.9138304</v>
      </c>
      <c r="F6">
        <v>8.5251450700000007</v>
      </c>
      <c r="G6">
        <v>4.0792125080000003</v>
      </c>
      <c r="H6">
        <v>5.6384390360000003</v>
      </c>
      <c r="I6">
        <v>5.4185864410000004</v>
      </c>
      <c r="J6">
        <v>2.7078524439999998</v>
      </c>
      <c r="K6">
        <v>0.80536491759999995</v>
      </c>
      <c r="M6">
        <f>AVERAGE(I11,I23)</f>
        <v>33.746110469999998</v>
      </c>
      <c r="N6">
        <f>STDEV(I7,I8,I9,I19,I20,I21)</f>
        <v>7.4509523593577427</v>
      </c>
      <c r="O6" s="2">
        <f>AVERAGE(I3,I15)</f>
        <v>2718257.7050000001</v>
      </c>
      <c r="P6">
        <f>STDEV(I3,I15)</f>
        <v>852505.47871774156</v>
      </c>
    </row>
    <row r="7" spans="1:16" x14ac:dyDescent="0.3">
      <c r="A7" t="s">
        <v>9</v>
      </c>
      <c r="B7">
        <v>43</v>
      </c>
      <c r="C7" t="s">
        <v>10</v>
      </c>
      <c r="D7" t="s">
        <v>11</v>
      </c>
      <c r="E7">
        <v>21.33650016</v>
      </c>
      <c r="F7">
        <v>24.30416069</v>
      </c>
      <c r="G7">
        <v>30.04935197</v>
      </c>
      <c r="H7">
        <v>34.161186890000003</v>
      </c>
      <c r="I7">
        <v>38.566552899999998</v>
      </c>
      <c r="J7">
        <v>48.531433569999997</v>
      </c>
      <c r="K7">
        <v>64.119601329999995</v>
      </c>
      <c r="M7">
        <f>AVERAGE(J11,J23)</f>
        <v>41.901869439999999</v>
      </c>
      <c r="N7">
        <f>STDEV(J7,J8,J9,J19,J20,J21)</f>
        <v>9.3334071225821091</v>
      </c>
      <c r="O7" s="2">
        <f>AVERAGE(J3,J15)</f>
        <v>1443872.96</v>
      </c>
      <c r="P7">
        <f>STDEV(J3,J15)</f>
        <v>480580.14580169745</v>
      </c>
    </row>
    <row r="8" spans="1:16" x14ac:dyDescent="0.3">
      <c r="D8" t="s">
        <v>12</v>
      </c>
      <c r="E8">
        <v>24.05533235</v>
      </c>
      <c r="F8">
        <v>26.078840450000001</v>
      </c>
      <c r="G8">
        <v>32.430502670000003</v>
      </c>
      <c r="H8">
        <v>37.122890740000003</v>
      </c>
      <c r="I8">
        <v>41.427410620000003</v>
      </c>
      <c r="J8">
        <v>52.203997950000002</v>
      </c>
      <c r="K8">
        <v>66.817923989999997</v>
      </c>
      <c r="M8">
        <f>AVERAGE(K11,K23)</f>
        <v>55.712700990000002</v>
      </c>
      <c r="N8">
        <f>STDEV(K7,K8,K9,K19,K20,K21)</f>
        <v>10.605010980288469</v>
      </c>
      <c r="O8" s="2">
        <f>AVERAGE(K3,K15)</f>
        <v>322990.49</v>
      </c>
      <c r="P8">
        <f>STDEV(K3,K15)</f>
        <v>100437.5744789579</v>
      </c>
    </row>
    <row r="9" spans="1:16" x14ac:dyDescent="0.3">
      <c r="D9" t="s">
        <v>13</v>
      </c>
      <c r="E9">
        <v>23.5882781</v>
      </c>
      <c r="F9">
        <v>26.41098581</v>
      </c>
      <c r="G9">
        <v>33.057134740000002</v>
      </c>
      <c r="H9">
        <v>37.86547719</v>
      </c>
      <c r="I9">
        <v>41.309094930000001</v>
      </c>
      <c r="J9">
        <v>50.171630950000001</v>
      </c>
      <c r="K9">
        <v>64.75961538</v>
      </c>
    </row>
    <row r="10" spans="1:16" x14ac:dyDescent="0.3">
      <c r="D10" t="s">
        <v>14</v>
      </c>
      <c r="E10">
        <v>1.4537705009999999</v>
      </c>
      <c r="F10">
        <v>1.132734221</v>
      </c>
      <c r="G10">
        <v>1.5868891780000001</v>
      </c>
      <c r="H10">
        <v>1.9597997739999999</v>
      </c>
      <c r="I10">
        <v>1.6186435809999999</v>
      </c>
      <c r="J10">
        <v>1.8397686529999999</v>
      </c>
      <c r="K10">
        <v>1.409917109</v>
      </c>
    </row>
    <row r="11" spans="1:16" x14ac:dyDescent="0.3">
      <c r="D11" t="s">
        <v>15</v>
      </c>
      <c r="E11">
        <v>22.993370200000001</v>
      </c>
      <c r="F11">
        <v>25.597995650000001</v>
      </c>
      <c r="G11">
        <v>31.845663120000001</v>
      </c>
      <c r="H11">
        <v>36.38318494</v>
      </c>
      <c r="I11">
        <v>40.434352820000001</v>
      </c>
      <c r="J11">
        <v>50.30235416</v>
      </c>
      <c r="K11">
        <v>65.232380239999998</v>
      </c>
    </row>
    <row r="13" spans="1:16" x14ac:dyDescent="0.3">
      <c r="A13" s="1">
        <v>44418</v>
      </c>
    </row>
    <row r="14" spans="1:16" x14ac:dyDescent="0.3">
      <c r="A14" t="s">
        <v>0</v>
      </c>
      <c r="D14" t="s">
        <v>1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</row>
    <row r="15" spans="1:16" x14ac:dyDescent="0.3">
      <c r="A15">
        <v>210105002</v>
      </c>
      <c r="D15" t="s">
        <v>2</v>
      </c>
      <c r="E15" s="2">
        <v>7131716.9299999997</v>
      </c>
      <c r="F15" s="2">
        <v>5177911.38</v>
      </c>
      <c r="G15" s="2">
        <v>4293703.7</v>
      </c>
      <c r="H15" s="2">
        <v>3796722.22</v>
      </c>
      <c r="I15" s="2">
        <v>3321070.11</v>
      </c>
      <c r="J15" s="2">
        <v>1783694.44</v>
      </c>
      <c r="K15" s="2">
        <v>394010.58</v>
      </c>
    </row>
    <row r="16" spans="1:16" x14ac:dyDescent="0.3">
      <c r="A16" t="s">
        <v>3</v>
      </c>
      <c r="D16" t="s">
        <v>4</v>
      </c>
      <c r="E16">
        <v>76.924670579999997</v>
      </c>
      <c r="F16">
        <v>72.143788700000002</v>
      </c>
      <c r="G16">
        <v>65.51695642</v>
      </c>
      <c r="H16">
        <v>63.493692500000002</v>
      </c>
      <c r="I16">
        <v>65.887941699999999</v>
      </c>
      <c r="J16">
        <v>55.052075960000003</v>
      </c>
      <c r="K16">
        <v>21.528476420000001</v>
      </c>
    </row>
    <row r="17" spans="1:11" x14ac:dyDescent="0.3">
      <c r="A17" t="s">
        <v>5</v>
      </c>
      <c r="B17">
        <v>0.1</v>
      </c>
      <c r="C17" t="s">
        <v>6</v>
      </c>
      <c r="D17" t="s">
        <v>7</v>
      </c>
      <c r="E17">
        <v>5549772.4869999997</v>
      </c>
      <c r="F17">
        <v>4005513.2280000001</v>
      </c>
      <c r="G17">
        <v>3258468.2540000002</v>
      </c>
      <c r="H17">
        <v>2824097.8840000001</v>
      </c>
      <c r="I17">
        <v>2420345.2379999999</v>
      </c>
      <c r="J17">
        <v>1185214.2860000001</v>
      </c>
      <c r="K17">
        <v>213208.99470000001</v>
      </c>
    </row>
    <row r="18" spans="1:11" x14ac:dyDescent="0.3">
      <c r="B18">
        <v>0.2021</v>
      </c>
      <c r="C18" t="s">
        <v>8</v>
      </c>
      <c r="D18" t="s">
        <v>4</v>
      </c>
      <c r="E18">
        <v>48.547001780000002</v>
      </c>
      <c r="F18">
        <v>52.457131169999997</v>
      </c>
      <c r="G18">
        <v>47.463167800000001</v>
      </c>
      <c r="H18">
        <v>42.794257219999999</v>
      </c>
      <c r="I18">
        <v>41.960815259999997</v>
      </c>
      <c r="J18">
        <v>34.772053640000003</v>
      </c>
      <c r="K18">
        <v>12.800027589999999</v>
      </c>
    </row>
    <row r="19" spans="1:11" x14ac:dyDescent="0.3">
      <c r="A19" t="s">
        <v>9</v>
      </c>
      <c r="B19">
        <v>36.9</v>
      </c>
      <c r="C19" t="s">
        <v>10</v>
      </c>
      <c r="D19" t="s">
        <v>11</v>
      </c>
      <c r="E19">
        <v>23.224601400000001</v>
      </c>
      <c r="F19">
        <v>23.71453094</v>
      </c>
      <c r="G19">
        <v>25.257171270000001</v>
      </c>
      <c r="H19">
        <v>26.827312039999999</v>
      </c>
      <c r="I19">
        <v>28.63252894</v>
      </c>
      <c r="J19">
        <v>34.835499030000001</v>
      </c>
      <c r="K19">
        <v>45.400843879999996</v>
      </c>
    </row>
    <row r="20" spans="1:11" x14ac:dyDescent="0.3">
      <c r="D20" t="s">
        <v>12</v>
      </c>
      <c r="E20">
        <v>21.941452550000001</v>
      </c>
      <c r="F20">
        <v>21.602908450000001</v>
      </c>
      <c r="G20">
        <v>22.761349670000001</v>
      </c>
      <c r="H20">
        <v>24.539075</v>
      </c>
      <c r="I20">
        <v>25.932460760000001</v>
      </c>
      <c r="J20">
        <v>31.66936136</v>
      </c>
      <c r="K20">
        <v>43.974872689999998</v>
      </c>
    </row>
    <row r="21" spans="1:11" x14ac:dyDescent="0.3">
      <c r="D21" t="s">
        <v>13</v>
      </c>
      <c r="E21">
        <v>21.287676269999999</v>
      </c>
      <c r="F21">
        <v>22.553322080000001</v>
      </c>
      <c r="G21">
        <v>24.258160539999999</v>
      </c>
      <c r="H21">
        <v>25.378879000000001</v>
      </c>
      <c r="I21">
        <v>26.608614670000001</v>
      </c>
      <c r="J21">
        <v>33.99929376</v>
      </c>
      <c r="K21">
        <v>49.203348640000002</v>
      </c>
    </row>
    <row r="22" spans="1:11" x14ac:dyDescent="0.3">
      <c r="D22" t="s">
        <v>14</v>
      </c>
      <c r="E22">
        <v>0.98535724359999999</v>
      </c>
      <c r="F22">
        <v>1.057563364</v>
      </c>
      <c r="G22">
        <v>1.256157548</v>
      </c>
      <c r="H22">
        <v>1.157530256</v>
      </c>
      <c r="I22">
        <v>1.4049781299999999</v>
      </c>
      <c r="J22">
        <v>1.640744344</v>
      </c>
      <c r="K22">
        <v>2.702757756</v>
      </c>
    </row>
    <row r="23" spans="1:11" x14ac:dyDescent="0.3">
      <c r="D23" t="s">
        <v>15</v>
      </c>
      <c r="E23">
        <v>22.151243409999999</v>
      </c>
      <c r="F23">
        <v>22.62358716</v>
      </c>
      <c r="G23">
        <v>24.09222716</v>
      </c>
      <c r="H23">
        <v>25.581755350000002</v>
      </c>
      <c r="I23">
        <v>27.057868119999998</v>
      </c>
      <c r="J23">
        <v>33.501384719999997</v>
      </c>
      <c r="K23">
        <v>46.193021739999999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1EDB6-EA57-4960-BF84-3BB7BE00E7CD}">
  <dimension ref="A1:T23"/>
  <sheetViews>
    <sheetView workbookViewId="0">
      <selection activeCell="F2" sqref="E2:K2"/>
    </sheetView>
  </sheetViews>
  <sheetFormatPr defaultRowHeight="14.4" x14ac:dyDescent="0.3"/>
  <sheetData>
    <row r="1" spans="1:20" x14ac:dyDescent="0.3">
      <c r="A1" s="1">
        <v>44347</v>
      </c>
      <c r="M1" t="s">
        <v>16</v>
      </c>
      <c r="N1" t="s">
        <v>17</v>
      </c>
      <c r="O1" t="s">
        <v>18</v>
      </c>
    </row>
    <row r="2" spans="1:20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27.449415985000002</v>
      </c>
      <c r="N2">
        <f>STDEV(E7, E8, E9,E19, E20,E21)</f>
        <v>3.7979229028166799</v>
      </c>
      <c r="O2" s="2">
        <f>AVERAGE(E3,E15)</f>
        <v>11359544.725</v>
      </c>
      <c r="P2">
        <f>STDEV(E3,E15)</f>
        <v>1588965.8604526697</v>
      </c>
    </row>
    <row r="3" spans="1:20" x14ac:dyDescent="0.3">
      <c r="A3">
        <v>210105002</v>
      </c>
      <c r="D3" t="s">
        <v>2</v>
      </c>
      <c r="E3" s="2">
        <v>12483113.26</v>
      </c>
      <c r="F3" s="2">
        <v>8790619.0500000007</v>
      </c>
      <c r="G3" s="2">
        <v>6923267.7000000002</v>
      </c>
      <c r="H3" s="2">
        <v>5709303.7300000004</v>
      </c>
      <c r="I3" s="2">
        <v>4578374.5199999996</v>
      </c>
      <c r="J3" s="2">
        <v>2186761.9</v>
      </c>
      <c r="K3" s="2">
        <v>436715.57</v>
      </c>
      <c r="M3">
        <f>AVERAGE(F11,F23)</f>
        <v>28.869225735000001</v>
      </c>
      <c r="N3">
        <f>STDEV(F7,F8,F9,F19,F20,F21)</f>
        <v>3.9742831704017507</v>
      </c>
      <c r="O3" s="2">
        <f>AVERAGE(F3, F15)</f>
        <v>8064834.7350000003</v>
      </c>
      <c r="P3">
        <f>STDEV(F3,F15)</f>
        <v>1026414.0216306672</v>
      </c>
    </row>
    <row r="4" spans="1:20" x14ac:dyDescent="0.3">
      <c r="A4" t="s">
        <v>3</v>
      </c>
      <c r="D4" t="s">
        <v>4</v>
      </c>
      <c r="E4">
        <v>30.75770112</v>
      </c>
      <c r="F4">
        <v>25.286930290000001</v>
      </c>
      <c r="G4">
        <v>21.832801329999999</v>
      </c>
      <c r="H4">
        <v>21.742672339999999</v>
      </c>
      <c r="I4">
        <v>17.62448273</v>
      </c>
      <c r="J4">
        <v>6.6514588449999996</v>
      </c>
      <c r="K4">
        <v>3.7702291560000001</v>
      </c>
      <c r="M4">
        <f>AVERAGE(G11,G23)</f>
        <v>32.753454009999999</v>
      </c>
      <c r="N4">
        <f>STDEV(G7,G8, G9, G19, G20,G21)</f>
        <v>4.6336110987785775</v>
      </c>
      <c r="O4" s="2">
        <f>AVERAGE(G3,G15)</f>
        <v>6383841.835</v>
      </c>
      <c r="P4">
        <f>STDEV(G3,G15)</f>
        <v>762863.37417783856</v>
      </c>
    </row>
    <row r="5" spans="1:20" x14ac:dyDescent="0.3">
      <c r="A5" t="s">
        <v>5</v>
      </c>
      <c r="B5">
        <v>0.2</v>
      </c>
      <c r="C5" t="s">
        <v>6</v>
      </c>
      <c r="D5" t="s">
        <v>7</v>
      </c>
      <c r="E5">
        <v>9481222.2219999991</v>
      </c>
      <c r="F5">
        <v>6563851.852</v>
      </c>
      <c r="G5">
        <v>4942656.085</v>
      </c>
      <c r="H5">
        <v>3910343.915</v>
      </c>
      <c r="I5">
        <v>2976726.19</v>
      </c>
      <c r="J5">
        <v>1159264.55</v>
      </c>
      <c r="K5">
        <v>160351.85190000001</v>
      </c>
      <c r="M5">
        <f>AVERAGE(H11,H23)</f>
        <v>36.411055654999998</v>
      </c>
      <c r="N5">
        <f>STDEV(H7,H8,H9,H19,H20,H21)</f>
        <v>5.4250979527510053</v>
      </c>
      <c r="O5" s="2">
        <f>AVERAGE(H3,H15)</f>
        <v>5292200.8849999998</v>
      </c>
      <c r="P5">
        <f>STDEV(H3,H15)</f>
        <v>589872.50030340313</v>
      </c>
    </row>
    <row r="6" spans="1:20" x14ac:dyDescent="0.3">
      <c r="B6">
        <v>0.40429999999999999</v>
      </c>
      <c r="C6" t="s">
        <v>8</v>
      </c>
      <c r="D6" t="s">
        <v>4</v>
      </c>
      <c r="E6">
        <v>23.349695319999999</v>
      </c>
      <c r="F6">
        <v>18.851474660000001</v>
      </c>
      <c r="G6">
        <v>17.652602219999999</v>
      </c>
      <c r="H6">
        <v>18.753355849999998</v>
      </c>
      <c r="I6">
        <v>16.723698250000002</v>
      </c>
      <c r="J6">
        <v>6.3597526660000003</v>
      </c>
      <c r="K6">
        <v>0.4222344053</v>
      </c>
      <c r="M6">
        <f>AVERAGE(I11,I23)</f>
        <v>40.738686990000005</v>
      </c>
      <c r="N6">
        <f>STDEV(I7,I8,I9,I19,I20,I21)</f>
        <v>6.3410310888361412</v>
      </c>
      <c r="O6" s="2">
        <f>AVERAGE(I3,I15)</f>
        <v>4269722.9749999996</v>
      </c>
      <c r="P6">
        <f>STDEV(I3,I15)</f>
        <v>436499.20098640921</v>
      </c>
    </row>
    <row r="7" spans="1:20" x14ac:dyDescent="0.3">
      <c r="A7" t="s">
        <v>9</v>
      </c>
      <c r="B7">
        <v>38.299999999999997</v>
      </c>
      <c r="C7" t="s">
        <v>10</v>
      </c>
      <c r="D7" t="s">
        <v>11</v>
      </c>
      <c r="E7">
        <v>23.99439984</v>
      </c>
      <c r="F7">
        <v>25.096699730000001</v>
      </c>
      <c r="G7">
        <v>28.16930249</v>
      </c>
      <c r="H7">
        <v>30.82159206</v>
      </c>
      <c r="I7">
        <v>34.139416189999999</v>
      </c>
      <c r="J7">
        <v>46.573033709999997</v>
      </c>
      <c r="K7">
        <v>64.809617590000002</v>
      </c>
      <c r="M7">
        <f>AVERAGE(J11,J23)</f>
        <v>54.048841590000002</v>
      </c>
      <c r="N7">
        <f>STDEV(J7,J8,J9,J19,J20,J21)</f>
        <v>7.7509929482644271</v>
      </c>
      <c r="O7" s="2">
        <f>AVERAGE(J3,J15)</f>
        <v>2073976.19</v>
      </c>
      <c r="P7">
        <f>STDEV(J3,J15)</f>
        <v>159503.08072387875</v>
      </c>
    </row>
    <row r="8" spans="1:20" x14ac:dyDescent="0.3">
      <c r="D8" t="s">
        <v>12</v>
      </c>
      <c r="E8">
        <v>24.86984185</v>
      </c>
      <c r="F8">
        <v>26.34570283</v>
      </c>
      <c r="G8">
        <v>29.747723100000002</v>
      </c>
      <c r="H8">
        <v>32.663944200000003</v>
      </c>
      <c r="I8">
        <v>35.712233400000002</v>
      </c>
      <c r="J8">
        <v>46.401411279999998</v>
      </c>
      <c r="K8">
        <v>62.493112949999997</v>
      </c>
      <c r="M8">
        <f>AVERAGE(K11,K23)</f>
        <v>68.118233884999995</v>
      </c>
      <c r="N8">
        <f>STDEV(K7,K8,K9,K19,K20,K21)</f>
        <v>5.5006410963188834</v>
      </c>
      <c r="O8" s="2">
        <f>AVERAGE(K3,K15)</f>
        <v>422698.82</v>
      </c>
      <c r="P8">
        <f>STDEV(K3,K15)</f>
        <v>19822.677950393081</v>
      </c>
    </row>
    <row r="9" spans="1:20" x14ac:dyDescent="0.3">
      <c r="D9" t="s">
        <v>13</v>
      </c>
      <c r="E9">
        <v>23.27011967</v>
      </c>
      <c r="F9">
        <v>24.539482370000002</v>
      </c>
      <c r="G9">
        <v>27.897896639999999</v>
      </c>
      <c r="H9">
        <v>31.041528320000001</v>
      </c>
      <c r="I9">
        <v>35.114139260000002</v>
      </c>
      <c r="J9">
        <v>48.000263990000001</v>
      </c>
      <c r="K9">
        <v>62.432065219999998</v>
      </c>
    </row>
    <row r="10" spans="1:20" x14ac:dyDescent="0.3">
      <c r="D10" t="s">
        <v>14</v>
      </c>
      <c r="E10">
        <v>0.80105051240000003</v>
      </c>
      <c r="F10">
        <v>0.92492632740000003</v>
      </c>
      <c r="G10">
        <v>0.99891029450000002</v>
      </c>
      <c r="H10">
        <v>1.006219545</v>
      </c>
      <c r="I10">
        <v>0.79388870619999996</v>
      </c>
      <c r="J10">
        <v>0.87775950800000002</v>
      </c>
      <c r="K10">
        <v>1.3554012879999999</v>
      </c>
    </row>
    <row r="11" spans="1:20" x14ac:dyDescent="0.3">
      <c r="D11" t="s">
        <v>15</v>
      </c>
      <c r="E11">
        <v>24.044787119999999</v>
      </c>
      <c r="F11">
        <v>25.327294980000001</v>
      </c>
      <c r="G11">
        <v>28.604974080000002</v>
      </c>
      <c r="H11">
        <v>31.509021529999998</v>
      </c>
      <c r="I11">
        <v>34.988596280000003</v>
      </c>
      <c r="J11">
        <v>46.991569660000003</v>
      </c>
      <c r="K11">
        <v>63.244931919999999</v>
      </c>
      <c r="M11" t="s">
        <v>16</v>
      </c>
      <c r="N11">
        <v>27.449415985000002</v>
      </c>
      <c r="O11">
        <v>28.869225735000001</v>
      </c>
      <c r="P11">
        <v>32.753454009999999</v>
      </c>
      <c r="Q11">
        <v>36.411055654999998</v>
      </c>
      <c r="R11">
        <v>40.738686990000005</v>
      </c>
      <c r="S11">
        <v>54.048841590000002</v>
      </c>
      <c r="T11">
        <v>68.118233884999995</v>
      </c>
    </row>
    <row r="12" spans="1:20" x14ac:dyDescent="0.3">
      <c r="M12" t="s">
        <v>17</v>
      </c>
      <c r="N12">
        <v>3.7979229028166799</v>
      </c>
      <c r="O12">
        <v>3.9742831704017507</v>
      </c>
      <c r="P12">
        <v>4.6336110987785775</v>
      </c>
      <c r="Q12">
        <v>5.4250979527510053</v>
      </c>
      <c r="R12">
        <v>6.3410310888361412</v>
      </c>
      <c r="S12">
        <v>7.7509929482644271</v>
      </c>
      <c r="T12">
        <v>5.5006410963188834</v>
      </c>
    </row>
    <row r="13" spans="1:20" x14ac:dyDescent="0.3">
      <c r="A13" s="1">
        <v>44419</v>
      </c>
      <c r="M13" t="s">
        <v>18</v>
      </c>
      <c r="N13">
        <v>11359544.725</v>
      </c>
      <c r="O13">
        <v>8064834.7350000003</v>
      </c>
      <c r="P13">
        <v>6383841.835</v>
      </c>
      <c r="Q13">
        <v>5292200.8849999998</v>
      </c>
      <c r="R13">
        <v>4269722.9749999996</v>
      </c>
      <c r="S13">
        <v>2073976.19</v>
      </c>
      <c r="T13">
        <v>422698.82</v>
      </c>
    </row>
    <row r="14" spans="1:20" x14ac:dyDescent="0.3">
      <c r="A14" t="s">
        <v>0</v>
      </c>
      <c r="D14" t="s">
        <v>1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  <c r="N14">
        <v>1588965.8604526697</v>
      </c>
      <c r="O14">
        <v>1026414.0216306672</v>
      </c>
      <c r="P14">
        <v>762863.37417783856</v>
      </c>
      <c r="Q14">
        <v>589872.50030340313</v>
      </c>
      <c r="R14">
        <v>436499.20098640921</v>
      </c>
      <c r="S14">
        <v>159503.08072387875</v>
      </c>
      <c r="T14">
        <v>19822.677950393081</v>
      </c>
    </row>
    <row r="15" spans="1:20" x14ac:dyDescent="0.3">
      <c r="A15">
        <v>210105002</v>
      </c>
      <c r="D15" t="s">
        <v>2</v>
      </c>
      <c r="E15" s="2">
        <v>10235976.189999999</v>
      </c>
      <c r="F15" s="2">
        <v>7339050.4199999999</v>
      </c>
      <c r="G15" s="2">
        <v>5844415.9699999997</v>
      </c>
      <c r="H15" s="2">
        <v>4875098.04</v>
      </c>
      <c r="I15" s="2">
        <v>3961071.43</v>
      </c>
      <c r="J15" s="2">
        <v>1961190.48</v>
      </c>
      <c r="K15" s="2">
        <v>408682.07</v>
      </c>
      <c r="M15" t="s">
        <v>23</v>
      </c>
      <c r="N15">
        <f>AVERAGE(E5,E17)</f>
        <v>8279916.4330000002</v>
      </c>
      <c r="O15">
        <f t="shared" ref="O15:T15" si="0">AVERAGE(F5,F17)</f>
        <v>5762316.6825000001</v>
      </c>
      <c r="P15">
        <f t="shared" si="0"/>
        <v>4315408.5745000001</v>
      </c>
      <c r="Q15">
        <f t="shared" si="0"/>
        <v>3385901.6495000003</v>
      </c>
      <c r="R15">
        <f t="shared" si="0"/>
        <v>2548357.4929999998</v>
      </c>
      <c r="S15">
        <f t="shared" si="0"/>
        <v>961030.73439999996</v>
      </c>
      <c r="T15">
        <f t="shared" si="0"/>
        <v>135306.17804999999</v>
      </c>
    </row>
    <row r="16" spans="1:20" x14ac:dyDescent="0.3">
      <c r="A16" t="s">
        <v>3</v>
      </c>
      <c r="D16" t="s">
        <v>4</v>
      </c>
      <c r="E16">
        <v>45.137680510000003</v>
      </c>
      <c r="F16">
        <v>29.310805689999999</v>
      </c>
      <c r="G16">
        <v>25.496023399999999</v>
      </c>
      <c r="H16">
        <v>25.138600799999999</v>
      </c>
      <c r="I16">
        <v>20.958255690000001</v>
      </c>
      <c r="J16">
        <v>8.5153766770000008</v>
      </c>
      <c r="K16">
        <v>2.8348126809999998</v>
      </c>
      <c r="N16">
        <f>STDEV(E5,E17)</f>
        <v>1698902.9393611033</v>
      </c>
      <c r="O16">
        <f t="shared" ref="O16:T16" si="1">STDEV(F5,F17)</f>
        <v>1133541.9074259149</v>
      </c>
      <c r="P16">
        <f t="shared" si="1"/>
        <v>887061.9363138621</v>
      </c>
      <c r="Q16">
        <f t="shared" si="1"/>
        <v>741673.36455177015</v>
      </c>
      <c r="R16">
        <f t="shared" si="1"/>
        <v>605804.82099349215</v>
      </c>
      <c r="S16">
        <f t="shared" si="1"/>
        <v>280344.95054248779</v>
      </c>
      <c r="T16">
        <f t="shared" si="1"/>
        <v>35419.931637443296</v>
      </c>
    </row>
    <row r="17" spans="1:20" x14ac:dyDescent="0.3">
      <c r="A17" t="s">
        <v>5</v>
      </c>
      <c r="B17">
        <v>0.3</v>
      </c>
      <c r="C17" t="s">
        <v>6</v>
      </c>
      <c r="D17" t="s">
        <v>7</v>
      </c>
      <c r="E17">
        <v>7078610.6440000003</v>
      </c>
      <c r="F17">
        <v>4960781.5130000003</v>
      </c>
      <c r="G17">
        <v>3688161.0639999998</v>
      </c>
      <c r="H17">
        <v>2861459.3840000001</v>
      </c>
      <c r="I17">
        <v>2119988.7960000001</v>
      </c>
      <c r="J17">
        <v>762796.91879999998</v>
      </c>
      <c r="K17">
        <v>110260.5042</v>
      </c>
      <c r="M17" t="s">
        <v>24</v>
      </c>
      <c r="N17">
        <f>AVERAGE(E7,E19)</f>
        <v>26.973316795000002</v>
      </c>
      <c r="O17">
        <f t="shared" ref="O17:T19" si="2">AVERAGE(F7,F19)</f>
        <v>28.178658745</v>
      </c>
      <c r="P17">
        <f t="shared" si="2"/>
        <v>31.95576616</v>
      </c>
      <c r="Q17">
        <f t="shared" si="2"/>
        <v>35.686364499999996</v>
      </c>
      <c r="R17">
        <f t="shared" si="2"/>
        <v>39.847907855000003</v>
      </c>
      <c r="S17">
        <f t="shared" si="2"/>
        <v>53.877481079999995</v>
      </c>
      <c r="T17">
        <f t="shared" si="2"/>
        <v>68.069923614999993</v>
      </c>
    </row>
    <row r="18" spans="1:20" x14ac:dyDescent="0.3">
      <c r="B18">
        <v>0.60640000000000005</v>
      </c>
      <c r="C18" t="s">
        <v>8</v>
      </c>
      <c r="D18" t="s">
        <v>4</v>
      </c>
      <c r="E18">
        <v>44.223129450000002</v>
      </c>
      <c r="F18">
        <v>29.026585730000001</v>
      </c>
      <c r="G18">
        <v>24.407196729999999</v>
      </c>
      <c r="H18">
        <v>20.076873119999998</v>
      </c>
      <c r="I18">
        <v>16.189140630000001</v>
      </c>
      <c r="J18">
        <v>3.5176219990000002</v>
      </c>
      <c r="K18">
        <v>0.85077715300000001</v>
      </c>
      <c r="M18" t="s">
        <v>25</v>
      </c>
      <c r="N18">
        <f>AVERAGE(E8,E20)</f>
        <v>27.994628394999999</v>
      </c>
      <c r="O18">
        <f t="shared" si="2"/>
        <v>29.637766370000001</v>
      </c>
      <c r="P18">
        <f t="shared" si="2"/>
        <v>33.515111109999999</v>
      </c>
      <c r="Q18">
        <f t="shared" si="2"/>
        <v>37.077151350000001</v>
      </c>
      <c r="R18">
        <f t="shared" si="2"/>
        <v>41.223143575000002</v>
      </c>
      <c r="S18">
        <f t="shared" si="2"/>
        <v>53.700547729999997</v>
      </c>
      <c r="T18">
        <f t="shared" si="2"/>
        <v>68.507060674999991</v>
      </c>
    </row>
    <row r="19" spans="1:20" x14ac:dyDescent="0.3">
      <c r="A19" t="s">
        <v>9</v>
      </c>
      <c r="B19">
        <v>41.1</v>
      </c>
      <c r="C19" t="s">
        <v>10</v>
      </c>
      <c r="D19" t="s">
        <v>11</v>
      </c>
      <c r="E19">
        <v>29.952233750000001</v>
      </c>
      <c r="F19">
        <v>31.260617759999999</v>
      </c>
      <c r="G19">
        <v>35.742229829999999</v>
      </c>
      <c r="H19">
        <v>40.551136939999999</v>
      </c>
      <c r="I19">
        <v>45.556399519999999</v>
      </c>
      <c r="J19">
        <v>61.181928450000001</v>
      </c>
      <c r="K19">
        <v>71.330229639999999</v>
      </c>
      <c r="M19" t="s">
        <v>26</v>
      </c>
      <c r="N19">
        <f>AVERAGE(E9,E21)</f>
        <v>27.38030277</v>
      </c>
      <c r="O19">
        <f t="shared" si="2"/>
        <v>28.791252085</v>
      </c>
      <c r="P19">
        <f t="shared" si="2"/>
        <v>32.789484760000001</v>
      </c>
      <c r="Q19">
        <f t="shared" si="2"/>
        <v>36.469651114999998</v>
      </c>
      <c r="R19">
        <f t="shared" si="2"/>
        <v>41.145009549999997</v>
      </c>
      <c r="S19">
        <f t="shared" si="2"/>
        <v>54.56849596</v>
      </c>
      <c r="T19">
        <f t="shared" si="2"/>
        <v>67.777717370000005</v>
      </c>
    </row>
    <row r="20" spans="1:20" x14ac:dyDescent="0.3">
      <c r="D20" t="s">
        <v>12</v>
      </c>
      <c r="E20">
        <v>31.119414939999999</v>
      </c>
      <c r="F20">
        <v>32.929829910000002</v>
      </c>
      <c r="G20">
        <v>37.282499119999997</v>
      </c>
      <c r="H20">
        <v>41.490358499999999</v>
      </c>
      <c r="I20">
        <v>46.734053750000001</v>
      </c>
      <c r="J20">
        <v>60.999684180000003</v>
      </c>
      <c r="K20">
        <v>74.521008399999999</v>
      </c>
      <c r="N20">
        <f>STDEV(E7,E19)</f>
        <v>4.2128247589441274</v>
      </c>
      <c r="O20">
        <f t="shared" ref="O20:T20" si="3">STDEV(F7,F19)</f>
        <v>4.3585482376910276</v>
      </c>
      <c r="P20">
        <f t="shared" si="3"/>
        <v>5.3548682755470161</v>
      </c>
      <c r="Q20">
        <f t="shared" si="3"/>
        <v>6.879827162506901</v>
      </c>
      <c r="R20">
        <f t="shared" si="3"/>
        <v>8.0730263333367347</v>
      </c>
      <c r="S20">
        <f t="shared" si="3"/>
        <v>10.330048536294484</v>
      </c>
      <c r="T20">
        <f t="shared" si="3"/>
        <v>4.6107689980417126</v>
      </c>
    </row>
    <row r="21" spans="1:20" x14ac:dyDescent="0.3">
      <c r="D21" t="s">
        <v>13</v>
      </c>
      <c r="E21">
        <v>31.490485870000001</v>
      </c>
      <c r="F21">
        <v>33.043021799999998</v>
      </c>
      <c r="G21">
        <v>37.681072880000002</v>
      </c>
      <c r="H21">
        <v>41.897773909999998</v>
      </c>
      <c r="I21">
        <v>47.17587984</v>
      </c>
      <c r="J21">
        <v>61.136727929999999</v>
      </c>
      <c r="K21">
        <v>73.123369519999997</v>
      </c>
      <c r="N21">
        <f>STDEV(E8,E20)</f>
        <v>4.4191155114599816</v>
      </c>
      <c r="O21">
        <f t="shared" ref="O21:T21" si="4">STDEV(F8,F20)</f>
        <v>4.6556809064619857</v>
      </c>
      <c r="P21">
        <f t="shared" si="4"/>
        <v>5.327891218463793</v>
      </c>
      <c r="Q21">
        <f t="shared" si="4"/>
        <v>6.2412174050918789</v>
      </c>
      <c r="R21">
        <f t="shared" si="4"/>
        <v>7.7936039105048831</v>
      </c>
      <c r="S21">
        <f t="shared" si="4"/>
        <v>10.322537761201826</v>
      </c>
      <c r="T21">
        <f t="shared" si="4"/>
        <v>8.5050064360978226</v>
      </c>
    </row>
    <row r="22" spans="1:20" x14ac:dyDescent="0.3">
      <c r="D22" t="s">
        <v>14</v>
      </c>
      <c r="E22">
        <v>0.8027271359</v>
      </c>
      <c r="F22">
        <v>0.99800181730000004</v>
      </c>
      <c r="G22">
        <v>1.023914298</v>
      </c>
      <c r="H22">
        <v>0.69059823909999996</v>
      </c>
      <c r="I22">
        <v>0.83713760800000003</v>
      </c>
      <c r="J22">
        <v>9.4900872519999999E-2</v>
      </c>
      <c r="K22">
        <v>1.599469402</v>
      </c>
      <c r="N22">
        <f>STDEV(E9,E21)</f>
        <v>5.8126766838566875</v>
      </c>
      <c r="O22">
        <f t="shared" ref="O22:T22" si="5">STDEV(F9,F21)</f>
        <v>6.0129103950402092</v>
      </c>
      <c r="P22">
        <f t="shared" si="5"/>
        <v>6.9177502608471038</v>
      </c>
      <c r="Q22">
        <f t="shared" si="5"/>
        <v>7.6765248749155868</v>
      </c>
      <c r="R22">
        <f t="shared" si="5"/>
        <v>8.5289385570309832</v>
      </c>
      <c r="S22">
        <f t="shared" si="5"/>
        <v>9.2888827327865187</v>
      </c>
      <c r="T22">
        <f t="shared" si="5"/>
        <v>7.5598937702588938</v>
      </c>
    </row>
    <row r="23" spans="1:20" x14ac:dyDescent="0.3">
      <c r="D23" t="s">
        <v>15</v>
      </c>
      <c r="E23">
        <v>30.854044850000001</v>
      </c>
      <c r="F23">
        <v>32.411156490000003</v>
      </c>
      <c r="G23">
        <v>36.901933939999999</v>
      </c>
      <c r="H23">
        <v>41.313089779999999</v>
      </c>
      <c r="I23">
        <v>46.4887777</v>
      </c>
      <c r="J23">
        <v>61.106113520000001</v>
      </c>
      <c r="K23">
        <v>72.991535850000005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83146-7D6F-4CAA-AC71-B01A8E32AC21}">
  <dimension ref="A1:P23"/>
  <sheetViews>
    <sheetView workbookViewId="0">
      <selection activeCell="M1" sqref="M1:P8"/>
    </sheetView>
  </sheetViews>
  <sheetFormatPr defaultRowHeight="14.4" x14ac:dyDescent="0.3"/>
  <cols>
    <col min="5" max="5" width="12.6640625" bestFit="1" customWidth="1"/>
    <col min="6" max="11" width="12" bestFit="1" customWidth="1"/>
  </cols>
  <sheetData>
    <row r="1" spans="1:16" x14ac:dyDescent="0.3">
      <c r="A1" s="1">
        <v>44400</v>
      </c>
      <c r="M1" t="s">
        <v>16</v>
      </c>
      <c r="N1" t="s">
        <v>17</v>
      </c>
      <c r="O1" t="s">
        <v>18</v>
      </c>
    </row>
    <row r="2" spans="1:16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23.253832879999997</v>
      </c>
      <c r="N2">
        <f>STDEV(E7, E8, E9,E19, E20,E21)</f>
        <v>3.5699275093015133</v>
      </c>
      <c r="O2" s="2">
        <f>AVERAGE(E3,E15)</f>
        <v>9392504.5150000006</v>
      </c>
      <c r="P2">
        <f>STDEV(E3,E15)</f>
        <v>2578352.5254002856</v>
      </c>
    </row>
    <row r="3" spans="1:16" x14ac:dyDescent="0.3">
      <c r="A3">
        <v>210105002</v>
      </c>
      <c r="D3" t="s">
        <v>2</v>
      </c>
      <c r="E3" s="2">
        <v>11215675.07</v>
      </c>
      <c r="F3" s="2">
        <v>7956274.5099999998</v>
      </c>
      <c r="G3" s="2">
        <v>6277549.0199999996</v>
      </c>
      <c r="H3" s="2">
        <v>5119460.78</v>
      </c>
      <c r="I3" s="2">
        <v>4047990.2</v>
      </c>
      <c r="J3" s="2">
        <v>1957254.9</v>
      </c>
      <c r="K3" s="2">
        <v>385343.14</v>
      </c>
      <c r="M3">
        <f>AVERAGE(F11,F23)</f>
        <v>24.402817120000002</v>
      </c>
      <c r="N3">
        <f>STDEV(F7,F8,F9,F19,F20,F21)</f>
        <v>3.5464248754140129</v>
      </c>
      <c r="O3" s="2">
        <f>AVERAGE(F3, F15)</f>
        <v>6684687.9199999999</v>
      </c>
      <c r="P3">
        <f>STDEV(F3,F15)</f>
        <v>1798295.0013097562</v>
      </c>
    </row>
    <row r="4" spans="1:16" x14ac:dyDescent="0.3">
      <c r="A4" t="s">
        <v>3</v>
      </c>
      <c r="D4" t="s">
        <v>4</v>
      </c>
      <c r="E4">
        <v>54.4883022</v>
      </c>
      <c r="F4">
        <v>36.843942069999997</v>
      </c>
      <c r="G4">
        <v>25.871092690000001</v>
      </c>
      <c r="H4">
        <v>19.522795949999999</v>
      </c>
      <c r="I4">
        <v>12.52987203</v>
      </c>
      <c r="J4">
        <v>4.8482449049999996</v>
      </c>
      <c r="K4">
        <v>2.0209399760000002</v>
      </c>
      <c r="M4">
        <f>AVERAGE(G11,G23)</f>
        <v>27.208857010000003</v>
      </c>
      <c r="N4">
        <f>STDEV(G7,G8, G9, G19, G20,G21)</f>
        <v>3.4176936240375366</v>
      </c>
      <c r="O4" s="2">
        <f>AVERAGE(G3,G15)</f>
        <v>5316216.9049999993</v>
      </c>
      <c r="P4">
        <f>STDEV(G3,G15)</f>
        <v>1359528.9149778131</v>
      </c>
    </row>
    <row r="5" spans="1:16" x14ac:dyDescent="0.3">
      <c r="A5" t="s">
        <v>5</v>
      </c>
      <c r="C5" t="s">
        <v>6</v>
      </c>
      <c r="D5" t="s">
        <v>7</v>
      </c>
      <c r="E5">
        <v>8573893.9560000002</v>
      </c>
      <c r="F5">
        <v>6021301.4950000001</v>
      </c>
      <c r="G5">
        <v>4570792.6809999999</v>
      </c>
      <c r="H5">
        <v>3585690.807</v>
      </c>
      <c r="I5">
        <v>2698290.7289999998</v>
      </c>
      <c r="J5">
        <v>1105085.767</v>
      </c>
      <c r="K5">
        <v>154438.19209999999</v>
      </c>
      <c r="M5">
        <f>AVERAGE(H11,H23)</f>
        <v>29.584678759999999</v>
      </c>
      <c r="N5">
        <f>STDEV(H7,H8,H9,H19,H20,H21)</f>
        <v>3.2796918738990692</v>
      </c>
      <c r="O5" s="2">
        <f>AVERAGE(H3,H15)</f>
        <v>4417719.66</v>
      </c>
      <c r="P5">
        <f>STDEV(H3,H15)</f>
        <v>992411.8091788867</v>
      </c>
    </row>
    <row r="6" spans="1:16" x14ac:dyDescent="0.3">
      <c r="B6">
        <v>0</v>
      </c>
      <c r="C6" t="s">
        <v>8</v>
      </c>
      <c r="D6" t="s">
        <v>4</v>
      </c>
      <c r="E6">
        <v>65.582445059999998</v>
      </c>
      <c r="F6">
        <v>45.386887559999998</v>
      </c>
      <c r="G6">
        <v>35.17983744</v>
      </c>
      <c r="H6">
        <v>26.086615259999999</v>
      </c>
      <c r="I6">
        <v>16.844693469999999</v>
      </c>
      <c r="J6">
        <v>7.2461332519999999</v>
      </c>
      <c r="K6">
        <v>1.17648738</v>
      </c>
      <c r="M6">
        <f>AVERAGE(I11,I23)</f>
        <v>32.677087245000003</v>
      </c>
      <c r="N6">
        <f>STDEV(I7,I8,I9,I19,I20,I21)</f>
        <v>3.052122826860681</v>
      </c>
      <c r="O6" s="2">
        <f>AVERAGE(I3,I15)</f>
        <v>3578446.645</v>
      </c>
      <c r="P6">
        <f>STDEV(I3,I15)</f>
        <v>664034.86360587587</v>
      </c>
    </row>
    <row r="7" spans="1:16" x14ac:dyDescent="0.3">
      <c r="A7" t="s">
        <v>9</v>
      </c>
      <c r="B7">
        <v>33.799999999999997</v>
      </c>
      <c r="C7" t="s">
        <v>10</v>
      </c>
      <c r="D7" t="s">
        <v>11</v>
      </c>
      <c r="E7">
        <v>27.875652179999999</v>
      </c>
      <c r="F7">
        <v>28.69170141</v>
      </c>
      <c r="G7">
        <v>31.349395099999999</v>
      </c>
      <c r="H7">
        <v>33.690275759999999</v>
      </c>
      <c r="I7">
        <v>36.02503746</v>
      </c>
      <c r="J7">
        <v>46.059502029999997</v>
      </c>
      <c r="K7">
        <v>61.976207909999999</v>
      </c>
      <c r="M7">
        <f>AVERAGE(J11,J23)</f>
        <v>42.657558184999999</v>
      </c>
      <c r="N7">
        <f>STDEV(J7,J8,J9,J19,J20,J21)</f>
        <v>2.4991620984834224</v>
      </c>
      <c r="O7" s="2">
        <f>AVERAGE(J3,J15)</f>
        <v>1739793.01</v>
      </c>
      <c r="P7">
        <f>STDEV(J3,J15)</f>
        <v>307537.55413728603</v>
      </c>
    </row>
    <row r="8" spans="1:16" x14ac:dyDescent="0.3">
      <c r="D8" t="s">
        <v>12</v>
      </c>
      <c r="E8">
        <v>20.048055600000001</v>
      </c>
      <c r="F8">
        <v>20.975031959999999</v>
      </c>
      <c r="G8">
        <v>23.895653299999999</v>
      </c>
      <c r="H8">
        <v>26.68513081</v>
      </c>
      <c r="I8">
        <v>30.917188580000001</v>
      </c>
      <c r="J8">
        <v>41.470489469999997</v>
      </c>
      <c r="K8">
        <v>58.737249650000003</v>
      </c>
      <c r="M8">
        <f>AVERAGE(K11,K23)</f>
        <v>58.817392689999998</v>
      </c>
      <c r="N8">
        <f>STDEV(K7,K8,K9,K19,K20,K21)</f>
        <v>3.345846650126004</v>
      </c>
      <c r="O8" s="2">
        <f>AVERAGE(K3,K15)</f>
        <v>344268.79000000004</v>
      </c>
      <c r="P8">
        <f>STDEV(K3,K15)</f>
        <v>58087.902835658824</v>
      </c>
    </row>
    <row r="9" spans="1:16" x14ac:dyDescent="0.3">
      <c r="D9" t="s">
        <v>13</v>
      </c>
      <c r="E9">
        <v>22.596321620000001</v>
      </c>
      <c r="F9">
        <v>23.149485380000002</v>
      </c>
      <c r="G9">
        <v>26.19544548</v>
      </c>
      <c r="H9">
        <v>29.392189770000002</v>
      </c>
      <c r="I9">
        <v>33.035618210000003</v>
      </c>
      <c r="J9">
        <v>43.0426024</v>
      </c>
      <c r="K9">
        <v>59.0003758</v>
      </c>
    </row>
    <row r="10" spans="1:16" x14ac:dyDescent="0.3">
      <c r="D10" t="s">
        <v>14</v>
      </c>
      <c r="E10">
        <v>3.992414873</v>
      </c>
      <c r="F10">
        <v>3.9789318809999998</v>
      </c>
      <c r="G10">
        <v>3.8168596930000001</v>
      </c>
      <c r="H10">
        <v>3.5325573170000002</v>
      </c>
      <c r="I10">
        <v>2.5662713429999999</v>
      </c>
      <c r="J10">
        <v>2.332104154</v>
      </c>
      <c r="K10">
        <v>1.798872925</v>
      </c>
    </row>
    <row r="11" spans="1:16" x14ac:dyDescent="0.3">
      <c r="D11" t="s">
        <v>15</v>
      </c>
      <c r="E11">
        <v>23.506676469999999</v>
      </c>
      <c r="F11">
        <v>24.272072919999999</v>
      </c>
      <c r="G11">
        <v>27.146831290000002</v>
      </c>
      <c r="H11">
        <v>29.922532109999999</v>
      </c>
      <c r="I11">
        <v>33.325948080000003</v>
      </c>
      <c r="J11">
        <v>43.524197970000003</v>
      </c>
      <c r="K11">
        <v>59.904611119999998</v>
      </c>
    </row>
    <row r="13" spans="1:16" x14ac:dyDescent="0.3">
      <c r="A13" s="1">
        <v>44419</v>
      </c>
    </row>
    <row r="14" spans="1:16" x14ac:dyDescent="0.3">
      <c r="A14" t="s">
        <v>0</v>
      </c>
      <c r="D14" t="s">
        <v>1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</row>
    <row r="15" spans="1:16" x14ac:dyDescent="0.3">
      <c r="A15">
        <v>210105002</v>
      </c>
      <c r="D15" t="s">
        <v>2</v>
      </c>
      <c r="E15" s="2">
        <v>7569333.96</v>
      </c>
      <c r="F15" s="2">
        <v>5413101.3300000001</v>
      </c>
      <c r="G15" s="2">
        <v>4354884.79</v>
      </c>
      <c r="H15" s="2">
        <v>3715978.54</v>
      </c>
      <c r="I15" s="2">
        <v>3108903.09</v>
      </c>
      <c r="J15" s="2">
        <v>1522331.12</v>
      </c>
      <c r="K15" s="2">
        <v>303194.44</v>
      </c>
    </row>
    <row r="16" spans="1:16" x14ac:dyDescent="0.3">
      <c r="A16" t="s">
        <v>3</v>
      </c>
      <c r="D16" t="s">
        <v>4</v>
      </c>
      <c r="E16">
        <v>49.881026110000001</v>
      </c>
      <c r="F16">
        <v>35.493226319999998</v>
      </c>
      <c r="G16">
        <v>27.341560609999998</v>
      </c>
      <c r="H16">
        <v>22.218050389999998</v>
      </c>
      <c r="I16">
        <v>17.287656779999999</v>
      </c>
      <c r="J16">
        <v>5.540436079</v>
      </c>
      <c r="K16">
        <v>6.5668156509999998</v>
      </c>
    </row>
    <row r="17" spans="1:11" x14ac:dyDescent="0.3">
      <c r="A17" t="s">
        <v>5</v>
      </c>
      <c r="C17" t="s">
        <v>6</v>
      </c>
      <c r="D17" t="s">
        <v>7</v>
      </c>
      <c r="E17">
        <v>5822407.4069999997</v>
      </c>
      <c r="F17">
        <v>4080782.8280000002</v>
      </c>
      <c r="G17">
        <v>3164200.3369999998</v>
      </c>
      <c r="H17">
        <v>2626792.929</v>
      </c>
      <c r="I17">
        <v>2111216.33</v>
      </c>
      <c r="J17">
        <v>886157.40740000003</v>
      </c>
      <c r="K17">
        <v>128754.20879999999</v>
      </c>
    </row>
    <row r="18" spans="1:11" x14ac:dyDescent="0.3">
      <c r="B18">
        <v>0</v>
      </c>
      <c r="C18" t="s">
        <v>8</v>
      </c>
      <c r="D18" t="s">
        <v>4</v>
      </c>
      <c r="E18">
        <v>30.054180800000001</v>
      </c>
      <c r="F18">
        <v>20.184197309999998</v>
      </c>
      <c r="G18">
        <v>17.828912580000001</v>
      </c>
      <c r="H18">
        <v>16.060751379999999</v>
      </c>
      <c r="I18">
        <v>15.03334735</v>
      </c>
      <c r="J18">
        <v>9.1959782400000005</v>
      </c>
      <c r="K18">
        <v>4.7903217280000003</v>
      </c>
    </row>
    <row r="19" spans="1:11" x14ac:dyDescent="0.3">
      <c r="A19" t="s">
        <v>9</v>
      </c>
      <c r="B19">
        <v>33.799999999999997</v>
      </c>
      <c r="C19" t="s">
        <v>10</v>
      </c>
      <c r="D19" t="s">
        <v>11</v>
      </c>
      <c r="E19">
        <v>24.329087090000002</v>
      </c>
      <c r="F19">
        <v>26.370049569999999</v>
      </c>
      <c r="G19">
        <v>29.051661930000002</v>
      </c>
      <c r="H19">
        <v>31.154653880000001</v>
      </c>
      <c r="I19">
        <v>34.208882780000003</v>
      </c>
      <c r="J19">
        <v>44.408303920000002</v>
      </c>
      <c r="K19">
        <v>62.403755869999998</v>
      </c>
    </row>
    <row r="20" spans="1:11" x14ac:dyDescent="0.3">
      <c r="D20" t="s">
        <v>12</v>
      </c>
      <c r="E20">
        <v>18.541297220000001</v>
      </c>
      <c r="F20">
        <v>20.005590659999999</v>
      </c>
      <c r="G20">
        <v>22.88145986</v>
      </c>
      <c r="H20">
        <v>24.925464959999999</v>
      </c>
      <c r="I20">
        <v>27.492121399999998</v>
      </c>
      <c r="J20">
        <v>38.81351523</v>
      </c>
      <c r="K20">
        <v>53.197278910000001</v>
      </c>
    </row>
    <row r="21" spans="1:11" x14ac:dyDescent="0.3">
      <c r="D21" t="s">
        <v>13</v>
      </c>
      <c r="E21">
        <v>26.13258356</v>
      </c>
      <c r="F21">
        <v>27.225043710000001</v>
      </c>
      <c r="G21">
        <v>29.87952641</v>
      </c>
      <c r="H21">
        <v>31.660357390000001</v>
      </c>
      <c r="I21">
        <v>34.383675060000002</v>
      </c>
      <c r="J21">
        <v>42.150936039999998</v>
      </c>
      <c r="K21">
        <v>57.589487990000002</v>
      </c>
    </row>
    <row r="22" spans="1:11" x14ac:dyDescent="0.3">
      <c r="D22" t="s">
        <v>14</v>
      </c>
      <c r="E22">
        <v>3.9660799170000001</v>
      </c>
      <c r="F22">
        <v>3.9445712579999999</v>
      </c>
      <c r="G22">
        <v>3.8238220150000002</v>
      </c>
      <c r="H22">
        <v>3.750940033</v>
      </c>
      <c r="I22">
        <v>3.9293542210000001</v>
      </c>
      <c r="J22">
        <v>2.8147157279999999</v>
      </c>
      <c r="K22">
        <v>4.6048505899999999</v>
      </c>
    </row>
    <row r="23" spans="1:11" x14ac:dyDescent="0.3">
      <c r="D23" t="s">
        <v>15</v>
      </c>
      <c r="E23">
        <v>23.00098929</v>
      </c>
      <c r="F23">
        <v>24.53356132</v>
      </c>
      <c r="G23">
        <v>27.27088273</v>
      </c>
      <c r="H23">
        <v>29.24682541</v>
      </c>
      <c r="I23">
        <v>32.028226410000002</v>
      </c>
      <c r="J23">
        <v>41.790918400000002</v>
      </c>
      <c r="K23">
        <v>57.730174259999998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0923C-AA46-4ACB-B76A-BFCF1009E5CE}">
  <dimension ref="A1:P23"/>
  <sheetViews>
    <sheetView workbookViewId="0">
      <selection activeCell="M1" sqref="M1:P8"/>
    </sheetView>
  </sheetViews>
  <sheetFormatPr defaultRowHeight="14.4" x14ac:dyDescent="0.3"/>
  <cols>
    <col min="5" max="5" width="12.6640625" bestFit="1" customWidth="1"/>
    <col min="6" max="11" width="12" bestFit="1" customWidth="1"/>
  </cols>
  <sheetData>
    <row r="1" spans="1:16" x14ac:dyDescent="0.3">
      <c r="A1" s="1">
        <v>44400</v>
      </c>
      <c r="M1" t="s">
        <v>16</v>
      </c>
      <c r="N1" t="s">
        <v>17</v>
      </c>
      <c r="O1" t="s">
        <v>18</v>
      </c>
    </row>
    <row r="2" spans="1:16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19.81198191</v>
      </c>
      <c r="N2">
        <f>STDEV(E7, E8, E9,E19, E20,E21)</f>
        <v>3.3053387866913289</v>
      </c>
      <c r="O2" s="2">
        <f>AVERAGE(E3,E15)</f>
        <v>8985245.8599999994</v>
      </c>
      <c r="P2">
        <f>STDEV(E3,E15)</f>
        <v>3832565.3806522419</v>
      </c>
    </row>
    <row r="3" spans="1:16" x14ac:dyDescent="0.3">
      <c r="A3">
        <v>210105002</v>
      </c>
      <c r="D3" t="s">
        <v>2</v>
      </c>
      <c r="E3" s="2">
        <v>11695278.83</v>
      </c>
      <c r="F3" s="2">
        <v>8275267.2599999998</v>
      </c>
      <c r="G3" s="2">
        <v>6491786.6200000001</v>
      </c>
      <c r="H3" s="2">
        <v>5241525.1500000004</v>
      </c>
      <c r="I3" s="2">
        <v>4116786.09</v>
      </c>
      <c r="J3" s="2">
        <v>1952067.02</v>
      </c>
      <c r="K3" s="2">
        <v>378403.3</v>
      </c>
      <c r="M3">
        <f>AVERAGE(F11,F23)</f>
        <v>24.562782415000001</v>
      </c>
      <c r="N3">
        <f>STDEV(F7,F8,F9,F19,F20,F21)</f>
        <v>3.5008715410108446</v>
      </c>
      <c r="O3" s="2">
        <f>AVERAGE(F3, F15)</f>
        <v>6366069.9049999993</v>
      </c>
      <c r="P3">
        <f>STDEV(F3,F15)</f>
        <v>2700012.7926878422</v>
      </c>
    </row>
    <row r="4" spans="1:16" x14ac:dyDescent="0.3">
      <c r="A4" t="s">
        <v>3</v>
      </c>
      <c r="D4" t="s">
        <v>4</v>
      </c>
      <c r="E4">
        <v>35.587408050000001</v>
      </c>
      <c r="F4">
        <v>32.990457919999997</v>
      </c>
      <c r="G4">
        <v>30.037988729999999</v>
      </c>
      <c r="H4">
        <v>25.22435909</v>
      </c>
      <c r="I4">
        <v>21.647946860000001</v>
      </c>
      <c r="J4">
        <v>10.20968118</v>
      </c>
      <c r="K4">
        <v>1.3494949970000001</v>
      </c>
      <c r="M4">
        <f>AVERAGE(G11,G23)</f>
        <v>31.385573035</v>
      </c>
      <c r="N4">
        <f>STDEV(G7,G8, G9, G19, G20,G21)</f>
        <v>3.7693758321872233</v>
      </c>
      <c r="O4" s="2">
        <f>AVERAGE(G3,G15)</f>
        <v>5015485.7450000001</v>
      </c>
      <c r="P4">
        <f>STDEV(G3,G15)</f>
        <v>2087804.7195682654</v>
      </c>
    </row>
    <row r="5" spans="1:16" x14ac:dyDescent="0.3">
      <c r="A5" t="s">
        <v>5</v>
      </c>
      <c r="C5" t="s">
        <v>6</v>
      </c>
      <c r="D5" t="s">
        <v>7</v>
      </c>
      <c r="E5">
        <v>9675989.6260000002</v>
      </c>
      <c r="F5">
        <v>6469907.6490000002</v>
      </c>
      <c r="G5">
        <v>4651545.2240000004</v>
      </c>
      <c r="H5">
        <v>3491690</v>
      </c>
      <c r="I5">
        <v>2538661.446</v>
      </c>
      <c r="J5">
        <v>994297.28020000004</v>
      </c>
      <c r="K5">
        <v>147990.63269999999</v>
      </c>
      <c r="M5">
        <f>AVERAGE(H11,H23)</f>
        <v>36.554034834999996</v>
      </c>
      <c r="N5">
        <f>STDEV(H7,H8,H9,H19,H20,H21)</f>
        <v>3.8999465537999334</v>
      </c>
      <c r="O5" s="2">
        <f>AVERAGE(H3,H15)</f>
        <v>4102354.3100000005</v>
      </c>
      <c r="P5">
        <f>STDEV(H3,H15)</f>
        <v>1611030.8517879492</v>
      </c>
    </row>
    <row r="6" spans="1:16" x14ac:dyDescent="0.3">
      <c r="B6">
        <v>0</v>
      </c>
      <c r="C6" t="s">
        <v>8</v>
      </c>
      <c r="D6" t="s">
        <v>4</v>
      </c>
      <c r="E6">
        <v>34.250564130000001</v>
      </c>
      <c r="F6">
        <v>23.868662350000001</v>
      </c>
      <c r="G6">
        <v>21.59237611</v>
      </c>
      <c r="H6">
        <v>18.786552700000001</v>
      </c>
      <c r="I6">
        <v>16.232778289999999</v>
      </c>
      <c r="J6">
        <v>9.7121307790000007</v>
      </c>
      <c r="K6">
        <v>3.2110716350000001</v>
      </c>
      <c r="M6">
        <f>AVERAGE(I11,I23)</f>
        <v>41.953282180000002</v>
      </c>
      <c r="N6">
        <f>STDEV(I7,I8,I9,I19,I20,I21)</f>
        <v>4.2878555743737685</v>
      </c>
      <c r="O6" s="2">
        <f>AVERAGE(I3,I15)</f>
        <v>3267685.76</v>
      </c>
      <c r="P6">
        <f>STDEV(I3,I15)</f>
        <v>1200809.2025014726</v>
      </c>
    </row>
    <row r="7" spans="1:16" x14ac:dyDescent="0.3">
      <c r="A7" t="s">
        <v>9</v>
      </c>
      <c r="B7">
        <v>37</v>
      </c>
      <c r="C7" t="s">
        <v>10</v>
      </c>
      <c r="D7" t="s">
        <v>11</v>
      </c>
      <c r="E7">
        <v>16.7640411</v>
      </c>
      <c r="F7">
        <v>21.821199459999999</v>
      </c>
      <c r="G7">
        <v>28.077695819999999</v>
      </c>
      <c r="H7">
        <v>32.640332639999997</v>
      </c>
      <c r="I7">
        <v>37.060382769999997</v>
      </c>
      <c r="J7">
        <v>46.470899520000003</v>
      </c>
      <c r="K7">
        <v>56.226892579999998</v>
      </c>
      <c r="M7">
        <f>AVERAGE(J11,J23)</f>
        <v>55.25798691</v>
      </c>
      <c r="N7">
        <f>STDEV(J7,J8,J9,J19,J20,J21)</f>
        <v>6.9385575505400743</v>
      </c>
      <c r="O7" s="2">
        <f>AVERAGE(J3,J15)</f>
        <v>1563055.22</v>
      </c>
      <c r="P7">
        <f>STDEV(J3,J15)</f>
        <v>550145.76348316949</v>
      </c>
    </row>
    <row r="8" spans="1:16" x14ac:dyDescent="0.3">
      <c r="D8" t="s">
        <v>12</v>
      </c>
      <c r="E8">
        <v>17.509177430000001</v>
      </c>
      <c r="F8">
        <v>21.683929809999999</v>
      </c>
      <c r="G8">
        <v>28.39100346</v>
      </c>
      <c r="H8">
        <v>33.575478930000003</v>
      </c>
      <c r="I8">
        <v>38.729724449999999</v>
      </c>
      <c r="J8">
        <v>50.193081919999997</v>
      </c>
      <c r="K8">
        <v>63.368421050000002</v>
      </c>
      <c r="M8">
        <f>AVERAGE(K11,K23)</f>
        <v>67.726337749999999</v>
      </c>
      <c r="N8">
        <f>STDEV(K7,K8,K9,K19,K20,K21)</f>
        <v>7.9207037982439621</v>
      </c>
      <c r="O8" s="2">
        <f>AVERAGE(K3,K15)</f>
        <v>312262.57500000001</v>
      </c>
      <c r="P8">
        <f>STDEV(K3,K15)</f>
        <v>93537.110320189167</v>
      </c>
    </row>
    <row r="9" spans="1:16" x14ac:dyDescent="0.3">
      <c r="D9" t="s">
        <v>13</v>
      </c>
      <c r="E9">
        <v>17.528864509999998</v>
      </c>
      <c r="F9">
        <v>21.939144259999999</v>
      </c>
      <c r="G9">
        <v>28.572411420000002</v>
      </c>
      <c r="H9">
        <v>33.939428380000003</v>
      </c>
      <c r="I9">
        <v>39.21166307</v>
      </c>
      <c r="J9">
        <v>50.517958409999999</v>
      </c>
      <c r="K9">
        <v>63.106030740000001</v>
      </c>
    </row>
    <row r="10" spans="1:16" x14ac:dyDescent="0.3">
      <c r="D10" t="s">
        <v>14</v>
      </c>
      <c r="E10">
        <v>0.43599896370000002</v>
      </c>
      <c r="F10">
        <v>0.1277291055</v>
      </c>
      <c r="G10">
        <v>0.25027120209999998</v>
      </c>
      <c r="H10">
        <v>0.67015017119999998</v>
      </c>
      <c r="I10">
        <v>1.1289355910000001</v>
      </c>
      <c r="J10">
        <v>2.248661534</v>
      </c>
      <c r="K10">
        <v>4.0495435830000002</v>
      </c>
    </row>
    <row r="11" spans="1:16" x14ac:dyDescent="0.3">
      <c r="D11" t="s">
        <v>15</v>
      </c>
      <c r="E11">
        <v>17.267361019999999</v>
      </c>
      <c r="F11">
        <v>21.814757849999999</v>
      </c>
      <c r="G11">
        <v>28.347036899999999</v>
      </c>
      <c r="H11">
        <v>33.38507998</v>
      </c>
      <c r="I11">
        <v>38.333923429999999</v>
      </c>
      <c r="J11">
        <v>49.06064662</v>
      </c>
      <c r="K11">
        <v>60.900448130000001</v>
      </c>
    </row>
    <row r="13" spans="1:16" x14ac:dyDescent="0.3">
      <c r="A13" s="1">
        <v>44420</v>
      </c>
    </row>
    <row r="14" spans="1:16" x14ac:dyDescent="0.3">
      <c r="A14" t="s">
        <v>0</v>
      </c>
      <c r="D14" t="s">
        <v>1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</row>
    <row r="15" spans="1:16" x14ac:dyDescent="0.3">
      <c r="A15">
        <v>210105002</v>
      </c>
      <c r="D15" t="s">
        <v>2</v>
      </c>
      <c r="E15" s="2">
        <v>6275212.8899999997</v>
      </c>
      <c r="F15" s="2">
        <v>4456872.55</v>
      </c>
      <c r="G15" s="2">
        <v>3539184.87</v>
      </c>
      <c r="H15" s="2">
        <v>2963183.47</v>
      </c>
      <c r="I15" s="2">
        <v>2418585.4300000002</v>
      </c>
      <c r="J15" s="2">
        <v>1174043.42</v>
      </c>
      <c r="K15" s="2">
        <v>246121.85</v>
      </c>
    </row>
    <row r="16" spans="1:16" x14ac:dyDescent="0.3">
      <c r="A16" t="s">
        <v>3</v>
      </c>
      <c r="D16" t="s">
        <v>4</v>
      </c>
      <c r="E16">
        <v>31.63847195</v>
      </c>
      <c r="F16">
        <v>21.386556209999998</v>
      </c>
      <c r="G16">
        <v>16.189886680000001</v>
      </c>
      <c r="H16">
        <v>14.392857640000001</v>
      </c>
      <c r="I16">
        <v>13.17538283</v>
      </c>
      <c r="J16">
        <v>6.0243876429999998</v>
      </c>
      <c r="K16">
        <v>1.636781303</v>
      </c>
    </row>
    <row r="17" spans="1:11" x14ac:dyDescent="0.3">
      <c r="A17" t="s">
        <v>5</v>
      </c>
      <c r="B17">
        <v>0.5</v>
      </c>
      <c r="C17" t="s">
        <v>6</v>
      </c>
      <c r="D17" t="s">
        <v>7</v>
      </c>
      <c r="E17">
        <v>4869390.5669999998</v>
      </c>
      <c r="F17">
        <v>3237652.358</v>
      </c>
      <c r="G17">
        <v>2319385.2680000002</v>
      </c>
      <c r="H17">
        <v>1784919.1839999999</v>
      </c>
      <c r="I17">
        <v>1315585.5859999999</v>
      </c>
      <c r="J17">
        <v>452510.59879999998</v>
      </c>
      <c r="K17">
        <v>62666.931640000003</v>
      </c>
    </row>
    <row r="18" spans="1:11" x14ac:dyDescent="0.3">
      <c r="B18">
        <v>1.0105999999999999</v>
      </c>
      <c r="C18" t="s">
        <v>8</v>
      </c>
      <c r="D18" t="s">
        <v>4</v>
      </c>
      <c r="E18">
        <v>11.499376160000001</v>
      </c>
      <c r="F18">
        <v>9.731882293</v>
      </c>
      <c r="G18">
        <v>9.6344708820000005</v>
      </c>
      <c r="H18">
        <v>8.9098001930000006</v>
      </c>
      <c r="I18">
        <v>7.2694593779999996</v>
      </c>
      <c r="J18">
        <v>2.163247637</v>
      </c>
      <c r="K18">
        <v>0.7746695133</v>
      </c>
    </row>
    <row r="19" spans="1:11" x14ac:dyDescent="0.3">
      <c r="A19" t="s">
        <v>9</v>
      </c>
      <c r="B19">
        <v>43</v>
      </c>
      <c r="C19" t="s">
        <v>10</v>
      </c>
      <c r="D19" t="s">
        <v>11</v>
      </c>
      <c r="E19">
        <v>20.267453540000002</v>
      </c>
      <c r="F19">
        <v>24.667944670000001</v>
      </c>
      <c r="G19">
        <v>31.62339708</v>
      </c>
      <c r="H19">
        <v>36.926742349999998</v>
      </c>
      <c r="I19">
        <v>43.165490380000001</v>
      </c>
      <c r="J19">
        <v>61.128013420000002</v>
      </c>
      <c r="K19">
        <v>75.432070319999994</v>
      </c>
    </row>
    <row r="20" spans="1:11" x14ac:dyDescent="0.3">
      <c r="D20" t="s">
        <v>12</v>
      </c>
      <c r="E20">
        <v>25.504596360000001</v>
      </c>
      <c r="F20">
        <v>30.2846549</v>
      </c>
      <c r="G20">
        <v>37.19441157</v>
      </c>
      <c r="H20">
        <v>42.379597609999998</v>
      </c>
      <c r="I20">
        <v>47.798328949999998</v>
      </c>
      <c r="J20">
        <v>61.651275910000003</v>
      </c>
      <c r="K20">
        <v>73.818761710000004</v>
      </c>
    </row>
    <row r="21" spans="1:11" x14ac:dyDescent="0.3">
      <c r="D21" t="s">
        <v>13</v>
      </c>
      <c r="E21">
        <v>21.2977585</v>
      </c>
      <c r="F21">
        <v>26.97982137</v>
      </c>
      <c r="G21">
        <v>34.454518870000001</v>
      </c>
      <c r="H21">
        <v>39.862629099999999</v>
      </c>
      <c r="I21">
        <v>45.754103440000002</v>
      </c>
      <c r="J21">
        <v>61.58669226</v>
      </c>
      <c r="K21">
        <v>74.405850090000001</v>
      </c>
    </row>
    <row r="22" spans="1:11" x14ac:dyDescent="0.3">
      <c r="D22" t="s">
        <v>14</v>
      </c>
      <c r="E22">
        <v>2.7744872809999999</v>
      </c>
      <c r="F22">
        <v>2.8229456329999998</v>
      </c>
      <c r="G22">
        <v>2.7856317370000001</v>
      </c>
      <c r="H22">
        <v>2.7291082800000002</v>
      </c>
      <c r="I22">
        <v>2.3217439099999999</v>
      </c>
      <c r="J22">
        <v>0.28529544699999998</v>
      </c>
      <c r="K22">
        <v>0.81655428080000003</v>
      </c>
    </row>
    <row r="23" spans="1:11" x14ac:dyDescent="0.3">
      <c r="D23" t="s">
        <v>15</v>
      </c>
      <c r="E23">
        <v>22.356602800000001</v>
      </c>
      <c r="F23">
        <v>27.310806979999999</v>
      </c>
      <c r="G23">
        <v>34.424109170000001</v>
      </c>
      <c r="H23">
        <v>39.722989689999999</v>
      </c>
      <c r="I23">
        <v>45.572640929999999</v>
      </c>
      <c r="J23">
        <v>61.455327199999999</v>
      </c>
      <c r="K23">
        <v>74.552227369999997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813AF-2971-4C46-A8BA-423DE23113B5}">
  <dimension ref="A1:R9"/>
  <sheetViews>
    <sheetView workbookViewId="0">
      <selection activeCell="B7" sqref="B7"/>
    </sheetView>
  </sheetViews>
  <sheetFormatPr defaultRowHeight="14.4" x14ac:dyDescent="0.3"/>
  <sheetData>
    <row r="1" spans="1:18" x14ac:dyDescent="0.3">
      <c r="A1" t="s">
        <v>19</v>
      </c>
      <c r="E1" t="s">
        <v>20</v>
      </c>
      <c r="I1" t="s">
        <v>21</v>
      </c>
      <c r="M1" t="s">
        <v>22</v>
      </c>
      <c r="R1" s="3" t="s">
        <v>1</v>
      </c>
    </row>
    <row r="2" spans="1:18" x14ac:dyDescent="0.3">
      <c r="A2" t="s">
        <v>16</v>
      </c>
      <c r="B2" t="s">
        <v>17</v>
      </c>
      <c r="C2" t="s">
        <v>18</v>
      </c>
      <c r="E2" t="s">
        <v>16</v>
      </c>
      <c r="F2" t="s">
        <v>17</v>
      </c>
      <c r="G2" t="s">
        <v>18</v>
      </c>
      <c r="I2" t="s">
        <v>16</v>
      </c>
      <c r="J2" t="s">
        <v>17</v>
      </c>
      <c r="K2" t="s">
        <v>18</v>
      </c>
      <c r="M2" t="s">
        <v>16</v>
      </c>
      <c r="N2" t="s">
        <v>17</v>
      </c>
      <c r="O2" t="s">
        <v>18</v>
      </c>
      <c r="R2">
        <v>0.1</v>
      </c>
    </row>
    <row r="3" spans="1:18" x14ac:dyDescent="0.3">
      <c r="A3">
        <v>22.572306805</v>
      </c>
      <c r="B3">
        <v>1.2027070669439746</v>
      </c>
      <c r="C3">
        <v>6372079.1850000005</v>
      </c>
      <c r="D3">
        <v>1074290.0014695025</v>
      </c>
      <c r="E3">
        <v>23.253832879999997</v>
      </c>
      <c r="F3">
        <v>3.5699275093015133</v>
      </c>
      <c r="G3">
        <v>9392504.5150000006</v>
      </c>
      <c r="H3">
        <v>2578352.5254002856</v>
      </c>
      <c r="I3">
        <v>27.449415985000002</v>
      </c>
      <c r="J3">
        <v>3.7979229028166799</v>
      </c>
      <c r="K3">
        <v>11359544.725</v>
      </c>
      <c r="L3">
        <v>1588965.8604526697</v>
      </c>
      <c r="M3">
        <v>19.81198191</v>
      </c>
      <c r="N3">
        <v>3.3053387866913289</v>
      </c>
      <c r="O3">
        <v>8985245.8599999994</v>
      </c>
      <c r="P3">
        <v>3832565.3806522419</v>
      </c>
      <c r="R3">
        <v>0.15</v>
      </c>
    </row>
    <row r="4" spans="1:18" x14ac:dyDescent="0.3">
      <c r="A4">
        <v>24.110791405000001</v>
      </c>
      <c r="B4">
        <v>1.9012476427397682</v>
      </c>
      <c r="C4">
        <v>4532451.1850000005</v>
      </c>
      <c r="D4">
        <v>912818.56174097769</v>
      </c>
      <c r="E4">
        <v>24.402817120000002</v>
      </c>
      <c r="F4">
        <v>3.5464248754140129</v>
      </c>
      <c r="G4">
        <v>6684687.9199999999</v>
      </c>
      <c r="H4">
        <v>1798295.0013097562</v>
      </c>
      <c r="I4">
        <v>28.869225735000001</v>
      </c>
      <c r="J4">
        <v>3.9742831704017507</v>
      </c>
      <c r="K4">
        <v>8064834.7350000003</v>
      </c>
      <c r="L4">
        <v>1026414.0216306672</v>
      </c>
      <c r="M4">
        <v>24.562782415000001</v>
      </c>
      <c r="N4">
        <v>3.5008715410108446</v>
      </c>
      <c r="O4">
        <v>6366069.9049999993</v>
      </c>
      <c r="P4">
        <v>2700012.7926878422</v>
      </c>
      <c r="R4">
        <v>0.2</v>
      </c>
    </row>
    <row r="5" spans="1:18" x14ac:dyDescent="0.3">
      <c r="A5">
        <v>27.968945140000002</v>
      </c>
      <c r="B5">
        <v>4.4354470355565141</v>
      </c>
      <c r="C5">
        <v>3650375.66</v>
      </c>
      <c r="D5">
        <v>909803.23922290164</v>
      </c>
      <c r="E5">
        <v>27.208857010000003</v>
      </c>
      <c r="F5">
        <v>3.4176936240375366</v>
      </c>
      <c r="G5">
        <v>5316216.9049999993</v>
      </c>
      <c r="H5">
        <v>1359528.9149778131</v>
      </c>
      <c r="I5">
        <v>32.753454009999999</v>
      </c>
      <c r="J5">
        <v>4.6336110987785775</v>
      </c>
      <c r="K5">
        <v>6383841.835</v>
      </c>
      <c r="L5">
        <v>762863.37417783856</v>
      </c>
      <c r="M5">
        <v>31.385573035</v>
      </c>
      <c r="N5">
        <v>3.7693758321872233</v>
      </c>
      <c r="O5">
        <v>5015485.7450000001</v>
      </c>
      <c r="P5">
        <v>2087804.7195682654</v>
      </c>
      <c r="R5">
        <v>0.25</v>
      </c>
    </row>
    <row r="6" spans="1:18" x14ac:dyDescent="0.3">
      <c r="A6">
        <v>30.982470145000001</v>
      </c>
      <c r="B6">
        <v>6.0888045592290139</v>
      </c>
      <c r="C6">
        <v>3162319.9249999998</v>
      </c>
      <c r="D6">
        <v>897180.32958961988</v>
      </c>
      <c r="E6">
        <v>29.584678759999999</v>
      </c>
      <c r="F6">
        <v>3.2796918738990692</v>
      </c>
      <c r="G6">
        <v>4417719.66</v>
      </c>
      <c r="H6">
        <v>992411.8091788867</v>
      </c>
      <c r="I6">
        <v>36.411055654999998</v>
      </c>
      <c r="J6">
        <v>5.4250979527510053</v>
      </c>
      <c r="K6">
        <v>5292200.8849999998</v>
      </c>
      <c r="L6">
        <v>589872.50030340313</v>
      </c>
      <c r="M6">
        <v>36.554034834999996</v>
      </c>
      <c r="N6">
        <v>3.8999465537999334</v>
      </c>
      <c r="O6">
        <v>4102354.3100000005</v>
      </c>
      <c r="P6">
        <v>1611030.8517879492</v>
      </c>
      <c r="R6">
        <v>0.3</v>
      </c>
    </row>
    <row r="7" spans="1:18" x14ac:dyDescent="0.3">
      <c r="A7">
        <v>33.746110469999998</v>
      </c>
      <c r="B7">
        <v>7.4509523593577427</v>
      </c>
      <c r="C7">
        <v>2718257.7050000001</v>
      </c>
      <c r="D7">
        <v>852505.47871774156</v>
      </c>
      <c r="E7">
        <v>32.677087245000003</v>
      </c>
      <c r="F7">
        <v>3.0521228268606801</v>
      </c>
      <c r="G7">
        <v>3578446.645</v>
      </c>
      <c r="H7">
        <v>664034.86360587587</v>
      </c>
      <c r="I7">
        <v>40.738686990000005</v>
      </c>
      <c r="J7">
        <v>6.3410310888361403</v>
      </c>
      <c r="K7">
        <v>4269722.9749999996</v>
      </c>
      <c r="L7">
        <v>436499.20098640921</v>
      </c>
      <c r="M7">
        <v>41.953282180000002</v>
      </c>
      <c r="N7">
        <v>4.2878555743737685</v>
      </c>
      <c r="O7">
        <v>3267685.76</v>
      </c>
      <c r="P7">
        <v>1200809.2025014726</v>
      </c>
      <c r="R7">
        <v>0.5</v>
      </c>
    </row>
    <row r="8" spans="1:18" x14ac:dyDescent="0.3">
      <c r="A8">
        <v>41.901869439999999</v>
      </c>
      <c r="B8">
        <v>9.3334071225821091</v>
      </c>
      <c r="C8">
        <v>1443872.96</v>
      </c>
      <c r="D8">
        <v>480580.14580169745</v>
      </c>
      <c r="E8">
        <v>42.657558184999999</v>
      </c>
      <c r="F8">
        <v>2.4991620984834224</v>
      </c>
      <c r="G8">
        <v>1739793.01</v>
      </c>
      <c r="H8">
        <v>307537.55413728603</v>
      </c>
      <c r="I8">
        <v>54.048841590000002</v>
      </c>
      <c r="J8">
        <v>7.7509929482644271</v>
      </c>
      <c r="K8">
        <v>2073976.19</v>
      </c>
      <c r="L8">
        <v>159503.08072387875</v>
      </c>
      <c r="M8">
        <v>55.25798691</v>
      </c>
      <c r="N8">
        <v>6.9385575505400743</v>
      </c>
      <c r="O8">
        <v>1563055.22</v>
      </c>
      <c r="P8">
        <v>550145.76348316949</v>
      </c>
      <c r="R8">
        <v>1</v>
      </c>
    </row>
    <row r="9" spans="1:18" x14ac:dyDescent="0.3">
      <c r="A9">
        <v>55.712700990000002</v>
      </c>
      <c r="B9">
        <v>10.605010980288469</v>
      </c>
      <c r="C9">
        <v>322990.49</v>
      </c>
      <c r="D9">
        <v>100437.5744789579</v>
      </c>
      <c r="E9">
        <v>58.817392689999998</v>
      </c>
      <c r="F9">
        <v>3.345846650126004</v>
      </c>
      <c r="G9">
        <v>344268.79000000004</v>
      </c>
      <c r="H9">
        <v>58087.902835658824</v>
      </c>
      <c r="I9">
        <v>68.118233884999995</v>
      </c>
      <c r="J9">
        <v>5.5006410963188834</v>
      </c>
      <c r="K9">
        <v>422698.82</v>
      </c>
      <c r="L9">
        <v>19822.677950393081</v>
      </c>
      <c r="M9">
        <v>67.726337749999999</v>
      </c>
      <c r="N9">
        <v>7.9207037982439621</v>
      </c>
      <c r="O9">
        <v>312262.57500000001</v>
      </c>
      <c r="P9">
        <v>93537.110320189167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FC412-9E56-442D-B6AA-2FD3A572C54D}">
  <dimension ref="A1:P23"/>
  <sheetViews>
    <sheetView workbookViewId="0">
      <selection activeCell="N6" sqref="N6"/>
    </sheetView>
  </sheetViews>
  <sheetFormatPr defaultRowHeight="14.4" x14ac:dyDescent="0.3"/>
  <cols>
    <col min="15" max="15" width="12.6640625" bestFit="1" customWidth="1"/>
  </cols>
  <sheetData>
    <row r="1" spans="1:16" x14ac:dyDescent="0.3">
      <c r="A1" s="1">
        <v>44419</v>
      </c>
      <c r="M1" t="s">
        <v>16</v>
      </c>
      <c r="N1" t="s">
        <v>17</v>
      </c>
      <c r="O1" t="s">
        <v>18</v>
      </c>
    </row>
    <row r="2" spans="1:16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94.469708155000006</v>
      </c>
      <c r="N2">
        <f>STDEV(E7, E8, E9,E19, E20,E21)</f>
        <v>0.84344163314246579</v>
      </c>
      <c r="O2" s="2">
        <f>AVERAGE(E3,E15)</f>
        <v>12979277.984999999</v>
      </c>
      <c r="P2">
        <f>STDEV(E3,E15)</f>
        <v>3940068.0196064906</v>
      </c>
    </row>
    <row r="3" spans="1:16" x14ac:dyDescent="0.3">
      <c r="A3">
        <v>210105002</v>
      </c>
      <c r="D3" t="s">
        <v>2</v>
      </c>
      <c r="E3">
        <v>10193229.17</v>
      </c>
      <c r="F3">
        <v>7308489.5829999996</v>
      </c>
      <c r="G3">
        <v>5793915.4409999996</v>
      </c>
      <c r="H3">
        <v>4751951.5930000003</v>
      </c>
      <c r="I3">
        <v>3802898.284</v>
      </c>
      <c r="J3">
        <v>1894748.7749999999</v>
      </c>
      <c r="K3">
        <v>375101.1029</v>
      </c>
      <c r="M3">
        <f>AVERAGE(F11,F23)</f>
        <v>95.821990354999997</v>
      </c>
      <c r="N3">
        <f>STDEV(F7,F8,F9,F19,F20,F21)</f>
        <v>0.53896068179252909</v>
      </c>
      <c r="O3" s="2">
        <f>AVERAGE(F3, F15)</f>
        <v>9267697.9515000004</v>
      </c>
      <c r="P3">
        <f>STDEV(F3,F15)</f>
        <v>2770739.0462475666</v>
      </c>
    </row>
    <row r="4" spans="1:16" x14ac:dyDescent="0.3">
      <c r="A4" t="s">
        <v>3</v>
      </c>
      <c r="D4" t="s">
        <v>4</v>
      </c>
      <c r="E4">
        <v>61.908785940000001</v>
      </c>
      <c r="F4">
        <v>44.26125983</v>
      </c>
      <c r="G4">
        <v>38.547847769999997</v>
      </c>
      <c r="H4">
        <v>30.599530860000002</v>
      </c>
      <c r="I4">
        <v>24.030575070000001</v>
      </c>
      <c r="J4">
        <v>8.7165949200000004</v>
      </c>
      <c r="K4">
        <v>1.502155449</v>
      </c>
      <c r="M4">
        <f>AVERAGE(G11,G23)</f>
        <v>97.850310250000007</v>
      </c>
      <c r="N4">
        <f>STDEV(G7,G8, G9, G19, G20,G21)</f>
        <v>0.34906978139310607</v>
      </c>
      <c r="O4" s="2">
        <f>AVERAGE(G3,G15)</f>
        <v>7410239.3109999998</v>
      </c>
      <c r="P4">
        <f>STDEV(G3,G15)</f>
        <v>2285827.1381413694</v>
      </c>
    </row>
    <row r="5" spans="1:16" x14ac:dyDescent="0.3">
      <c r="D5" t="s">
        <v>7</v>
      </c>
      <c r="E5">
        <v>635037.58169999998</v>
      </c>
      <c r="F5">
        <v>335270.93060000002</v>
      </c>
      <c r="G5">
        <v>140372.7046</v>
      </c>
      <c r="H5">
        <v>56118.269529999998</v>
      </c>
      <c r="I5">
        <v>16856.442579999999</v>
      </c>
      <c r="J5">
        <v>1380.252101</v>
      </c>
      <c r="K5">
        <v>239.49579829999999</v>
      </c>
      <c r="M5">
        <f>AVERAGE(H11,H23)</f>
        <v>98.957507254999996</v>
      </c>
      <c r="N5">
        <f>STDEV(H7,H8,H9,H19,H20,H21)</f>
        <v>0.17116064832192676</v>
      </c>
      <c r="O5" s="2">
        <f>AVERAGE(H3,H15)</f>
        <v>6194328.193</v>
      </c>
      <c r="P5">
        <f>STDEV(H3,H15)</f>
        <v>2039828.5497695901</v>
      </c>
    </row>
    <row r="6" spans="1:16" x14ac:dyDescent="0.3">
      <c r="D6" t="s">
        <v>4</v>
      </c>
      <c r="E6">
        <v>8.2689898880000001</v>
      </c>
      <c r="F6">
        <v>3.9716821219999998</v>
      </c>
      <c r="G6">
        <v>1.3458797140000001</v>
      </c>
      <c r="H6">
        <v>0.7332519059</v>
      </c>
      <c r="I6">
        <v>0.27808905340000001</v>
      </c>
      <c r="J6">
        <v>7.6058544529999994E-2</v>
      </c>
      <c r="K6">
        <v>6.0014945290000003E-2</v>
      </c>
      <c r="M6">
        <f>AVERAGE(I11,I23)</f>
        <v>99.585896529999999</v>
      </c>
      <c r="N6">
        <f>STDEV(I7,I8,I9,I19,I20,I21)</f>
        <v>4.3376599480534378E-2</v>
      </c>
      <c r="O6" s="2">
        <f>AVERAGE(I3,I15)</f>
        <v>5042372.3444999997</v>
      </c>
      <c r="P6">
        <f>STDEV(I3,I15)</f>
        <v>1752881.0265687555</v>
      </c>
    </row>
    <row r="7" spans="1:16" x14ac:dyDescent="0.3">
      <c r="D7" t="s">
        <v>11</v>
      </c>
      <c r="E7">
        <v>93.489246609999995</v>
      </c>
      <c r="F7">
        <v>95.273348720000001</v>
      </c>
      <c r="G7">
        <v>97.548585849999995</v>
      </c>
      <c r="H7">
        <v>98.754267889999994</v>
      </c>
      <c r="I7">
        <v>99.517439460000006</v>
      </c>
      <c r="J7">
        <v>99.907607650000003</v>
      </c>
      <c r="K7">
        <v>99.844072460000007</v>
      </c>
      <c r="M7">
        <f>AVERAGE(J11,J23)</f>
        <v>99.940888239999992</v>
      </c>
      <c r="N7">
        <f>STDEV(J7,J8,J9,J19,J20,J21)</f>
        <v>2.0765376349261164E-2</v>
      </c>
      <c r="O7" s="2">
        <f>AVERAGE(J3,J15)</f>
        <v>2444678.3089999999</v>
      </c>
      <c r="P7">
        <f>STDEV(J3,J15)</f>
        <v>777717.80533231597</v>
      </c>
    </row>
    <row r="8" spans="1:16" x14ac:dyDescent="0.3">
      <c r="D8" t="s">
        <v>12</v>
      </c>
      <c r="E8">
        <v>94.260139859999995</v>
      </c>
      <c r="F8">
        <v>95.791035449999995</v>
      </c>
      <c r="G8">
        <v>97.800662009999996</v>
      </c>
      <c r="H8">
        <v>98.912133890000007</v>
      </c>
      <c r="I8">
        <v>99.589291709999998</v>
      </c>
      <c r="J8">
        <v>99.939407709999998</v>
      </c>
      <c r="K8">
        <v>99.961165050000005</v>
      </c>
      <c r="M8">
        <f>AVERAGE(K11,K23)</f>
        <v>99.955160594999995</v>
      </c>
      <c r="N8">
        <f>STDEV(K7,K8,K9,K19,K20,K21)</f>
        <v>5.8061662372407605E-2</v>
      </c>
      <c r="O8" s="2">
        <f>AVERAGE(K3,K15)</f>
        <v>474669.28784999996</v>
      </c>
      <c r="P8">
        <f>STDEV(K3,K15)</f>
        <v>140810.67753716285</v>
      </c>
    </row>
    <row r="9" spans="1:16" x14ac:dyDescent="0.3">
      <c r="D9" t="s">
        <v>13</v>
      </c>
      <c r="E9">
        <v>93.537726419999998</v>
      </c>
      <c r="F9">
        <v>95.153901340000004</v>
      </c>
      <c r="G9">
        <v>97.368014200000005</v>
      </c>
      <c r="H9">
        <v>98.786007530000006</v>
      </c>
      <c r="I9">
        <v>99.562031500000003</v>
      </c>
      <c r="J9">
        <v>99.933763870000007</v>
      </c>
      <c r="K9">
        <v>100</v>
      </c>
    </row>
    <row r="10" spans="1:16" x14ac:dyDescent="0.3">
      <c r="D10" t="s">
        <v>14</v>
      </c>
      <c r="E10">
        <v>0.43176148419999999</v>
      </c>
      <c r="F10">
        <v>0.33867563389999999</v>
      </c>
      <c r="G10">
        <v>0.2173064801</v>
      </c>
      <c r="H10">
        <v>8.3503432119999998E-2</v>
      </c>
      <c r="I10">
        <v>3.6272847320000003E-2</v>
      </c>
      <c r="J10">
        <v>1.6966852960000001E-2</v>
      </c>
      <c r="K10">
        <v>8.1170833469999995E-2</v>
      </c>
    </row>
    <row r="11" spans="1:16" x14ac:dyDescent="0.3">
      <c r="D11" t="s">
        <v>15</v>
      </c>
      <c r="E11">
        <v>93.762370959999998</v>
      </c>
      <c r="F11">
        <v>95.40609517</v>
      </c>
      <c r="G11">
        <v>97.572420690000001</v>
      </c>
      <c r="H11">
        <v>98.817469770000002</v>
      </c>
      <c r="I11">
        <v>99.55625422</v>
      </c>
      <c r="J11">
        <v>99.926926409999993</v>
      </c>
      <c r="K11">
        <v>99.935079169999995</v>
      </c>
    </row>
    <row r="13" spans="1:16" x14ac:dyDescent="0.3">
      <c r="A13" s="1">
        <v>44369</v>
      </c>
    </row>
    <row r="14" spans="1:16" x14ac:dyDescent="0.3">
      <c r="A14" t="s">
        <v>0</v>
      </c>
      <c r="D14" t="s">
        <v>1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</row>
    <row r="15" spans="1:16" x14ac:dyDescent="0.3">
      <c r="A15">
        <v>210105002</v>
      </c>
      <c r="D15" t="s">
        <v>2</v>
      </c>
      <c r="E15">
        <v>15765326.800000001</v>
      </c>
      <c r="F15">
        <v>11226906.32</v>
      </c>
      <c r="G15">
        <v>9026563.1809999999</v>
      </c>
      <c r="H15">
        <v>7636704.7929999996</v>
      </c>
      <c r="I15">
        <v>6281846.4050000003</v>
      </c>
      <c r="J15">
        <v>2994607.8429999999</v>
      </c>
      <c r="K15">
        <v>574237.47279999999</v>
      </c>
    </row>
    <row r="16" spans="1:16" x14ac:dyDescent="0.3">
      <c r="A16" t="s">
        <v>3</v>
      </c>
      <c r="D16" t="s">
        <v>4</v>
      </c>
      <c r="E16">
        <v>60.572688479999997</v>
      </c>
      <c r="F16">
        <v>42.473711299999998</v>
      </c>
      <c r="G16">
        <v>34.761420749999999</v>
      </c>
      <c r="H16">
        <v>31.505591800000001</v>
      </c>
      <c r="I16">
        <v>28.02504841</v>
      </c>
      <c r="J16">
        <v>4.7702702920000002</v>
      </c>
      <c r="K16">
        <v>5.2926915829999999</v>
      </c>
    </row>
    <row r="17" spans="4:11" x14ac:dyDescent="0.3">
      <c r="D17" t="s">
        <v>7</v>
      </c>
      <c r="E17">
        <v>759750.70030000003</v>
      </c>
      <c r="F17">
        <v>421959.38380000001</v>
      </c>
      <c r="G17">
        <v>168775.91039999999</v>
      </c>
      <c r="H17">
        <v>68831.932769999999</v>
      </c>
      <c r="I17">
        <v>24133.053220000002</v>
      </c>
      <c r="J17">
        <v>1354.341737</v>
      </c>
      <c r="K17">
        <v>145.65826329999999</v>
      </c>
    </row>
    <row r="18" spans="4:11" x14ac:dyDescent="0.3">
      <c r="D18" t="s">
        <v>4</v>
      </c>
      <c r="E18">
        <v>6.7201340380000003</v>
      </c>
      <c r="F18">
        <v>5.4086308279999997</v>
      </c>
      <c r="G18">
        <v>2.2864719039999999</v>
      </c>
      <c r="H18">
        <v>1.060192193</v>
      </c>
      <c r="I18">
        <v>0.27818849350000002</v>
      </c>
      <c r="J18">
        <v>8.8320620340000003E-2</v>
      </c>
      <c r="K18">
        <v>2.9415766029999998E-2</v>
      </c>
    </row>
    <row r="19" spans="4:11" x14ac:dyDescent="0.3">
      <c r="D19" t="s">
        <v>11</v>
      </c>
      <c r="E19">
        <v>95.520179290000002</v>
      </c>
      <c r="F19">
        <v>96.589241900000005</v>
      </c>
      <c r="G19">
        <v>98.312542859999994</v>
      </c>
      <c r="H19">
        <v>99.189282390000002</v>
      </c>
      <c r="I19">
        <v>99.639390160000005</v>
      </c>
      <c r="J19">
        <v>99.960587250000003</v>
      </c>
      <c r="K19">
        <v>100</v>
      </c>
    </row>
    <row r="20" spans="4:11" x14ac:dyDescent="0.3">
      <c r="D20" t="s">
        <v>12</v>
      </c>
      <c r="E20">
        <v>94.952723270000007</v>
      </c>
      <c r="F20">
        <v>96.062897770000006</v>
      </c>
      <c r="G20">
        <v>98.020293649999999</v>
      </c>
      <c r="H20">
        <v>99.018153429999998</v>
      </c>
      <c r="I20">
        <v>99.585573210000007</v>
      </c>
      <c r="J20">
        <v>99.965421849999998</v>
      </c>
      <c r="K20">
        <v>99.949836970000007</v>
      </c>
    </row>
    <row r="21" spans="4:11" x14ac:dyDescent="0.3">
      <c r="D21" t="s">
        <v>13</v>
      </c>
      <c r="E21">
        <v>95.058233490000006</v>
      </c>
      <c r="F21">
        <v>96.061516940000004</v>
      </c>
      <c r="G21">
        <v>98.051762920000002</v>
      </c>
      <c r="H21">
        <v>99.085198399999996</v>
      </c>
      <c r="I21">
        <v>99.621653159999994</v>
      </c>
      <c r="J21">
        <v>99.938541119999996</v>
      </c>
      <c r="K21">
        <v>99.975889089999995</v>
      </c>
    </row>
    <row r="22" spans="4:11" x14ac:dyDescent="0.3">
      <c r="D22" t="s">
        <v>14</v>
      </c>
      <c r="E22">
        <v>0.3018091732</v>
      </c>
      <c r="F22">
        <v>0.30428431639999998</v>
      </c>
      <c r="G22">
        <v>0.16041929429999999</v>
      </c>
      <c r="H22">
        <v>8.6229953390000003E-2</v>
      </c>
      <c r="I22">
        <v>2.7424525960000001E-2</v>
      </c>
      <c r="J22">
        <v>1.4329337209999999E-2</v>
      </c>
      <c r="K22">
        <v>2.5087774220000001E-2</v>
      </c>
    </row>
    <row r="23" spans="4:11" x14ac:dyDescent="0.3">
      <c r="D23" t="s">
        <v>15</v>
      </c>
      <c r="E23">
        <v>95.17704535</v>
      </c>
      <c r="F23">
        <v>96.237885539999994</v>
      </c>
      <c r="G23">
        <v>98.128199809999998</v>
      </c>
      <c r="H23">
        <v>99.097544740000004</v>
      </c>
      <c r="I23">
        <v>99.615538839999999</v>
      </c>
      <c r="J23">
        <v>99.954850070000006</v>
      </c>
      <c r="K23">
        <v>99.975242019999996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10cms</vt:lpstr>
      <vt:lpstr>25cms</vt:lpstr>
      <vt:lpstr>17.5</vt:lpstr>
      <vt:lpstr>32.5</vt:lpstr>
      <vt:lpstr>All</vt:lpstr>
      <vt:lpstr>25 w 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Quemerais Group</dc:creator>
  <cp:lastModifiedBy>Emily Quecke</cp:lastModifiedBy>
  <dcterms:created xsi:type="dcterms:W3CDTF">2021-07-30T15:24:07Z</dcterms:created>
  <dcterms:modified xsi:type="dcterms:W3CDTF">2022-05-31T14:31:12Z</dcterms:modified>
</cp:coreProperties>
</file>