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186" documentId="8_{DBC03EB9-11CD-4BFB-AC89-6EFB286CCF60}" xr6:coauthVersionLast="47" xr6:coauthVersionMax="47" xr10:uidLastSave="{14C20967-CBB8-4E4D-9F50-8B0CF5D01070}"/>
  <bookViews>
    <workbookView xWindow="390" yWindow="390" windowWidth="15375" windowHeight="7875" firstSheet="2" activeTab="4" xr2:uid="{F09344C2-843B-4C42-9495-7AF886AEA676}"/>
  </bookViews>
  <sheets>
    <sheet name="10cms" sheetId="1" r:id="rId1"/>
    <sheet name="25cms" sheetId="2" r:id="rId2"/>
    <sheet name="17.5" sheetId="3" r:id="rId3"/>
    <sheet name="32.5" sheetId="4" r:id="rId4"/>
    <sheet name="All" sheetId="5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" i="2" l="1"/>
  <c r="Q21" i="2"/>
  <c r="R21" i="2"/>
  <c r="S21" i="2"/>
  <c r="T21" i="2"/>
  <c r="U21" i="2"/>
  <c r="P20" i="2"/>
  <c r="Q20" i="2"/>
  <c r="R20" i="2"/>
  <c r="S20" i="2"/>
  <c r="T20" i="2"/>
  <c r="U20" i="2"/>
  <c r="P19" i="2"/>
  <c r="Q19" i="2"/>
  <c r="R19" i="2"/>
  <c r="S19" i="2"/>
  <c r="T19" i="2"/>
  <c r="U19" i="2"/>
  <c r="P18" i="2"/>
  <c r="Q18" i="2"/>
  <c r="R18" i="2"/>
  <c r="S18" i="2"/>
  <c r="T18" i="2"/>
  <c r="U18" i="2"/>
  <c r="P17" i="2"/>
  <c r="Q17" i="2"/>
  <c r="R17" i="2"/>
  <c r="S17" i="2"/>
  <c r="T17" i="2"/>
  <c r="U17" i="2"/>
  <c r="P16" i="2"/>
  <c r="Q16" i="2"/>
  <c r="R16" i="2"/>
  <c r="S16" i="2"/>
  <c r="T16" i="2"/>
  <c r="U16" i="2"/>
  <c r="O20" i="2"/>
  <c r="O21" i="2"/>
  <c r="O19" i="2"/>
  <c r="O18" i="2"/>
  <c r="O17" i="2"/>
  <c r="O16" i="2"/>
  <c r="P15" i="2"/>
  <c r="Q15" i="2"/>
  <c r="R15" i="2"/>
  <c r="S15" i="2"/>
  <c r="T15" i="2"/>
  <c r="U15" i="2"/>
  <c r="P14" i="2"/>
  <c r="Q14" i="2"/>
  <c r="R14" i="2"/>
  <c r="S14" i="2"/>
  <c r="T14" i="2"/>
  <c r="U14" i="2"/>
  <c r="O15" i="2"/>
  <c r="O14" i="2"/>
  <c r="P24" i="1"/>
  <c r="Q24" i="1"/>
  <c r="R24" i="1"/>
  <c r="S24" i="1"/>
  <c r="T24" i="1"/>
  <c r="U24" i="1"/>
  <c r="O24" i="1"/>
  <c r="Q8" i="1"/>
  <c r="Q7" i="1"/>
  <c r="Q6" i="1"/>
  <c r="Q5" i="1"/>
  <c r="Q4" i="1"/>
  <c r="Q3" i="1"/>
  <c r="Q2" i="1"/>
  <c r="N8" i="4" l="1"/>
  <c r="N7" i="4"/>
  <c r="N6" i="4"/>
  <c r="N5" i="4"/>
  <c r="N4" i="4"/>
  <c r="N3" i="4"/>
  <c r="N2" i="4"/>
  <c r="N8" i="3"/>
  <c r="N7" i="3"/>
  <c r="N6" i="3"/>
  <c r="N5" i="3"/>
  <c r="N4" i="3"/>
  <c r="N3" i="3"/>
  <c r="N2" i="3"/>
  <c r="N8" i="2"/>
  <c r="N7" i="2"/>
  <c r="N6" i="2"/>
  <c r="N5" i="2"/>
  <c r="N4" i="2"/>
  <c r="N3" i="2"/>
  <c r="N2" i="2"/>
  <c r="N8" i="1"/>
  <c r="N7" i="1"/>
  <c r="N6" i="1"/>
  <c r="N5" i="1"/>
  <c r="N4" i="1"/>
  <c r="N3" i="1"/>
  <c r="N2" i="1"/>
  <c r="P8" i="4" l="1"/>
  <c r="O8" i="4"/>
  <c r="M8" i="4"/>
  <c r="P7" i="4"/>
  <c r="O7" i="4"/>
  <c r="M7" i="4"/>
  <c r="P6" i="4"/>
  <c r="O6" i="4"/>
  <c r="M6" i="4"/>
  <c r="P5" i="4"/>
  <c r="O5" i="4"/>
  <c r="M5" i="4"/>
  <c r="P4" i="4"/>
  <c r="O4" i="4"/>
  <c r="M4" i="4"/>
  <c r="P3" i="4"/>
  <c r="O3" i="4"/>
  <c r="M3" i="4"/>
  <c r="P2" i="4"/>
  <c r="O2" i="4"/>
  <c r="M2" i="4"/>
  <c r="P8" i="3"/>
  <c r="O8" i="3"/>
  <c r="M8" i="3"/>
  <c r="P7" i="3"/>
  <c r="O7" i="3"/>
  <c r="M7" i="3"/>
  <c r="P6" i="3"/>
  <c r="O6" i="3"/>
  <c r="M6" i="3"/>
  <c r="P5" i="3"/>
  <c r="O5" i="3"/>
  <c r="M5" i="3"/>
  <c r="P4" i="3"/>
  <c r="O4" i="3"/>
  <c r="M4" i="3"/>
  <c r="P3" i="3"/>
  <c r="O3" i="3"/>
  <c r="M3" i="3"/>
  <c r="P2" i="3"/>
  <c r="O2" i="3"/>
  <c r="M2" i="3"/>
  <c r="P8" i="2"/>
  <c r="O8" i="2"/>
  <c r="M8" i="2"/>
  <c r="P7" i="2"/>
  <c r="O7" i="2"/>
  <c r="M7" i="2"/>
  <c r="P6" i="2"/>
  <c r="O6" i="2"/>
  <c r="M6" i="2"/>
  <c r="P5" i="2"/>
  <c r="O5" i="2"/>
  <c r="M5" i="2"/>
  <c r="P4" i="2"/>
  <c r="O4" i="2"/>
  <c r="M4" i="2"/>
  <c r="P3" i="2"/>
  <c r="O3" i="2"/>
  <c r="M3" i="2"/>
  <c r="P2" i="2"/>
  <c r="O2" i="2"/>
  <c r="M2" i="2"/>
  <c r="P8" i="1"/>
  <c r="O8" i="1"/>
  <c r="M8" i="1"/>
  <c r="P7" i="1"/>
  <c r="O7" i="1"/>
  <c r="M7" i="1"/>
  <c r="P6" i="1"/>
  <c r="O6" i="1"/>
  <c r="M6" i="1"/>
  <c r="P5" i="1"/>
  <c r="O5" i="1"/>
  <c r="M5" i="1"/>
  <c r="P4" i="1"/>
  <c r="O4" i="1"/>
  <c r="M4" i="1"/>
  <c r="P3" i="1"/>
  <c r="O3" i="1"/>
  <c r="M3" i="1"/>
  <c r="P2" i="1"/>
  <c r="O2" i="1"/>
  <c r="M2" i="1"/>
</calcChain>
</file>

<file path=xl/sharedStrings.xml><?xml version="1.0" encoding="utf-8"?>
<sst xmlns="http://schemas.openxmlformats.org/spreadsheetml/2006/main" count="171" uniqueCount="27">
  <si>
    <t>AVG - Eff</t>
  </si>
  <si>
    <t>stdev</t>
  </si>
  <si>
    <t>Inlet</t>
  </si>
  <si>
    <t>SOLAIR 1100</t>
  </si>
  <si>
    <t>Chanel size (micro meter)</t>
  </si>
  <si>
    <t>Inlet Conc</t>
  </si>
  <si>
    <t>Counts: Cuml</t>
  </si>
  <si>
    <t>StD</t>
  </si>
  <si>
    <t>Outlet Conc</t>
  </si>
  <si>
    <t>RH in lab</t>
  </si>
  <si>
    <t>%</t>
  </si>
  <si>
    <t>EFF1</t>
  </si>
  <si>
    <t>EFF2</t>
  </si>
  <si>
    <t>EFF3</t>
  </si>
  <si>
    <t>STDV</t>
  </si>
  <si>
    <t>Eff: %</t>
  </si>
  <si>
    <t>Pressure drop</t>
  </si>
  <si>
    <t>inH2O</t>
  </si>
  <si>
    <t>mmH2O/cm2</t>
  </si>
  <si>
    <t>V1</t>
  </si>
  <si>
    <t>V2</t>
  </si>
  <si>
    <t>V3</t>
  </si>
  <si>
    <t>V4</t>
  </si>
  <si>
    <t>Outlet</t>
  </si>
  <si>
    <t>Avg-eff1</t>
  </si>
  <si>
    <t>Avg-eff2</t>
  </si>
  <si>
    <t>Avg-Eff3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</si>
</sst>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_-* #,##0.000_-;\-* #,##0.000_-;_-* &quot;-&quot;??_-;_-@_-"/>
    <numFmt numFmtId="166" formatCode="_-* #,##0_-;\-* #,##0_-;_-* &quot;-&quot;??_-;_-@_-"/>
    <numFmt numFmtId="167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4" fontId="0" fillId="0" borderId="0" xfId="0" applyNumberFormat="1"/>
    <xf numFmtId="16" fontId="0" fillId="0" borderId="0" xfId="0" applyNumberFormat="1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165" fontId="0" fillId="0" borderId="0" xfId="1" applyNumberFormat="1" applyFont="1"/>
    <xf numFmtId="166" fontId="0" fillId="0" borderId="0" xfId="1" applyNumberFormat="1" applyFont="1"/>
    <xf numFmtId="167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57426731693140443"/>
          <c:h val="0.63798984586386165"/>
        </c:manualLayout>
      </c:layout>
      <c:barChart>
        <c:barDir val="col"/>
        <c:grouping val="clustered"/>
        <c:varyColors val="1"/>
        <c:ser>
          <c:idx val="0"/>
          <c:order val="0"/>
          <c:tx>
            <c:v>Eff @ 10cm/s</c:v>
          </c:tx>
          <c:invertIfNegative val="0"/>
          <c:errBars>
            <c:errBarType val="both"/>
            <c:errValType val="cust"/>
            <c:noEndCap val="0"/>
            <c:plus>
              <c:numRef>
                <c:f>All!$B$3:$B$9</c:f>
                <c:numCache>
                  <c:formatCode>General</c:formatCode>
                  <c:ptCount val="7"/>
                  <c:pt idx="0">
                    <c:v>0.78874568147135404</c:v>
                  </c:pt>
                  <c:pt idx="1">
                    <c:v>0.2548037860670318</c:v>
                  </c:pt>
                  <c:pt idx="2">
                    <c:v>5.4462226957265179E-2</c:v>
                  </c:pt>
                  <c:pt idx="3">
                    <c:v>3.3691580442804403E-2</c:v>
                  </c:pt>
                  <c:pt idx="4">
                    <c:v>3.8311872719625925E-2</c:v>
                  </c:pt>
                  <c:pt idx="5">
                    <c:v>2.7630904581581236E-3</c:v>
                  </c:pt>
                  <c:pt idx="6">
                    <c:v>7.0852948002979779E-3</c:v>
                  </c:pt>
                </c:numCache>
              </c:numRef>
            </c:plus>
            <c:minus>
              <c:numRef>
                <c:f>All!$B$3:$B$9</c:f>
                <c:numCache>
                  <c:formatCode>General</c:formatCode>
                  <c:ptCount val="7"/>
                  <c:pt idx="0">
                    <c:v>0.78874568147135404</c:v>
                  </c:pt>
                  <c:pt idx="1">
                    <c:v>0.2548037860670318</c:v>
                  </c:pt>
                  <c:pt idx="2">
                    <c:v>5.4462226957265179E-2</c:v>
                  </c:pt>
                  <c:pt idx="3">
                    <c:v>3.3691580442804403E-2</c:v>
                  </c:pt>
                  <c:pt idx="4">
                    <c:v>3.8311872719625925E-2</c:v>
                  </c:pt>
                  <c:pt idx="5">
                    <c:v>2.7630904581581236E-3</c:v>
                  </c:pt>
                  <c:pt idx="6">
                    <c:v>7.0852948002979779E-3</c:v>
                  </c:pt>
                </c:numCache>
              </c:numRef>
            </c:minus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98.367175589999988</c:v>
                </c:pt>
                <c:pt idx="1">
                  <c:v>99.077764365000007</c:v>
                </c:pt>
                <c:pt idx="2">
                  <c:v>99.498943199999999</c:v>
                </c:pt>
                <c:pt idx="3">
                  <c:v>99.738195134999998</c:v>
                </c:pt>
                <c:pt idx="4">
                  <c:v>99.859992414999994</c:v>
                </c:pt>
                <c:pt idx="5">
                  <c:v>99.96491743</c:v>
                </c:pt>
                <c:pt idx="6">
                  <c:v>99.977947150000006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3D-4813-B140-B5035F8D54D9}"/>
            </c:ext>
          </c:extLst>
        </c:ser>
        <c:ser>
          <c:idx val="2"/>
          <c:order val="2"/>
          <c:tx>
            <c:v>Eff @ 25cm/s</c:v>
          </c:tx>
          <c:spPr>
            <a:solidFill>
              <a:schemeClr val="accent2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All!$J$3:$J$9</c:f>
                <c:numCache>
                  <c:formatCode>General</c:formatCode>
                  <c:ptCount val="7"/>
                  <c:pt idx="0">
                    <c:v>0.39942306807759154</c:v>
                  </c:pt>
                  <c:pt idx="1">
                    <c:v>0.36347334212906157</c:v>
                  </c:pt>
                  <c:pt idx="2">
                    <c:v>0.24104433663327227</c:v>
                  </c:pt>
                  <c:pt idx="3">
                    <c:v>0.13982798302978539</c:v>
                  </c:pt>
                  <c:pt idx="4">
                    <c:v>8.0140866284593104E-2</c:v>
                  </c:pt>
                  <c:pt idx="5">
                    <c:v>3.7775850424146239E-2</c:v>
                  </c:pt>
                  <c:pt idx="6">
                    <c:v>4.2221190341150877E-2</c:v>
                  </c:pt>
                </c:numCache>
              </c:numRef>
            </c:plus>
            <c:minus>
              <c:numRef>
                <c:f>All!$J$3:$J$9</c:f>
                <c:numCache>
                  <c:formatCode>General</c:formatCode>
                  <c:ptCount val="7"/>
                  <c:pt idx="0">
                    <c:v>0.39942306807759154</c:v>
                  </c:pt>
                  <c:pt idx="1">
                    <c:v>0.36347334212906157</c:v>
                  </c:pt>
                  <c:pt idx="2">
                    <c:v>0.24104433663327227</c:v>
                  </c:pt>
                  <c:pt idx="3">
                    <c:v>0.13982798302978539</c:v>
                  </c:pt>
                  <c:pt idx="4">
                    <c:v>8.0140866284593104E-2</c:v>
                  </c:pt>
                  <c:pt idx="5">
                    <c:v>3.7775850424146239E-2</c:v>
                  </c:pt>
                  <c:pt idx="6">
                    <c:v>4.2221190341150877E-2</c:v>
                  </c:pt>
                </c:numCache>
              </c:numRef>
            </c:minus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93.624443560000003</c:v>
                </c:pt>
                <c:pt idx="1">
                  <c:v>95.354133794999996</c:v>
                </c:pt>
                <c:pt idx="2">
                  <c:v>97.336608745000007</c:v>
                </c:pt>
                <c:pt idx="3">
                  <c:v>98.650084765000003</c:v>
                </c:pt>
                <c:pt idx="4">
                  <c:v>99.428982829999995</c:v>
                </c:pt>
                <c:pt idx="5">
                  <c:v>99.892893619999995</c:v>
                </c:pt>
                <c:pt idx="6">
                  <c:v>99.956810050000001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3D-4813-B140-B5035F8D5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lineChart>
        <c:grouping val="standard"/>
        <c:varyColors val="1"/>
        <c:ser>
          <c:idx val="1"/>
          <c:order val="1"/>
          <c:tx>
            <c:v>Inlet Conc. @ 10cm/s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All!$C$3:$C$9</c:f>
              <c:numCache>
                <c:formatCode>General</c:formatCode>
                <c:ptCount val="7"/>
                <c:pt idx="0">
                  <c:v>5693635.2479999997</c:v>
                </c:pt>
                <c:pt idx="1">
                  <c:v>4076963.5254999995</c:v>
                </c:pt>
                <c:pt idx="2">
                  <c:v>3340618.6864999998</c:v>
                </c:pt>
                <c:pt idx="3">
                  <c:v>2888072.4240000001</c:v>
                </c:pt>
                <c:pt idx="4">
                  <c:v>2445850.2089999998</c:v>
                </c:pt>
                <c:pt idx="5">
                  <c:v>1310223.9855</c:v>
                </c:pt>
                <c:pt idx="6">
                  <c:v>299855.07524999999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3D-4813-B140-B5035F8D54D9}"/>
            </c:ext>
          </c:extLst>
        </c:ser>
        <c:ser>
          <c:idx val="3"/>
          <c:order val="3"/>
          <c:tx>
            <c:v>Inlet Conc. @ 25cm/s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All!$K$3:$K$9</c:f>
              <c:numCache>
                <c:formatCode>General</c:formatCode>
                <c:ptCount val="7"/>
                <c:pt idx="0">
                  <c:v>16395810.690000001</c:v>
                </c:pt>
                <c:pt idx="1">
                  <c:v>11593489.085000001</c:v>
                </c:pt>
                <c:pt idx="2">
                  <c:v>9236812.6750000007</c:v>
                </c:pt>
                <c:pt idx="3">
                  <c:v>7540923.7750000004</c:v>
                </c:pt>
                <c:pt idx="4">
                  <c:v>5961564.2209999999</c:v>
                </c:pt>
                <c:pt idx="5">
                  <c:v>2883716.8095</c:v>
                </c:pt>
                <c:pt idx="6">
                  <c:v>539191.23095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3D-4813-B140-B5035F8D5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805984"/>
        <c:axId val="677808896"/>
      </c:line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2632988523493387"/>
              <c:y val="0.796782294105128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  <c:valAx>
        <c:axId val="677808896"/>
        <c:scaling>
          <c:logBase val="10"/>
          <c:orientation val="minMax"/>
          <c:max val="100000000"/>
        </c:scaling>
        <c:delete val="0"/>
        <c:axPos val="r"/>
        <c:numFmt formatCode="0E+00" sourceLinked="0"/>
        <c:majorTickMark val="out"/>
        <c:minorTickMark val="none"/>
        <c:tickLblPos val="nextTo"/>
        <c:crossAx val="677805984"/>
        <c:crosses val="max"/>
        <c:crossBetween val="between"/>
      </c:valAx>
      <c:catAx>
        <c:axId val="6778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780889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40226510901823548"/>
          <c:y val="0.73695334019643299"/>
          <c:w val="0.59198360008920459"/>
          <c:h val="0.20650955733006873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All!$A$1</c:f>
              <c:strCache>
                <c:ptCount val="1"/>
                <c:pt idx="0">
                  <c:v>V1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98.367175589999988</c:v>
                </c:pt>
                <c:pt idx="1">
                  <c:v>99.077764365000007</c:v>
                </c:pt>
                <c:pt idx="2">
                  <c:v>99.498943199999999</c:v>
                </c:pt>
                <c:pt idx="3">
                  <c:v>99.738195134999998</c:v>
                </c:pt>
                <c:pt idx="4">
                  <c:v>99.859992414999994</c:v>
                </c:pt>
                <c:pt idx="5">
                  <c:v>99.96491743</c:v>
                </c:pt>
                <c:pt idx="6">
                  <c:v>99.977947150000006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A3-4FE7-B537-5132157FFA74}"/>
            </c:ext>
          </c:extLst>
        </c:ser>
        <c:ser>
          <c:idx val="1"/>
          <c:order val="1"/>
          <c:tx>
            <c:strRef>
              <c:f>All!$E$1</c:f>
              <c:strCache>
                <c:ptCount val="1"/>
                <c:pt idx="0">
                  <c:v>V2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All!$E$3:$E$9</c:f>
              <c:numCache>
                <c:formatCode>General</c:formatCode>
                <c:ptCount val="7"/>
                <c:pt idx="0">
                  <c:v>97.12204577</c:v>
                </c:pt>
                <c:pt idx="1">
                  <c:v>97.746334399999995</c:v>
                </c:pt>
                <c:pt idx="2">
                  <c:v>98.663140069999997</c:v>
                </c:pt>
                <c:pt idx="3">
                  <c:v>99.279881649999993</c:v>
                </c:pt>
                <c:pt idx="4">
                  <c:v>99.672346879999992</c:v>
                </c:pt>
                <c:pt idx="5">
                  <c:v>99.955744194999994</c:v>
                </c:pt>
                <c:pt idx="6">
                  <c:v>99.978898649999991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A3-4FE7-B537-5132157FFA74}"/>
            </c:ext>
          </c:extLst>
        </c:ser>
        <c:ser>
          <c:idx val="2"/>
          <c:order val="2"/>
          <c:tx>
            <c:strRef>
              <c:f>All!$I$1</c:f>
              <c:strCache>
                <c:ptCount val="1"/>
                <c:pt idx="0">
                  <c:v>V3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93.624443560000003</c:v>
                </c:pt>
                <c:pt idx="1">
                  <c:v>95.354133794999996</c:v>
                </c:pt>
                <c:pt idx="2">
                  <c:v>97.336608745000007</c:v>
                </c:pt>
                <c:pt idx="3">
                  <c:v>98.650084765000003</c:v>
                </c:pt>
                <c:pt idx="4">
                  <c:v>99.428982829999995</c:v>
                </c:pt>
                <c:pt idx="5">
                  <c:v>99.892893619999995</c:v>
                </c:pt>
                <c:pt idx="6">
                  <c:v>99.956810050000001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A3-4FE7-B537-5132157FFA74}"/>
            </c:ext>
          </c:extLst>
        </c:ser>
        <c:ser>
          <c:idx val="3"/>
          <c:order val="3"/>
          <c:tx>
            <c:strRef>
              <c:f>All!$M$1</c:f>
              <c:strCache>
                <c:ptCount val="1"/>
                <c:pt idx="0">
                  <c:v>V4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All!$M$3:$M$9</c:f>
              <c:numCache>
                <c:formatCode>General</c:formatCode>
                <c:ptCount val="7"/>
                <c:pt idx="0">
                  <c:v>93.646074080000005</c:v>
                </c:pt>
                <c:pt idx="1">
                  <c:v>95.606340950000003</c:v>
                </c:pt>
                <c:pt idx="2">
                  <c:v>97.654253794999988</c:v>
                </c:pt>
                <c:pt idx="3">
                  <c:v>98.708391004999996</c:v>
                </c:pt>
                <c:pt idx="4">
                  <c:v>99.342744295000003</c:v>
                </c:pt>
                <c:pt idx="5">
                  <c:v>99.791113615</c:v>
                </c:pt>
                <c:pt idx="6">
                  <c:v>99.710174800000004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A3-4FE7-B537-5132157FF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0344496"/>
        <c:axId val="1210340752"/>
      </c:lineChart>
      <c:catAx>
        <c:axId val="121034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340752"/>
        <c:crosses val="autoZero"/>
        <c:auto val="1"/>
        <c:lblAlgn val="ctr"/>
        <c:lblOffset val="100"/>
        <c:noMultiLvlLbl val="0"/>
      </c:catAx>
      <c:valAx>
        <c:axId val="12103407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34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[1]All!$A$1</c:f>
              <c:strCache>
                <c:ptCount val="1"/>
                <c:pt idx="0">
                  <c:v>10cm/s-avg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98.367175589999988</c:v>
                </c:pt>
                <c:pt idx="1">
                  <c:v>99.077764365000007</c:v>
                </c:pt>
                <c:pt idx="2">
                  <c:v>99.498943199999999</c:v>
                </c:pt>
                <c:pt idx="3">
                  <c:v>99.738195134999998</c:v>
                </c:pt>
                <c:pt idx="4">
                  <c:v>99.859992414999994</c:v>
                </c:pt>
                <c:pt idx="5">
                  <c:v>99.96491743</c:v>
                </c:pt>
                <c:pt idx="6">
                  <c:v>99.977947150000006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22-4F57-BBE1-12C7D9E3DE38}"/>
            </c:ext>
          </c:extLst>
        </c:ser>
        <c:ser>
          <c:idx val="1"/>
          <c:order val="1"/>
          <c:tx>
            <c:strRef>
              <c:f>[1]All!$E$1</c:f>
              <c:strCache>
                <c:ptCount val="1"/>
                <c:pt idx="0">
                  <c:v>17.5cm/s-avg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All!$E$3:$E$9</c:f>
              <c:numCache>
                <c:formatCode>General</c:formatCode>
                <c:ptCount val="7"/>
                <c:pt idx="0">
                  <c:v>97.12204577</c:v>
                </c:pt>
                <c:pt idx="1">
                  <c:v>97.746334399999995</c:v>
                </c:pt>
                <c:pt idx="2">
                  <c:v>98.663140069999997</c:v>
                </c:pt>
                <c:pt idx="3">
                  <c:v>99.279881649999993</c:v>
                </c:pt>
                <c:pt idx="4">
                  <c:v>99.672346879999992</c:v>
                </c:pt>
                <c:pt idx="5">
                  <c:v>99.955744194999994</c:v>
                </c:pt>
                <c:pt idx="6">
                  <c:v>99.978898649999991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22-4F57-BBE1-12C7D9E3DE38}"/>
            </c:ext>
          </c:extLst>
        </c:ser>
        <c:ser>
          <c:idx val="2"/>
          <c:order val="2"/>
          <c:tx>
            <c:strRef>
              <c:f>All!$I$1</c:f>
              <c:strCache>
                <c:ptCount val="1"/>
                <c:pt idx="0">
                  <c:v>V3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93.624443560000003</c:v>
                </c:pt>
                <c:pt idx="1">
                  <c:v>95.354133794999996</c:v>
                </c:pt>
                <c:pt idx="2">
                  <c:v>97.336608745000007</c:v>
                </c:pt>
                <c:pt idx="3">
                  <c:v>98.650084765000003</c:v>
                </c:pt>
                <c:pt idx="4">
                  <c:v>99.428982829999995</c:v>
                </c:pt>
                <c:pt idx="5">
                  <c:v>99.892893619999995</c:v>
                </c:pt>
                <c:pt idx="6">
                  <c:v>99.956810050000001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22-4F57-BBE1-12C7D9E3DE38}"/>
            </c:ext>
          </c:extLst>
        </c:ser>
        <c:ser>
          <c:idx val="3"/>
          <c:order val="3"/>
          <c:tx>
            <c:strRef>
              <c:f>[1]All!$M$1</c:f>
              <c:strCache>
                <c:ptCount val="1"/>
                <c:pt idx="0">
                  <c:v>32.5cm/s-avg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All!$M$3:$M$9</c:f>
              <c:numCache>
                <c:formatCode>General</c:formatCode>
                <c:ptCount val="7"/>
                <c:pt idx="0">
                  <c:v>93.646074080000005</c:v>
                </c:pt>
                <c:pt idx="1">
                  <c:v>95.606340950000003</c:v>
                </c:pt>
                <c:pt idx="2">
                  <c:v>97.654253794999988</c:v>
                </c:pt>
                <c:pt idx="3">
                  <c:v>98.708391004999996</c:v>
                </c:pt>
                <c:pt idx="4">
                  <c:v>99.342744295000003</c:v>
                </c:pt>
                <c:pt idx="5">
                  <c:v>99.791113615</c:v>
                </c:pt>
                <c:pt idx="6">
                  <c:v>99.710174800000004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22-4F57-BBE1-12C7D9E3D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0344496"/>
        <c:axId val="1210340752"/>
      </c:lineChart>
      <c:catAx>
        <c:axId val="121034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340752"/>
        <c:crosses val="autoZero"/>
        <c:auto val="1"/>
        <c:lblAlgn val="ctr"/>
        <c:lblOffset val="100"/>
        <c:noMultiLvlLbl val="0"/>
      </c:catAx>
      <c:valAx>
        <c:axId val="1210340752"/>
        <c:scaling>
          <c:orientation val="minMax"/>
          <c:max val="100"/>
          <c:min val="9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3444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476250</xdr:colOff>
      <xdr:row>25</xdr:row>
      <xdr:rowOff>28575</xdr:rowOff>
    </xdr:to>
    <xdr:graphicFrame macro="">
      <xdr:nvGraphicFramePr>
        <xdr:cNvPr id="6" name="Chart 5" title="Chart">
          <a:extLst>
            <a:ext uri="{FF2B5EF4-FFF2-40B4-BE49-F238E27FC236}">
              <a16:creationId xmlns:a16="http://schemas.microsoft.com/office/drawing/2014/main" id="{7D6014E2-CB79-4C5B-9729-E2FBE3AA43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508000</xdr:colOff>
      <xdr:row>10</xdr:row>
      <xdr:rowOff>52917</xdr:rowOff>
    </xdr:from>
    <xdr:to>
      <xdr:col>15</xdr:col>
      <xdr:colOff>169333</xdr:colOff>
      <xdr:row>24</xdr:row>
      <xdr:rowOff>129117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51E7A6CE-BCD1-417E-A606-2A166D75A7F2}"/>
            </a:ext>
          </a:extLst>
        </xdr:cNvPr>
        <xdr:cNvGrpSpPr/>
      </xdr:nvGrpSpPr>
      <xdr:grpSpPr>
        <a:xfrm>
          <a:off x="4804833" y="1957917"/>
          <a:ext cx="4572000" cy="2743200"/>
          <a:chOff x="4804833" y="1957917"/>
          <a:chExt cx="4572000" cy="2743200"/>
        </a:xfrm>
      </xdr:grpSpPr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D7667F2F-CC21-4FA1-BAF6-56D4F4DBC581}"/>
              </a:ext>
            </a:extLst>
          </xdr:cNvPr>
          <xdr:cNvGraphicFramePr>
            <a:graphicFrameLocks/>
          </xdr:cNvGraphicFramePr>
        </xdr:nvGraphicFramePr>
        <xdr:xfrm>
          <a:off x="4804833" y="195791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94AFC48E-7A90-4A43-92BF-E2DD0D72D783}"/>
              </a:ext>
            </a:extLst>
          </xdr:cNvPr>
          <xdr:cNvGraphicFramePr>
            <a:graphicFrameLocks/>
          </xdr:cNvGraphicFramePr>
        </xdr:nvGraphicFramePr>
        <xdr:xfrm>
          <a:off x="5799666" y="2751667"/>
          <a:ext cx="2243667" cy="13864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cms"/>
      <sheetName val="25cms"/>
      <sheetName val="25cms- with inserts"/>
      <sheetName val="25-with L3, L2 and disp"/>
      <sheetName val="17.5"/>
      <sheetName val="32.5"/>
      <sheetName val="All"/>
      <sheetName val="25-with L3 and L2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10cm/s-avg</v>
          </cell>
          <cell r="E1" t="str">
            <v>17.5cm/s-avg</v>
          </cell>
          <cell r="M1" t="str">
            <v>32.5cm/s-avg</v>
          </cell>
        </row>
        <row r="2">
          <cell r="R2">
            <v>0.1</v>
          </cell>
        </row>
        <row r="3">
          <cell r="R3">
            <v>0.15</v>
          </cell>
        </row>
        <row r="4">
          <cell r="R4">
            <v>0.2</v>
          </cell>
        </row>
        <row r="5">
          <cell r="R5">
            <v>0.25</v>
          </cell>
        </row>
        <row r="6">
          <cell r="R6">
            <v>0.3</v>
          </cell>
        </row>
        <row r="7">
          <cell r="R7">
            <v>0.5</v>
          </cell>
        </row>
        <row r="8">
          <cell r="R8">
            <v>1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BD2B-BEDE-45DD-B87B-348342322476}">
  <dimension ref="A1:U24"/>
  <sheetViews>
    <sheetView topLeftCell="J1" workbookViewId="0">
      <selection activeCell="O21" sqref="O21:U24"/>
    </sheetView>
  </sheetViews>
  <sheetFormatPr defaultRowHeight="15" x14ac:dyDescent="0.25"/>
  <cols>
    <col min="5" max="10" width="14.28515625" bestFit="1" customWidth="1"/>
    <col min="11" max="11" width="12.5703125" bestFit="1" customWidth="1"/>
    <col min="14" max="14" width="9.5703125" bestFit="1" customWidth="1"/>
    <col min="15" max="20" width="14.7109375" bestFit="1" customWidth="1"/>
    <col min="21" max="21" width="13.7109375" bestFit="1" customWidth="1"/>
  </cols>
  <sheetData>
    <row r="1" spans="1:18" x14ac:dyDescent="0.25">
      <c r="A1" s="2">
        <v>44315</v>
      </c>
      <c r="M1" t="s">
        <v>0</v>
      </c>
      <c r="N1" t="s">
        <v>1</v>
      </c>
      <c r="O1" t="s">
        <v>2</v>
      </c>
      <c r="Q1" t="s">
        <v>23</v>
      </c>
    </row>
    <row r="2" spans="1:18" x14ac:dyDescent="0.25">
      <c r="A2" t="s">
        <v>3</v>
      </c>
      <c r="D2" t="s">
        <v>4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98.367175589999988</v>
      </c>
      <c r="N2" s="8">
        <f>STDEV(E7, E8, E9,E19, E20,E21)</f>
        <v>0.65158842003159867</v>
      </c>
      <c r="O2" s="1">
        <f>AVERAGE(E3,E15)</f>
        <v>5693635.2479999997</v>
      </c>
      <c r="P2">
        <f>STDEV(E3,E15)</f>
        <v>1497945.5581271842</v>
      </c>
      <c r="Q2" s="5">
        <f>AVERAGE(E5,E17)</f>
        <v>86833.199280000001</v>
      </c>
    </row>
    <row r="3" spans="1:18" x14ac:dyDescent="0.25">
      <c r="A3">
        <v>210105002</v>
      </c>
      <c r="D3" t="s">
        <v>5</v>
      </c>
      <c r="E3" s="5">
        <v>4634427.7860000003</v>
      </c>
      <c r="F3" s="5">
        <v>3329755.3309999998</v>
      </c>
      <c r="G3" s="5">
        <v>2767472.5830000001</v>
      </c>
      <c r="H3" s="5">
        <v>2385850.4780000001</v>
      </c>
      <c r="I3" s="5">
        <v>2005144.858</v>
      </c>
      <c r="J3" s="5">
        <v>1109144.9410000001</v>
      </c>
      <c r="K3" s="5">
        <v>262584.61050000001</v>
      </c>
      <c r="M3">
        <f>AVERAGE(F11,F23)</f>
        <v>99.077764365000007</v>
      </c>
      <c r="N3">
        <f>STDEV(F7,F8,F9,F19,F20,F21)</f>
        <v>0.42735740103219322</v>
      </c>
      <c r="O3" s="1">
        <f>AVERAGE(F3, F15)</f>
        <v>4076963.5254999995</v>
      </c>
      <c r="P3">
        <f>STDEV(F3,F15)</f>
        <v>1056711.9625782166</v>
      </c>
      <c r="Q3" s="5">
        <f>AVERAGE(F5,F17)</f>
        <v>43233.671170000001</v>
      </c>
    </row>
    <row r="4" spans="1:18" x14ac:dyDescent="0.25">
      <c r="A4" t="s">
        <v>6</v>
      </c>
      <c r="D4" t="s">
        <v>7</v>
      </c>
      <c r="E4" s="4">
        <v>33.922528530000001</v>
      </c>
      <c r="F4" s="4">
        <v>26.931260470000002</v>
      </c>
      <c r="G4" s="4">
        <v>22.702366250000001</v>
      </c>
      <c r="H4" s="4">
        <v>19.70663167</v>
      </c>
      <c r="I4" s="4">
        <v>15.238511949999999</v>
      </c>
      <c r="J4" s="4">
        <v>5.8183633620000004</v>
      </c>
      <c r="K4" s="4">
        <v>1.377465352</v>
      </c>
      <c r="M4">
        <f>AVERAGE(G11,G23)</f>
        <v>99.498943199999999</v>
      </c>
      <c r="N4">
        <f>STDEV(G7,G8, G9, G19, G20,G21)</f>
        <v>0.20960845025627928</v>
      </c>
      <c r="O4" s="1">
        <f>AVERAGE(G3,G15)</f>
        <v>3340618.6864999998</v>
      </c>
      <c r="P4">
        <f>STDEV(G3,G15)</f>
        <v>810550.99279099575</v>
      </c>
      <c r="Q4" s="5">
        <f>AVERAGE(G5,G17)</f>
        <v>20365.535174999997</v>
      </c>
    </row>
    <row r="5" spans="1:18" x14ac:dyDescent="0.25">
      <c r="D5" t="s">
        <v>8</v>
      </c>
      <c r="E5" s="5">
        <v>101203.0781</v>
      </c>
      <c r="F5" s="5">
        <v>50782.657659999997</v>
      </c>
      <c r="G5" s="5">
        <v>22678.3033</v>
      </c>
      <c r="H5" s="5">
        <v>10382.882879999999</v>
      </c>
      <c r="I5" s="5">
        <v>3883.2582579999998</v>
      </c>
      <c r="J5" s="5">
        <v>437.31231229999997</v>
      </c>
      <c r="K5" s="5">
        <v>45.045045049999999</v>
      </c>
      <c r="M5">
        <f>AVERAGE(H11,H23)</f>
        <v>99.738195134999998</v>
      </c>
      <c r="N5">
        <f>STDEV(H7,H8,H9,H19,H20,H21)</f>
        <v>0.13448167632088689</v>
      </c>
      <c r="O5" s="1">
        <f>AVERAGE(H3,H15)</f>
        <v>2888072.4240000001</v>
      </c>
      <c r="P5">
        <f>STDEV(H3,H15)</f>
        <v>710249.08735460881</v>
      </c>
      <c r="Q5" s="5">
        <f>AVERAGE(H5,H17)</f>
        <v>10026.0617745</v>
      </c>
    </row>
    <row r="6" spans="1:18" x14ac:dyDescent="0.25">
      <c r="D6" t="s">
        <v>7</v>
      </c>
      <c r="E6" s="4">
        <v>2.5729195680000001</v>
      </c>
      <c r="F6" s="4">
        <v>1.4649715000000001</v>
      </c>
      <c r="G6" s="4">
        <v>1.0308971730000001</v>
      </c>
      <c r="H6" s="4">
        <v>0.61937858310000005</v>
      </c>
      <c r="I6" s="4">
        <v>0.1699306538</v>
      </c>
      <c r="J6" s="4">
        <v>6.8871919640000001E-2</v>
      </c>
      <c r="K6" s="4">
        <v>1.560406133E-2</v>
      </c>
      <c r="M6">
        <f>AVERAGE(I11,I23)</f>
        <v>99.859992414999994</v>
      </c>
      <c r="N6">
        <f>STDEV(I7,I8,I9,I19,I20,I21)</f>
        <v>7.4480791663258342E-2</v>
      </c>
      <c r="O6" s="1">
        <f>AVERAGE(I3,I15)</f>
        <v>2445850.2089999998</v>
      </c>
      <c r="P6">
        <f>STDEV(I3,I15)</f>
        <v>623251.48439459677</v>
      </c>
      <c r="Q6" s="5">
        <f>AVERAGE(I5,I17)</f>
        <v>4351.5390389999993</v>
      </c>
    </row>
    <row r="7" spans="1:18" x14ac:dyDescent="0.25">
      <c r="D7" t="s">
        <v>11</v>
      </c>
      <c r="E7" s="4">
        <v>98.183245490000004</v>
      </c>
      <c r="F7" s="4">
        <v>98.764404749999997</v>
      </c>
      <c r="G7" s="4">
        <v>99.369866389999999</v>
      </c>
      <c r="H7" s="4">
        <v>99.653957930000004</v>
      </c>
      <c r="I7" s="4">
        <v>99.851454509999996</v>
      </c>
      <c r="J7" s="4">
        <v>99.976323809999997</v>
      </c>
      <c r="K7" s="4">
        <v>99.948871629999999</v>
      </c>
      <c r="M7">
        <f>AVERAGE(J11,J23)</f>
        <v>99.96491743</v>
      </c>
      <c r="N7">
        <f>STDEV(J7,J8,J9,J19,J20,J21)</f>
        <v>2.6553492179897935E-2</v>
      </c>
      <c r="O7" s="1">
        <f>AVERAGE(J3,J15)</f>
        <v>1310223.9855</v>
      </c>
      <c r="P7">
        <f>STDEV(J3,J15)</f>
        <v>284368.71184092475</v>
      </c>
      <c r="Q7" s="5">
        <f>AVERAGE(J5,J17)</f>
        <v>497.93543545</v>
      </c>
    </row>
    <row r="8" spans="1:18" x14ac:dyDescent="0.25">
      <c r="D8" t="s">
        <v>12</v>
      </c>
      <c r="E8" s="4">
        <v>97.706548330000004</v>
      </c>
      <c r="F8" s="4">
        <v>98.386383140000007</v>
      </c>
      <c r="G8" s="4">
        <v>99.19869731</v>
      </c>
      <c r="H8" s="4">
        <v>99.632098119999995</v>
      </c>
      <c r="I8" s="4">
        <v>99.809794490000002</v>
      </c>
      <c r="J8" s="4">
        <v>99.924289889999997</v>
      </c>
      <c r="K8" s="4">
        <v>100</v>
      </c>
      <c r="M8">
        <f>AVERAGE(K11,K23)</f>
        <v>99.977947150000006</v>
      </c>
      <c r="N8">
        <f>STDEV(K7,K8,K9,K19,K20,K21)</f>
        <v>2.4462501316487171E-2</v>
      </c>
      <c r="O8" s="1">
        <f>AVERAGE(K3,K15)</f>
        <v>299855.07524999999</v>
      </c>
      <c r="P8">
        <f>STDEV(K3,K15)</f>
        <v>52708.396725398212</v>
      </c>
      <c r="Q8" s="5">
        <f>AVERAGE(K5,K17)</f>
        <v>68.854568854999997</v>
      </c>
    </row>
    <row r="9" spans="1:18" x14ac:dyDescent="0.25">
      <c r="D9" t="s">
        <v>13</v>
      </c>
      <c r="E9" s="4">
        <v>97.53855068</v>
      </c>
      <c r="F9" s="4">
        <v>99.541984729999996</v>
      </c>
      <c r="G9" s="4">
        <v>99.812734079999998</v>
      </c>
      <c r="H9" s="4">
        <v>100</v>
      </c>
      <c r="I9" s="4">
        <v>100</v>
      </c>
      <c r="J9" s="4">
        <v>100</v>
      </c>
      <c r="K9" s="4">
        <v>100</v>
      </c>
    </row>
    <row r="10" spans="1:18" x14ac:dyDescent="0.25">
      <c r="D10" t="s">
        <v>14</v>
      </c>
      <c r="E10" s="4">
        <v>0.33443852889999998</v>
      </c>
      <c r="F10" s="4">
        <v>0.58920087259999998</v>
      </c>
      <c r="G10" s="4">
        <v>0.31687847320000001</v>
      </c>
      <c r="H10" s="4">
        <v>0.2063874815</v>
      </c>
      <c r="I10" s="4">
        <v>9.9982878590000004E-2</v>
      </c>
      <c r="J10" s="4">
        <v>3.8730072900000002E-2</v>
      </c>
      <c r="K10" s="4">
        <v>2.9518980970000001E-2</v>
      </c>
      <c r="N10" t="s">
        <v>0</v>
      </c>
      <c r="O10" t="s">
        <v>1</v>
      </c>
      <c r="P10" t="s">
        <v>2</v>
      </c>
      <c r="R10" t="s">
        <v>23</v>
      </c>
    </row>
    <row r="11" spans="1:18" x14ac:dyDescent="0.25">
      <c r="D11" t="s">
        <v>15</v>
      </c>
      <c r="E11" s="4">
        <v>97.809448169999996</v>
      </c>
      <c r="F11" s="4">
        <v>98.897590879999996</v>
      </c>
      <c r="G11" s="4">
        <v>99.460432589999996</v>
      </c>
      <c r="H11" s="4">
        <v>99.762018679999997</v>
      </c>
      <c r="I11" s="4">
        <v>99.887083000000004</v>
      </c>
      <c r="J11" s="4">
        <v>99.966871229999995</v>
      </c>
      <c r="K11" s="4">
        <v>99.982957209999995</v>
      </c>
      <c r="N11">
        <v>98.367175589999988</v>
      </c>
      <c r="O11">
        <v>0.65158842003159867</v>
      </c>
      <c r="P11">
        <v>5693635.2479999997</v>
      </c>
      <c r="Q11">
        <v>1497945.5581271842</v>
      </c>
      <c r="R11">
        <v>86833.199280000001</v>
      </c>
    </row>
    <row r="12" spans="1:18" x14ac:dyDescent="0.25">
      <c r="N12">
        <v>99.077764365000007</v>
      </c>
      <c r="O12">
        <v>0.42735740103219322</v>
      </c>
      <c r="P12">
        <v>4076963.5254999995</v>
      </c>
      <c r="Q12">
        <v>1056711.9625782166</v>
      </c>
      <c r="R12">
        <v>43233.671170000001</v>
      </c>
    </row>
    <row r="13" spans="1:18" x14ac:dyDescent="0.25">
      <c r="A13" s="2">
        <v>44418</v>
      </c>
      <c r="N13">
        <v>99.498943199999999</v>
      </c>
      <c r="O13">
        <v>0.20960845025627928</v>
      </c>
      <c r="P13">
        <v>3340618.6864999998</v>
      </c>
      <c r="Q13">
        <v>810550.99279099575</v>
      </c>
      <c r="R13">
        <v>20365.535174999997</v>
      </c>
    </row>
    <row r="14" spans="1:18" x14ac:dyDescent="0.25">
      <c r="A14" t="s">
        <v>3</v>
      </c>
      <c r="D14" t="s">
        <v>4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  <c r="N14">
        <v>99.738195134999998</v>
      </c>
      <c r="O14">
        <v>0.13448167632088689</v>
      </c>
      <c r="P14">
        <v>2888072.4240000001</v>
      </c>
      <c r="Q14">
        <v>710249.08735460881</v>
      </c>
      <c r="R14">
        <v>10026.0617745</v>
      </c>
    </row>
    <row r="15" spans="1:18" x14ac:dyDescent="0.25">
      <c r="A15">
        <v>210105002</v>
      </c>
      <c r="D15" t="s">
        <v>5</v>
      </c>
      <c r="E15" s="7">
        <v>6752842.71</v>
      </c>
      <c r="F15" s="7">
        <v>4824171.72</v>
      </c>
      <c r="G15" s="7">
        <v>3913764.79</v>
      </c>
      <c r="H15" s="7">
        <v>3390294.37</v>
      </c>
      <c r="I15" s="7">
        <v>2886555.56</v>
      </c>
      <c r="J15" s="7">
        <v>1511303.03</v>
      </c>
      <c r="K15" s="7">
        <v>337125.54</v>
      </c>
      <c r="N15">
        <v>99.859992414999994</v>
      </c>
      <c r="O15">
        <v>7.4480791663258342E-2</v>
      </c>
      <c r="P15">
        <v>2445850.2089999998</v>
      </c>
      <c r="Q15">
        <v>623251.48439459677</v>
      </c>
      <c r="R15">
        <v>4351.5390389999993</v>
      </c>
    </row>
    <row r="16" spans="1:18" x14ac:dyDescent="0.25">
      <c r="A16" t="s">
        <v>6</v>
      </c>
      <c r="D16" t="s">
        <v>7</v>
      </c>
      <c r="E16" s="6">
        <v>55.323157899999998</v>
      </c>
      <c r="F16" s="6">
        <v>36.235315249999999</v>
      </c>
      <c r="G16" s="6">
        <v>26.883582990000001</v>
      </c>
      <c r="H16" s="6">
        <v>22.217002170000001</v>
      </c>
      <c r="I16" s="6">
        <v>18.601346679999999</v>
      </c>
      <c r="J16" s="6">
        <v>6.7012998760000002</v>
      </c>
      <c r="K16" s="6">
        <v>2.9716718790000001</v>
      </c>
      <c r="N16">
        <v>99.96491743</v>
      </c>
      <c r="O16">
        <v>2.6553492179897935E-2</v>
      </c>
      <c r="P16">
        <v>1310223.9855</v>
      </c>
      <c r="Q16">
        <v>284368.71184092475</v>
      </c>
      <c r="R16">
        <v>497.93543545</v>
      </c>
    </row>
    <row r="17" spans="1:21" x14ac:dyDescent="0.25">
      <c r="A17" t="s">
        <v>16</v>
      </c>
      <c r="B17">
        <v>0.2</v>
      </c>
      <c r="C17" t="s">
        <v>17</v>
      </c>
      <c r="D17" t="s">
        <v>8</v>
      </c>
      <c r="E17" s="7">
        <v>72463.320460000003</v>
      </c>
      <c r="F17" s="7">
        <v>35684.684679999998</v>
      </c>
      <c r="G17" s="7">
        <v>18052.767049999999</v>
      </c>
      <c r="H17" s="7">
        <v>9669.2406690000007</v>
      </c>
      <c r="I17" s="7">
        <v>4819.8198199999997</v>
      </c>
      <c r="J17" s="7">
        <v>558.55855859999997</v>
      </c>
      <c r="K17" s="7">
        <v>92.664092659999994</v>
      </c>
      <c r="N17">
        <v>99.977947150000006</v>
      </c>
      <c r="O17">
        <v>2.4462501316487171E-2</v>
      </c>
      <c r="P17">
        <v>299855.07524999999</v>
      </c>
      <c r="Q17">
        <v>52708.396725398212</v>
      </c>
      <c r="R17">
        <v>68.854568854999997</v>
      </c>
    </row>
    <row r="18" spans="1:21" x14ac:dyDescent="0.25">
      <c r="B18">
        <v>0.40429999999999999</v>
      </c>
      <c r="C18" t="s">
        <v>18</v>
      </c>
      <c r="D18" t="s">
        <v>7</v>
      </c>
      <c r="E18" s="6">
        <v>1.479997671</v>
      </c>
      <c r="F18" s="6">
        <v>0.83700627139999995</v>
      </c>
      <c r="G18" s="6">
        <v>0.46034458290000002</v>
      </c>
      <c r="H18" s="6">
        <v>0.1747450139</v>
      </c>
      <c r="I18" s="6">
        <v>0.2369402575</v>
      </c>
      <c r="J18" s="6">
        <v>4.7415474979999997E-2</v>
      </c>
      <c r="K18" s="6">
        <v>1.6068457179999999E-2</v>
      </c>
    </row>
    <row r="19" spans="1:21" x14ac:dyDescent="0.25">
      <c r="A19" t="s">
        <v>9</v>
      </c>
      <c r="B19">
        <v>37.1</v>
      </c>
      <c r="C19" t="s">
        <v>10</v>
      </c>
      <c r="D19" t="s">
        <v>11</v>
      </c>
      <c r="E19" s="6">
        <v>98.881486960000004</v>
      </c>
      <c r="F19" s="6">
        <v>99.37254222</v>
      </c>
      <c r="G19" s="6">
        <v>99.614037600000003</v>
      </c>
      <c r="H19" s="6">
        <v>99.749280720000002</v>
      </c>
      <c r="I19" s="6">
        <v>99.869885789999998</v>
      </c>
      <c r="J19" s="6">
        <v>99.981262880000003</v>
      </c>
      <c r="K19" s="6">
        <v>100</v>
      </c>
      <c r="N19" t="s">
        <v>0</v>
      </c>
      <c r="O19" s="4">
        <v>98.367175589999988</v>
      </c>
      <c r="P19" s="4">
        <v>99.077764365000007</v>
      </c>
      <c r="Q19" s="4">
        <v>99.498943199999999</v>
      </c>
      <c r="R19" s="4">
        <v>99.738195134999998</v>
      </c>
      <c r="S19" s="4">
        <v>99.859992414999994</v>
      </c>
      <c r="T19" s="4">
        <v>99.96491743</v>
      </c>
      <c r="U19" s="4">
        <v>99.977947150000006</v>
      </c>
    </row>
    <row r="20" spans="1:21" x14ac:dyDescent="0.25">
      <c r="D20" t="s">
        <v>12</v>
      </c>
      <c r="E20" s="6">
        <v>98.824233739999997</v>
      </c>
      <c r="F20" s="6">
        <v>99.153836889999994</v>
      </c>
      <c r="G20" s="6">
        <v>99.475093659999999</v>
      </c>
      <c r="H20" s="6">
        <v>99.697833750000001</v>
      </c>
      <c r="I20" s="6">
        <v>99.839793599999993</v>
      </c>
      <c r="J20" s="6">
        <v>99.954133729999995</v>
      </c>
      <c r="K20" s="6">
        <v>99.959156050000004</v>
      </c>
      <c r="N20" t="s">
        <v>1</v>
      </c>
      <c r="O20" s="4">
        <v>0.65158842003159867</v>
      </c>
      <c r="P20" s="4">
        <v>0.42735740103219322</v>
      </c>
      <c r="Q20" s="4">
        <v>0.20960845025627928</v>
      </c>
      <c r="R20" s="4">
        <v>0.13448167632088689</v>
      </c>
      <c r="S20" s="4">
        <v>7.4480791663258342E-2</v>
      </c>
      <c r="T20" s="4">
        <v>2.6553492179897935E-2</v>
      </c>
      <c r="U20" s="4">
        <v>2.4462501316487171E-2</v>
      </c>
    </row>
    <row r="21" spans="1:21" x14ac:dyDescent="0.25">
      <c r="D21" t="s">
        <v>13</v>
      </c>
      <c r="E21" s="6">
        <v>99.068988320000003</v>
      </c>
      <c r="F21" s="6">
        <v>99.247434440000006</v>
      </c>
      <c r="G21" s="6">
        <v>99.523230170000005</v>
      </c>
      <c r="H21" s="6">
        <v>99.696000299999994</v>
      </c>
      <c r="I21" s="6">
        <v>99.789026089999993</v>
      </c>
      <c r="J21" s="6">
        <v>99.953494269999993</v>
      </c>
      <c r="K21" s="6">
        <v>99.959655240000004</v>
      </c>
      <c r="N21" t="s">
        <v>2</v>
      </c>
      <c r="O21" s="5">
        <v>5693635.2479999997</v>
      </c>
      <c r="P21" s="5">
        <v>4076963.5254999995</v>
      </c>
      <c r="Q21" s="5">
        <v>3340618.6864999998</v>
      </c>
      <c r="R21" s="5">
        <v>2888072.4240000001</v>
      </c>
      <c r="S21" s="5">
        <v>2445850.2089999998</v>
      </c>
      <c r="T21" s="5">
        <v>1310223.9855</v>
      </c>
      <c r="U21" s="5">
        <v>299855.07524999999</v>
      </c>
    </row>
    <row r="22" spans="1:21" x14ac:dyDescent="0.25">
      <c r="D22" t="s">
        <v>14</v>
      </c>
      <c r="E22" s="6">
        <v>0.1280231044</v>
      </c>
      <c r="F22" s="6">
        <v>0.109730335</v>
      </c>
      <c r="G22" s="6">
        <v>7.0555569779999994E-2</v>
      </c>
      <c r="H22" s="6">
        <v>3.024609126E-2</v>
      </c>
      <c r="I22" s="6">
        <v>4.0868023570000002E-2</v>
      </c>
      <c r="J22" s="6">
        <v>1.5850843779999998E-2</v>
      </c>
      <c r="K22" s="6">
        <v>2.3438492830000001E-2</v>
      </c>
      <c r="O22" s="5">
        <v>1497945.5581271842</v>
      </c>
      <c r="P22" s="5">
        <v>1056711.9625782166</v>
      </c>
      <c r="Q22" s="5">
        <v>810550.99279099575</v>
      </c>
      <c r="R22" s="5">
        <v>710249.08735460881</v>
      </c>
      <c r="S22" s="5">
        <v>623251.48439459677</v>
      </c>
      <c r="T22" s="5">
        <v>284368.71184092475</v>
      </c>
      <c r="U22" s="5">
        <v>52708.396725398212</v>
      </c>
    </row>
    <row r="23" spans="1:21" x14ac:dyDescent="0.25">
      <c r="D23" t="s">
        <v>15</v>
      </c>
      <c r="E23" s="6">
        <v>98.924903009999994</v>
      </c>
      <c r="F23" s="6">
        <v>99.257937850000005</v>
      </c>
      <c r="G23" s="6">
        <v>99.537453810000002</v>
      </c>
      <c r="H23" s="6">
        <v>99.714371589999999</v>
      </c>
      <c r="I23" s="6">
        <v>99.832901829999997</v>
      </c>
      <c r="J23" s="6">
        <v>99.962963630000004</v>
      </c>
      <c r="K23" s="6">
        <v>99.972937090000002</v>
      </c>
      <c r="N23" t="s">
        <v>23</v>
      </c>
      <c r="O23" s="5">
        <v>86833.199280000001</v>
      </c>
      <c r="P23" s="5">
        <v>43233.671170000001</v>
      </c>
      <c r="Q23" s="5">
        <v>20365.535174999997</v>
      </c>
      <c r="R23" s="5">
        <v>10026.0617745</v>
      </c>
      <c r="S23" s="5">
        <v>4351.5390389999993</v>
      </c>
      <c r="T23" s="5">
        <v>497.93543545</v>
      </c>
      <c r="U23" s="5">
        <v>68.854568854999997</v>
      </c>
    </row>
    <row r="24" spans="1:21" x14ac:dyDescent="0.25">
      <c r="O24" s="5">
        <f>STDEV(E5,E17)</f>
        <v>20322.077516901863</v>
      </c>
      <c r="P24" s="5">
        <f t="shared" ref="P24:U24" si="0">STDEV(F5,F17)</f>
        <v>10675.879076329236</v>
      </c>
      <c r="Q24" s="5">
        <f t="shared" si="0"/>
        <v>3270.7480489992281</v>
      </c>
      <c r="R24" s="5">
        <f t="shared" si="0"/>
        <v>504.62124673905993</v>
      </c>
      <c r="S24" s="5">
        <f t="shared" si="0"/>
        <v>662.24903148886972</v>
      </c>
      <c r="T24" s="5">
        <f t="shared" si="0"/>
        <v>85.734042952144335</v>
      </c>
      <c r="U24" s="5">
        <f t="shared" si="0"/>
        <v>33.671751478676072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EDB6-EA57-4960-BF84-3BB7BE00E7CD}">
  <dimension ref="A1:U24"/>
  <sheetViews>
    <sheetView topLeftCell="E13" workbookViewId="0">
      <selection activeCell="N10" sqref="N10:U21"/>
    </sheetView>
  </sheetViews>
  <sheetFormatPr defaultRowHeight="15" x14ac:dyDescent="0.25"/>
  <cols>
    <col min="5" max="8" width="15.28515625" bestFit="1" customWidth="1"/>
    <col min="9" max="10" width="14.28515625" bestFit="1" customWidth="1"/>
    <col min="11" max="11" width="12.5703125" bestFit="1" customWidth="1"/>
    <col min="13" max="14" width="9.42578125" bestFit="1" customWidth="1"/>
    <col min="15" max="16" width="15.28515625" bestFit="1" customWidth="1"/>
    <col min="17" max="19" width="14.28515625" bestFit="1" customWidth="1"/>
    <col min="20" max="20" width="15.28515625" bestFit="1" customWidth="1"/>
    <col min="21" max="21" width="14.28515625" bestFit="1" customWidth="1"/>
  </cols>
  <sheetData>
    <row r="1" spans="1:21" x14ac:dyDescent="0.25">
      <c r="A1" s="2">
        <v>44315</v>
      </c>
      <c r="M1" t="s">
        <v>0</v>
      </c>
      <c r="N1" t="s">
        <v>1</v>
      </c>
      <c r="O1" t="s">
        <v>2</v>
      </c>
      <c r="R1" t="s">
        <v>0</v>
      </c>
      <c r="S1" t="s">
        <v>1</v>
      </c>
      <c r="T1" t="s">
        <v>2</v>
      </c>
    </row>
    <row r="2" spans="1:21" x14ac:dyDescent="0.25">
      <c r="A2" t="s">
        <v>3</v>
      </c>
      <c r="D2" t="s">
        <v>4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93.624443560000003</v>
      </c>
      <c r="N2">
        <f>STDEV(E7, E8, E9,E19, E20,E21)</f>
        <v>0.42765558041783147</v>
      </c>
      <c r="O2" s="1">
        <f>AVERAGE(E3,E15)</f>
        <v>16395810.690000001</v>
      </c>
      <c r="P2">
        <f>STDEV(E3,E15)</f>
        <v>7596816.7084835684</v>
      </c>
      <c r="R2">
        <v>93.624443560000003</v>
      </c>
      <c r="S2">
        <v>0.42765558041783147</v>
      </c>
      <c r="T2">
        <v>16395810.690000001</v>
      </c>
      <c r="U2">
        <v>7596816.7084835684</v>
      </c>
    </row>
    <row r="3" spans="1:21" x14ac:dyDescent="0.25">
      <c r="A3">
        <v>210105002</v>
      </c>
      <c r="D3" t="s">
        <v>5</v>
      </c>
      <c r="E3" s="7">
        <v>21767571.300000001</v>
      </c>
      <c r="F3" s="7">
        <v>15318857.689999999</v>
      </c>
      <c r="G3" s="7">
        <v>12283275.029999999</v>
      </c>
      <c r="H3" s="7">
        <v>10086443.85</v>
      </c>
      <c r="I3" s="7">
        <v>8024334.5219999999</v>
      </c>
      <c r="J3" s="7">
        <v>3914874.1090000002</v>
      </c>
      <c r="K3" s="7">
        <v>736755.42189999996</v>
      </c>
      <c r="L3" s="6"/>
      <c r="M3" s="6">
        <f>AVERAGE(F11,F23)</f>
        <v>95.354133794999996</v>
      </c>
      <c r="N3" s="6">
        <f>STDEV(F7,F8,F9,F19,F20,F21)</f>
        <v>0.33492838325960494</v>
      </c>
      <c r="O3" s="6">
        <f>AVERAGE(F3, F15)</f>
        <v>11593489.085000001</v>
      </c>
      <c r="P3" s="6">
        <f>STDEV(F3,F15)</f>
        <v>5268466.8060299335</v>
      </c>
      <c r="Q3" s="6"/>
      <c r="R3" s="6">
        <v>95.354133794999996</v>
      </c>
      <c r="S3" s="6">
        <v>0.33492838325960494</v>
      </c>
      <c r="T3" s="6">
        <v>11593489.085000001</v>
      </c>
      <c r="U3" s="6">
        <v>5268466.8060299335</v>
      </c>
    </row>
    <row r="4" spans="1:21" x14ac:dyDescent="0.25">
      <c r="A4" t="s">
        <v>6</v>
      </c>
      <c r="D4" t="s">
        <v>7</v>
      </c>
      <c r="E4" s="6">
        <v>66.749726670000001</v>
      </c>
      <c r="F4" s="6">
        <v>45.890920100000002</v>
      </c>
      <c r="G4" s="6">
        <v>43.267226839999999</v>
      </c>
      <c r="H4" s="6">
        <v>38.006457429999998</v>
      </c>
      <c r="I4" s="6">
        <v>23.809611870000001</v>
      </c>
      <c r="J4" s="6">
        <v>4.1365274149999998</v>
      </c>
      <c r="K4" s="6">
        <v>1.035529245</v>
      </c>
      <c r="L4" s="6"/>
      <c r="M4" s="6">
        <f>AVERAGE(G11,G23)</f>
        <v>97.336608745000007</v>
      </c>
      <c r="N4" s="6">
        <f>STDEV(G7,G8, G9, G19, G20,G21)</f>
        <v>0.20962479251647873</v>
      </c>
      <c r="O4" s="6">
        <f>AVERAGE(G3,G15)</f>
        <v>9236812.6750000007</v>
      </c>
      <c r="P4" s="6">
        <f>STDEV(G3,G15)</f>
        <v>4308348.3797000777</v>
      </c>
      <c r="Q4" s="6"/>
      <c r="R4" s="6">
        <v>97.336608745000007</v>
      </c>
      <c r="S4" s="6">
        <v>0.20962479251647873</v>
      </c>
      <c r="T4" s="6">
        <v>9236812.6750000007</v>
      </c>
      <c r="U4" s="6">
        <v>4308348.3797000777</v>
      </c>
    </row>
    <row r="5" spans="1:21" x14ac:dyDescent="0.25">
      <c r="D5" t="s">
        <v>8</v>
      </c>
      <c r="E5" s="7">
        <v>1448940.476</v>
      </c>
      <c r="F5" s="7">
        <v>750914.6825</v>
      </c>
      <c r="G5" s="7">
        <v>347970.23810000002</v>
      </c>
      <c r="H5" s="7">
        <v>146085.3175</v>
      </c>
      <c r="I5" s="7">
        <v>50382.93651</v>
      </c>
      <c r="J5" s="7">
        <v>5242.0634920000002</v>
      </c>
      <c r="K5" s="7">
        <v>537.69841269999995</v>
      </c>
      <c r="L5" s="6"/>
      <c r="M5" s="6">
        <f>AVERAGE(H11,H23)</f>
        <v>98.650084765000003</v>
      </c>
      <c r="N5" s="6">
        <f>STDEV(H7,H8,H9,H19,H20,H21)</f>
        <v>0.11106816612255545</v>
      </c>
      <c r="O5" s="6">
        <f>AVERAGE(H3,H15)</f>
        <v>7540923.7750000004</v>
      </c>
      <c r="P5" s="6">
        <f>STDEV(H3,H15)</f>
        <v>3599909.0133579741</v>
      </c>
      <c r="Q5" s="6"/>
      <c r="R5" s="6">
        <v>98.650084765000003</v>
      </c>
      <c r="S5" s="6">
        <v>0.11106816612255545</v>
      </c>
      <c r="T5" s="6">
        <v>7540923.7750000004</v>
      </c>
      <c r="U5" s="6">
        <v>3599909.0133579741</v>
      </c>
    </row>
    <row r="6" spans="1:21" x14ac:dyDescent="0.25">
      <c r="D6" t="s">
        <v>7</v>
      </c>
      <c r="E6" s="6">
        <v>2.3215772239999999</v>
      </c>
      <c r="F6" s="6">
        <v>0.8020314462</v>
      </c>
      <c r="G6" s="6">
        <v>0.81378691910000001</v>
      </c>
      <c r="H6" s="6">
        <v>0.25931165789999999</v>
      </c>
      <c r="I6" s="6">
        <v>0.61916932560000004</v>
      </c>
      <c r="J6" s="6">
        <v>0.2282994827</v>
      </c>
      <c r="K6" s="6">
        <v>2.163699346E-2</v>
      </c>
      <c r="L6" s="6"/>
      <c r="M6" s="6">
        <f>AVERAGE(I11,I23)</f>
        <v>99.428982829999995</v>
      </c>
      <c r="N6" s="6">
        <f>STDEV(I7,I8,I9,I19,I20,I21)</f>
        <v>6.5378536382407842E-2</v>
      </c>
      <c r="O6" s="6">
        <f>AVERAGE(I3,I15)</f>
        <v>5961564.2209999999</v>
      </c>
      <c r="P6" s="6">
        <f>STDEV(I3,I15)</f>
        <v>2917197.7357346322</v>
      </c>
      <c r="Q6" s="6"/>
      <c r="R6" s="6">
        <v>99.428982829999995</v>
      </c>
      <c r="S6" s="6">
        <v>6.5378536382407842E-2</v>
      </c>
      <c r="T6" s="6">
        <v>5961564.2209999999</v>
      </c>
      <c r="U6" s="6">
        <v>2917197.7357346322</v>
      </c>
    </row>
    <row r="7" spans="1:21" x14ac:dyDescent="0.25">
      <c r="D7" t="s">
        <v>11</v>
      </c>
      <c r="E7" s="6">
        <v>93.519725359999995</v>
      </c>
      <c r="F7" s="6">
        <v>95.209388320000002</v>
      </c>
      <c r="G7" s="6">
        <v>97.258133529999995</v>
      </c>
      <c r="H7" s="6">
        <v>98.59392287</v>
      </c>
      <c r="I7" s="6">
        <v>99.338842119999995</v>
      </c>
      <c r="J7" s="6">
        <v>99.844014229999999</v>
      </c>
      <c r="K7" s="6">
        <v>99.922579909999996</v>
      </c>
      <c r="L7" s="6"/>
      <c r="M7" s="6">
        <f>AVERAGE(J11,J23)</f>
        <v>99.892893619999995</v>
      </c>
      <c r="N7" s="6">
        <f>STDEV(J7,J8,J9,J19,J20,J21)</f>
        <v>3.4897951050002762E-2</v>
      </c>
      <c r="O7" s="6">
        <f>AVERAGE(J3,J15)</f>
        <v>2883716.8095</v>
      </c>
      <c r="P7" s="6">
        <f>STDEV(J3,J15)</f>
        <v>1458276.6378929156</v>
      </c>
      <c r="Q7" s="6"/>
      <c r="R7" s="6">
        <v>99.892893619999995</v>
      </c>
      <c r="S7" s="6">
        <v>3.4897951050002762E-2</v>
      </c>
      <c r="T7" s="6">
        <v>2883716.8095</v>
      </c>
      <c r="U7" s="6">
        <v>1458276.6378929156</v>
      </c>
    </row>
    <row r="8" spans="1:21" x14ac:dyDescent="0.25">
      <c r="D8" t="s">
        <v>12</v>
      </c>
      <c r="E8" s="6">
        <v>93.248541739999993</v>
      </c>
      <c r="F8" s="6">
        <v>95.057153799999995</v>
      </c>
      <c r="G8" s="6">
        <v>97.139013300000002</v>
      </c>
      <c r="H8" s="6">
        <v>98.53441128</v>
      </c>
      <c r="I8" s="6">
        <v>99.402473240000006</v>
      </c>
      <c r="J8" s="6">
        <v>99.856069090000005</v>
      </c>
      <c r="K8" s="6">
        <v>99.914505559999995</v>
      </c>
      <c r="L8" s="6"/>
      <c r="M8" s="6">
        <f>AVERAGE(K11,K23)</f>
        <v>99.956810050000001</v>
      </c>
      <c r="N8" s="6">
        <f>STDEV(K7,K8,K9,K19,K20,K21)</f>
        <v>3.7073009324139546E-2</v>
      </c>
      <c r="O8" s="6">
        <f>AVERAGE(K3,K15)</f>
        <v>539191.23095</v>
      </c>
      <c r="P8" s="6">
        <f>STDEV(K3,K15)</f>
        <v>279397.95828075777</v>
      </c>
      <c r="Q8" s="6"/>
      <c r="R8" s="6">
        <v>99.956810050000001</v>
      </c>
      <c r="S8" s="6">
        <v>3.7073009324139546E-2</v>
      </c>
      <c r="T8" s="6">
        <v>539191.23095</v>
      </c>
      <c r="U8" s="6">
        <v>279397.95828075777</v>
      </c>
    </row>
    <row r="9" spans="1:21" x14ac:dyDescent="0.25">
      <c r="D9" t="s">
        <v>13</v>
      </c>
      <c r="E9" s="6">
        <v>93.257759289999996</v>
      </c>
      <c r="F9" s="6">
        <v>95.024815880000006</v>
      </c>
      <c r="G9" s="6">
        <v>97.101347160000003</v>
      </c>
      <c r="H9" s="6">
        <v>98.525300209999997</v>
      </c>
      <c r="I9" s="6">
        <v>99.375628680000005</v>
      </c>
      <c r="J9" s="6">
        <v>99.898462850000001</v>
      </c>
      <c r="K9" s="6">
        <v>99.943780029999999</v>
      </c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x14ac:dyDescent="0.25">
      <c r="D10" t="s">
        <v>14</v>
      </c>
      <c r="E10" s="6">
        <v>0.15397605089999999</v>
      </c>
      <c r="F10" s="6">
        <v>9.8563073609999996E-2</v>
      </c>
      <c r="G10" s="6">
        <v>8.1843684299999997E-2</v>
      </c>
      <c r="H10" s="6">
        <v>3.7268640999999998E-2</v>
      </c>
      <c r="I10" s="6">
        <v>3.1944745429999997E-2</v>
      </c>
      <c r="J10" s="6">
        <v>2.8598377929999998E-2</v>
      </c>
      <c r="K10" s="6">
        <v>1.5119714839999999E-2</v>
      </c>
      <c r="L10" s="6"/>
      <c r="M10" s="6"/>
      <c r="N10" s="6" t="s">
        <v>0</v>
      </c>
      <c r="O10" s="6">
        <v>93.624443560000003</v>
      </c>
      <c r="P10" s="6">
        <v>95.354133794999996</v>
      </c>
      <c r="Q10" s="6">
        <v>97.336608745000007</v>
      </c>
      <c r="R10" s="6">
        <v>98.650084765000003</v>
      </c>
      <c r="S10" s="6">
        <v>99.428982829999995</v>
      </c>
      <c r="T10" s="6">
        <v>99.892893619999995</v>
      </c>
      <c r="U10" s="6">
        <v>99.956810050000001</v>
      </c>
    </row>
    <row r="11" spans="1:21" x14ac:dyDescent="0.25">
      <c r="D11" t="s">
        <v>15</v>
      </c>
      <c r="E11" s="6">
        <v>93.342008800000002</v>
      </c>
      <c r="F11" s="6">
        <v>95.097119329999998</v>
      </c>
      <c r="G11" s="6">
        <v>97.166164660000007</v>
      </c>
      <c r="H11" s="6">
        <v>98.551211449999997</v>
      </c>
      <c r="I11" s="6">
        <v>99.372314680000002</v>
      </c>
      <c r="J11" s="6">
        <v>99.86618206</v>
      </c>
      <c r="K11" s="6">
        <v>99.926955160000006</v>
      </c>
      <c r="L11" s="6"/>
      <c r="M11" s="6"/>
      <c r="N11" s="6" t="s">
        <v>1</v>
      </c>
      <c r="O11" s="6">
        <v>0.42765558041783147</v>
      </c>
      <c r="P11" s="6">
        <v>0.33492838325960494</v>
      </c>
      <c r="Q11" s="6">
        <v>0.20962479251647873</v>
      </c>
      <c r="R11" s="6">
        <v>0.11106816612255545</v>
      </c>
      <c r="S11" s="6">
        <v>6.5378536382407842E-2</v>
      </c>
      <c r="T11" s="6">
        <v>3.4897951050002762E-2</v>
      </c>
      <c r="U11" s="6">
        <v>3.7073009324139546E-2</v>
      </c>
    </row>
    <row r="12" spans="1:21" x14ac:dyDescent="0.25">
      <c r="E12" s="6"/>
      <c r="F12" s="6"/>
      <c r="G12" s="6"/>
      <c r="H12" s="6"/>
      <c r="I12" s="6"/>
      <c r="J12" s="6"/>
      <c r="K12" s="6"/>
      <c r="L12" s="6"/>
      <c r="M12" s="6"/>
      <c r="N12" s="6" t="s">
        <v>2</v>
      </c>
      <c r="O12" s="7">
        <v>16395810.690000001</v>
      </c>
      <c r="P12" s="7">
        <v>11593489.085000001</v>
      </c>
      <c r="Q12" s="7">
        <v>9236812.6750000007</v>
      </c>
      <c r="R12" s="7">
        <v>7540923.7750000004</v>
      </c>
      <c r="S12" s="7">
        <v>5961564.2209999999</v>
      </c>
      <c r="T12" s="7">
        <v>2883716.8095</v>
      </c>
      <c r="U12" s="7">
        <v>539191.23095</v>
      </c>
    </row>
    <row r="13" spans="1:21" x14ac:dyDescent="0.25">
      <c r="A13" s="2">
        <v>44418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7">
        <v>7596816.7084835684</v>
      </c>
      <c r="P13" s="7">
        <v>5268466.8060299335</v>
      </c>
      <c r="Q13" s="7">
        <v>4308348.3797000777</v>
      </c>
      <c r="R13" s="7">
        <v>3599909.0133579741</v>
      </c>
      <c r="S13" s="7">
        <v>2917197.7357346322</v>
      </c>
      <c r="T13" s="7">
        <v>1458276.6378929156</v>
      </c>
      <c r="U13" s="7">
        <v>279397.95828075777</v>
      </c>
    </row>
    <row r="14" spans="1:21" x14ac:dyDescent="0.25">
      <c r="A14" t="s">
        <v>3</v>
      </c>
      <c r="D14" t="s">
        <v>4</v>
      </c>
      <c r="E14" s="6">
        <v>0.1</v>
      </c>
      <c r="F14" s="6">
        <v>0.15</v>
      </c>
      <c r="G14" s="6">
        <v>0.2</v>
      </c>
      <c r="H14" s="6">
        <v>0.25</v>
      </c>
      <c r="I14" s="6">
        <v>0.3</v>
      </c>
      <c r="J14" s="6">
        <v>0.5</v>
      </c>
      <c r="K14" s="6">
        <v>1</v>
      </c>
      <c r="L14" s="6"/>
      <c r="M14" s="6"/>
      <c r="N14" s="6" t="s">
        <v>23</v>
      </c>
      <c r="O14" s="7">
        <f>AVERAGE(E5,E17)</f>
        <v>1060185.1069</v>
      </c>
      <c r="P14" s="7">
        <f t="shared" ref="P14:U14" si="0">AVERAGE(F5,F17)</f>
        <v>548064.64500000002</v>
      </c>
      <c r="Q14" s="7">
        <f t="shared" si="0"/>
        <v>251127.29245000001</v>
      </c>
      <c r="R14" s="7">
        <f t="shared" si="0"/>
        <v>104288.496105</v>
      </c>
      <c r="S14" s="7">
        <f t="shared" si="0"/>
        <v>35218.455065000002</v>
      </c>
      <c r="T14" s="7">
        <f t="shared" si="0"/>
        <v>3366.0043970000002</v>
      </c>
      <c r="U14" s="7">
        <f t="shared" si="0"/>
        <v>291.37172887499997</v>
      </c>
    </row>
    <row r="15" spans="1:21" x14ac:dyDescent="0.25">
      <c r="A15">
        <v>210105002</v>
      </c>
      <c r="D15" t="s">
        <v>5</v>
      </c>
      <c r="E15" s="7">
        <v>11024050.08</v>
      </c>
      <c r="F15" s="7">
        <v>7868120.4800000004</v>
      </c>
      <c r="G15" s="7">
        <v>6190350.3200000003</v>
      </c>
      <c r="H15" s="7">
        <v>4995403.7</v>
      </c>
      <c r="I15" s="7">
        <v>3898793.92</v>
      </c>
      <c r="J15" s="7">
        <v>1852559.51</v>
      </c>
      <c r="K15" s="7">
        <v>341627.04</v>
      </c>
      <c r="L15" s="6"/>
      <c r="M15" s="6"/>
      <c r="N15" s="6"/>
      <c r="O15" s="7">
        <f>STDEV(E5,E17)</f>
        <v>549783.11542657833</v>
      </c>
      <c r="P15" s="7">
        <f t="shared" ref="P15:U15" si="1">STDEV(F5,F17)</f>
        <v>286873.27416039072</v>
      </c>
      <c r="Q15" s="7">
        <f t="shared" si="1"/>
        <v>136956.60715839048</v>
      </c>
      <c r="R15" s="7">
        <f t="shared" si="1"/>
        <v>59109.631680894963</v>
      </c>
      <c r="S15" s="7">
        <f t="shared" si="1"/>
        <v>21445.815325874137</v>
      </c>
      <c r="T15" s="7">
        <f t="shared" si="1"/>
        <v>2653.1482159623952</v>
      </c>
      <c r="U15" s="7">
        <f t="shared" si="1"/>
        <v>348.35853703970423</v>
      </c>
    </row>
    <row r="16" spans="1:21" x14ac:dyDescent="0.25">
      <c r="A16" t="s">
        <v>6</v>
      </c>
      <c r="D16" t="s">
        <v>7</v>
      </c>
      <c r="E16" s="6">
        <v>21.515260919999999</v>
      </c>
      <c r="F16" s="6">
        <v>13.500399229999999</v>
      </c>
      <c r="G16" s="6">
        <v>9.0713431119999992</v>
      </c>
      <c r="H16" s="6">
        <v>8.3571127169999997</v>
      </c>
      <c r="I16" s="6">
        <v>4.3612511190000003</v>
      </c>
      <c r="J16" s="6">
        <v>4.5354622830000002</v>
      </c>
      <c r="K16" s="6">
        <v>0.94918958769999995</v>
      </c>
      <c r="L16" s="6"/>
      <c r="M16" s="6"/>
      <c r="N16" s="6" t="s">
        <v>24</v>
      </c>
      <c r="O16" s="6">
        <f>AVERAGE(E7,E19)</f>
        <v>93.805743280000002</v>
      </c>
      <c r="P16" s="6">
        <f t="shared" ref="P16:U16" si="2">AVERAGE(F7,F19)</f>
        <v>95.47302310500001</v>
      </c>
      <c r="Q16" s="6">
        <f t="shared" si="2"/>
        <v>97.419591499999996</v>
      </c>
      <c r="R16" s="6">
        <f t="shared" si="2"/>
        <v>98.67072641</v>
      </c>
      <c r="S16" s="6">
        <f t="shared" si="2"/>
        <v>99.410692944999994</v>
      </c>
      <c r="T16" s="6">
        <f t="shared" si="2"/>
        <v>99.878022165000004</v>
      </c>
      <c r="U16" s="6">
        <f t="shared" si="2"/>
        <v>99.941287364999994</v>
      </c>
    </row>
    <row r="17" spans="1:21" x14ac:dyDescent="0.25">
      <c r="A17" t="s">
        <v>16</v>
      </c>
      <c r="B17">
        <v>1</v>
      </c>
      <c r="C17" t="s">
        <v>17</v>
      </c>
      <c r="D17" t="s">
        <v>8</v>
      </c>
      <c r="E17" s="7">
        <v>671429.7378</v>
      </c>
      <c r="F17" s="7">
        <v>345214.60749999998</v>
      </c>
      <c r="G17" s="7">
        <v>154284.3468</v>
      </c>
      <c r="H17" s="7">
        <v>62491.674709999999</v>
      </c>
      <c r="I17" s="7">
        <v>20053.973620000001</v>
      </c>
      <c r="J17" s="7">
        <v>1489.9453020000001</v>
      </c>
      <c r="K17" s="7">
        <v>45.045045049999999</v>
      </c>
      <c r="L17" s="6"/>
      <c r="M17" s="6"/>
      <c r="N17" s="6" t="s">
        <v>25</v>
      </c>
      <c r="O17" s="6">
        <f>AVERAGE(E8,E20)</f>
        <v>93.736775800000004</v>
      </c>
      <c r="P17" s="6">
        <f t="shared" ref="P17:U17" si="3">AVERAGE(F8,F20)</f>
        <v>95.426005184999994</v>
      </c>
      <c r="Q17" s="6">
        <f t="shared" si="3"/>
        <v>97.359072449999999</v>
      </c>
      <c r="R17" s="6">
        <f t="shared" si="3"/>
        <v>98.647565929999999</v>
      </c>
      <c r="S17" s="6">
        <f t="shared" si="3"/>
        <v>99.442372285000005</v>
      </c>
      <c r="T17" s="6">
        <f t="shared" si="3"/>
        <v>99.886443009999994</v>
      </c>
      <c r="U17" s="6">
        <f t="shared" si="3"/>
        <v>99.957252780000005</v>
      </c>
    </row>
    <row r="18" spans="1:21" x14ac:dyDescent="0.25">
      <c r="B18">
        <v>2.0213000000000001</v>
      </c>
      <c r="C18" t="s">
        <v>18</v>
      </c>
      <c r="D18" t="s">
        <v>7</v>
      </c>
      <c r="E18" s="6">
        <v>8.5262825400000004</v>
      </c>
      <c r="F18" s="6">
        <v>3.713500067</v>
      </c>
      <c r="G18" s="6">
        <v>1.3365848769999999</v>
      </c>
      <c r="H18" s="6">
        <v>3.7522408680000001E-2</v>
      </c>
      <c r="I18" s="6">
        <v>6.1450948569999997E-2</v>
      </c>
      <c r="J18" s="6">
        <v>3.586450763E-2</v>
      </c>
      <c r="K18" s="6">
        <v>1.560406133E-2</v>
      </c>
      <c r="L18" s="6"/>
      <c r="M18" s="6"/>
      <c r="N18" s="6" t="s">
        <v>26</v>
      </c>
      <c r="O18" s="6">
        <f>AVERAGE(E9,E21)</f>
        <v>93.330811595</v>
      </c>
      <c r="P18" s="6">
        <f t="shared" ref="P18:U18" si="4">AVERAGE(F9,F21)</f>
        <v>95.163373100000001</v>
      </c>
      <c r="Q18" s="6">
        <f t="shared" si="4"/>
        <v>97.23116229</v>
      </c>
      <c r="R18" s="6">
        <f t="shared" si="4"/>
        <v>98.631961950000004</v>
      </c>
      <c r="S18" s="6">
        <f t="shared" si="4"/>
        <v>99.433883260000002</v>
      </c>
      <c r="T18" s="6">
        <f t="shared" si="4"/>
        <v>99.914215685000002</v>
      </c>
      <c r="U18" s="6">
        <f t="shared" si="4"/>
        <v>99.971890015</v>
      </c>
    </row>
    <row r="19" spans="1:21" x14ac:dyDescent="0.25">
      <c r="A19" t="s">
        <v>9</v>
      </c>
      <c r="B19">
        <v>35</v>
      </c>
      <c r="C19" t="s">
        <v>10</v>
      </c>
      <c r="D19" t="s">
        <v>11</v>
      </c>
      <c r="E19" s="6">
        <v>94.091761199999993</v>
      </c>
      <c r="F19" s="6">
        <v>95.736657890000004</v>
      </c>
      <c r="G19" s="6">
        <v>97.581049469999996</v>
      </c>
      <c r="H19" s="6">
        <v>98.747529950000001</v>
      </c>
      <c r="I19" s="6">
        <v>99.482543770000007</v>
      </c>
      <c r="J19" s="6">
        <v>99.912030099999996</v>
      </c>
      <c r="K19" s="6">
        <v>99.959994820000006</v>
      </c>
      <c r="L19" s="6"/>
      <c r="M19" s="6"/>
      <c r="N19" s="6"/>
      <c r="O19" s="6">
        <f>STDEV(E7,E19)</f>
        <v>0.40449042154574155</v>
      </c>
      <c r="P19" s="6">
        <f t="shared" ref="P19:U19" si="5">STDEV(F7,F19)</f>
        <v>0.37283588846031601</v>
      </c>
      <c r="Q19" s="6">
        <f t="shared" si="5"/>
        <v>0.22833605092722933</v>
      </c>
      <c r="R19" s="6">
        <f t="shared" si="5"/>
        <v>0.10861660790626482</v>
      </c>
      <c r="S19" s="6">
        <f t="shared" si="5"/>
        <v>0.10161241118270377</v>
      </c>
      <c r="T19" s="6">
        <f t="shared" si="5"/>
        <v>4.8094482905300134E-2</v>
      </c>
      <c r="U19" s="6">
        <f t="shared" si="5"/>
        <v>2.6456336578491176E-2</v>
      </c>
    </row>
    <row r="20" spans="1:21" x14ac:dyDescent="0.25">
      <c r="D20" t="s">
        <v>12</v>
      </c>
      <c r="E20" s="6">
        <v>94.22500986</v>
      </c>
      <c r="F20" s="6">
        <v>95.794856569999993</v>
      </c>
      <c r="G20" s="6">
        <v>97.579131599999997</v>
      </c>
      <c r="H20" s="6">
        <v>98.760720579999997</v>
      </c>
      <c r="I20" s="6">
        <v>99.482271330000003</v>
      </c>
      <c r="J20" s="6">
        <v>99.916816929999996</v>
      </c>
      <c r="K20" s="6">
        <v>100</v>
      </c>
      <c r="L20" s="6"/>
      <c r="M20" s="6"/>
      <c r="N20" s="6"/>
      <c r="O20" s="6">
        <f>STDEV(E8,E20)</f>
        <v>0.69046722926448434</v>
      </c>
      <c r="P20" s="6">
        <f t="shared" ref="P20:U21" si="6">STDEV(F8,F20)</f>
        <v>0.52163463116709896</v>
      </c>
      <c r="Q20" s="6">
        <f t="shared" si="6"/>
        <v>0.31121063445429148</v>
      </c>
      <c r="R20" s="6">
        <f t="shared" si="6"/>
        <v>0.16002484067557857</v>
      </c>
      <c r="S20" s="6">
        <f t="shared" si="6"/>
        <v>5.6425770564732337E-2</v>
      </c>
      <c r="T20" s="6">
        <f t="shared" si="6"/>
        <v>4.2955209606428728E-2</v>
      </c>
      <c r="U20" s="6">
        <f t="shared" si="6"/>
        <v>6.045369827774999E-2</v>
      </c>
    </row>
    <row r="21" spans="1:21" x14ac:dyDescent="0.25">
      <c r="D21" t="s">
        <v>13</v>
      </c>
      <c r="E21" s="6">
        <v>93.403863900000005</v>
      </c>
      <c r="F21" s="6">
        <v>95.301930319999997</v>
      </c>
      <c r="G21" s="6">
        <v>97.360977419999998</v>
      </c>
      <c r="H21" s="6">
        <v>98.738623689999997</v>
      </c>
      <c r="I21" s="6">
        <v>99.492137839999998</v>
      </c>
      <c r="J21" s="6">
        <v>99.929968520000003</v>
      </c>
      <c r="K21" s="6">
        <v>100</v>
      </c>
      <c r="L21" s="6"/>
      <c r="M21" s="6"/>
      <c r="N21" s="6"/>
      <c r="O21" s="6">
        <f t="shared" ref="O21" si="7">STDEV(E9,E21)</f>
        <v>0.1033115604936222</v>
      </c>
      <c r="P21" s="6">
        <f t="shared" si="6"/>
        <v>0.19594949968870642</v>
      </c>
      <c r="Q21" s="6">
        <f t="shared" si="6"/>
        <v>0.18358631744722251</v>
      </c>
      <c r="R21" s="6">
        <f t="shared" si="6"/>
        <v>0.15084247929431263</v>
      </c>
      <c r="S21" s="6">
        <f t="shared" si="6"/>
        <v>8.23844171063432E-2</v>
      </c>
      <c r="T21" s="6">
        <f t="shared" si="6"/>
        <v>2.2277872902826547E-2</v>
      </c>
      <c r="U21" s="6">
        <f t="shared" si="6"/>
        <v>3.975352202510482E-2</v>
      </c>
    </row>
    <row r="22" spans="1:21" x14ac:dyDescent="0.25">
      <c r="D22" t="s">
        <v>14</v>
      </c>
      <c r="E22" s="6">
        <v>0.44068858519999998</v>
      </c>
      <c r="F22" s="6">
        <v>0.26936698250000002</v>
      </c>
      <c r="G22" s="6">
        <v>0.12650865159999999</v>
      </c>
      <c r="H22" s="6">
        <v>1.111745565E-2</v>
      </c>
      <c r="I22" s="6">
        <v>5.6194378579999997E-3</v>
      </c>
      <c r="J22" s="6">
        <v>9.2885684459999996E-3</v>
      </c>
      <c r="K22" s="6">
        <v>2.3096999789999999E-2</v>
      </c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x14ac:dyDescent="0.25">
      <c r="D23" t="s">
        <v>15</v>
      </c>
      <c r="E23" s="6">
        <v>93.906878320000004</v>
      </c>
      <c r="F23" s="6">
        <v>95.611148259999993</v>
      </c>
      <c r="G23" s="6">
        <v>97.507052830000006</v>
      </c>
      <c r="H23" s="6">
        <v>98.748958079999994</v>
      </c>
      <c r="I23" s="6">
        <v>99.485650980000003</v>
      </c>
      <c r="J23" s="6">
        <v>99.919605180000005</v>
      </c>
      <c r="K23" s="6">
        <v>99.986664939999997</v>
      </c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1" x14ac:dyDescent="0.25"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83146-7D6F-4CAA-AC71-B01A8E32AC21}">
  <dimension ref="A1:P23"/>
  <sheetViews>
    <sheetView topLeftCell="H1" workbookViewId="0">
      <selection activeCell="N2" sqref="N2:N8"/>
    </sheetView>
  </sheetViews>
  <sheetFormatPr defaultRowHeight="15" x14ac:dyDescent="0.25"/>
  <cols>
    <col min="5" max="11" width="12" bestFit="1" customWidth="1"/>
    <col min="15" max="15" width="11.7109375" bestFit="1" customWidth="1"/>
  </cols>
  <sheetData>
    <row r="1" spans="1:16" x14ac:dyDescent="0.25">
      <c r="A1" s="2">
        <v>44418</v>
      </c>
      <c r="B1" s="2"/>
      <c r="M1" t="s">
        <v>0</v>
      </c>
      <c r="N1" t="s">
        <v>1</v>
      </c>
      <c r="O1" t="s">
        <v>2</v>
      </c>
    </row>
    <row r="2" spans="1:16" x14ac:dyDescent="0.25">
      <c r="A2" t="s">
        <v>3</v>
      </c>
      <c r="D2" t="s">
        <v>4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97.12204577</v>
      </c>
      <c r="N2">
        <f>STDEV(E7, E8, E9,E19, E20,E21)</f>
        <v>1.5491879041931338</v>
      </c>
      <c r="O2" s="1">
        <f>AVERAGE(E3,E15)</f>
        <v>10305559.26</v>
      </c>
      <c r="P2">
        <f>STDEV(E3,E15)</f>
        <v>263334.92331602413</v>
      </c>
    </row>
    <row r="3" spans="1:16" x14ac:dyDescent="0.25">
      <c r="A3">
        <v>210105002</v>
      </c>
      <c r="D3" t="s">
        <v>5</v>
      </c>
      <c r="E3" s="1">
        <v>10491765.17</v>
      </c>
      <c r="F3" s="1">
        <v>7427545.75</v>
      </c>
      <c r="G3" s="1">
        <v>5860930.0499999998</v>
      </c>
      <c r="H3" s="1">
        <v>4774803.6900000004</v>
      </c>
      <c r="I3" s="1">
        <v>3799379.01</v>
      </c>
      <c r="J3" s="1">
        <v>1843914.72</v>
      </c>
      <c r="K3" s="1">
        <v>341713.2</v>
      </c>
      <c r="M3">
        <f>AVERAGE(F11,F23)</f>
        <v>97.746334399999995</v>
      </c>
      <c r="N3">
        <f>STDEV(F7,F8,F9,F19,F20,F21)</f>
        <v>1.2294194315107856</v>
      </c>
      <c r="O3" s="1">
        <f>AVERAGE(F3, F15)</f>
        <v>7297586.3450000007</v>
      </c>
      <c r="P3">
        <f>STDEV(F3,F15)</f>
        <v>183790.35310893753</v>
      </c>
    </row>
    <row r="4" spans="1:16" x14ac:dyDescent="0.25">
      <c r="A4" t="s">
        <v>6</v>
      </c>
      <c r="D4" t="s">
        <v>7</v>
      </c>
      <c r="E4">
        <v>77.568061420000006</v>
      </c>
      <c r="F4">
        <v>53.781996919999997</v>
      </c>
      <c r="G4">
        <v>41.866730830000002</v>
      </c>
      <c r="H4">
        <v>34.303817479999999</v>
      </c>
      <c r="I4">
        <v>28.264795360000001</v>
      </c>
      <c r="J4">
        <v>12.267413149999999</v>
      </c>
      <c r="K4">
        <v>1.6559914650000001</v>
      </c>
      <c r="M4">
        <f>AVERAGE(G11,G23)</f>
        <v>98.663140069999997</v>
      </c>
      <c r="N4">
        <f>STDEV(G7,G8, G9, G19, G20,G21)</f>
        <v>0.69925165184083127</v>
      </c>
      <c r="O4" s="1">
        <f>AVERAGE(G3,G15)</f>
        <v>5742558.0649999995</v>
      </c>
      <c r="P4">
        <f>STDEV(G3,G15)</f>
        <v>167403.26659202439</v>
      </c>
    </row>
    <row r="5" spans="1:16" x14ac:dyDescent="0.25">
      <c r="A5" t="s">
        <v>16</v>
      </c>
      <c r="B5">
        <v>0.4</v>
      </c>
      <c r="C5" t="s">
        <v>17</v>
      </c>
      <c r="D5" t="s">
        <v>8</v>
      </c>
      <c r="E5">
        <v>448886.24339999998</v>
      </c>
      <c r="F5">
        <v>250089.94709999999</v>
      </c>
      <c r="G5">
        <v>115400.79369999999</v>
      </c>
      <c r="H5">
        <v>50095.238100000002</v>
      </c>
      <c r="I5">
        <v>17130.952379999999</v>
      </c>
      <c r="J5">
        <v>1087.3015869999999</v>
      </c>
      <c r="K5">
        <v>93.915343919999998</v>
      </c>
      <c r="M5">
        <f>AVERAGE(H11,H23)</f>
        <v>99.279881649999993</v>
      </c>
      <c r="N5">
        <f>STDEV(H7,H8,H9,H19,H20,H21)</f>
        <v>0.36389611914649345</v>
      </c>
      <c r="O5" s="1">
        <f>AVERAGE(H3,H15)</f>
        <v>4667849.875</v>
      </c>
      <c r="P5">
        <f>STDEV(H3,H15)</f>
        <v>151255.53572054353</v>
      </c>
    </row>
    <row r="6" spans="1:16" x14ac:dyDescent="0.25">
      <c r="B6">
        <v>0.8085</v>
      </c>
      <c r="C6" t="s">
        <v>18</v>
      </c>
      <c r="D6" t="s">
        <v>7</v>
      </c>
      <c r="E6">
        <v>2.5137647429999999</v>
      </c>
      <c r="F6">
        <v>0.9466831322</v>
      </c>
      <c r="G6">
        <v>0.8708569988</v>
      </c>
      <c r="H6">
        <v>0.60022671449999998</v>
      </c>
      <c r="I6">
        <v>0.75836603800000002</v>
      </c>
      <c r="J6">
        <v>4.6250165980000001E-2</v>
      </c>
      <c r="K6">
        <v>1.6271454300000002E-2</v>
      </c>
      <c r="M6">
        <f>AVERAGE(I11,I23)</f>
        <v>99.672346879999992</v>
      </c>
      <c r="N6">
        <f>STDEV(I7,I8,I9,I19,I20,I21)</f>
        <v>0.15147671031270124</v>
      </c>
      <c r="O6" s="1">
        <f>AVERAGE(I3,I15)</f>
        <v>3710837.2050000001</v>
      </c>
      <c r="P6">
        <f>STDEV(I3,I15)</f>
        <v>125217.02146799382</v>
      </c>
    </row>
    <row r="7" spans="1:16" x14ac:dyDescent="0.25">
      <c r="A7" t="s">
        <v>9</v>
      </c>
      <c r="B7">
        <v>34.200000000000003</v>
      </c>
      <c r="C7" t="s">
        <v>10</v>
      </c>
      <c r="D7" t="s">
        <v>11</v>
      </c>
      <c r="E7">
        <v>95.987040160000006</v>
      </c>
      <c r="F7">
        <v>96.815791369999999</v>
      </c>
      <c r="G7">
        <v>98.145909829999994</v>
      </c>
      <c r="H7">
        <v>98.992866140000004</v>
      </c>
      <c r="I7">
        <v>99.589545689999994</v>
      </c>
      <c r="J7">
        <v>99.956433340000004</v>
      </c>
      <c r="K7">
        <v>99.960380349999994</v>
      </c>
      <c r="M7">
        <f>AVERAGE(J11,J23)</f>
        <v>99.955744194999994</v>
      </c>
      <c r="N7">
        <f>STDEV(J7,J8,J9,J19,J20,J21)</f>
        <v>2.2091006015960611E-2</v>
      </c>
      <c r="O7" s="1">
        <f>AVERAGE(J3,J15)</f>
        <v>1802857.9</v>
      </c>
      <c r="P7">
        <f>STDEV(J3,J15)</f>
        <v>58063.111671910861</v>
      </c>
    </row>
    <row r="8" spans="1:16" x14ac:dyDescent="0.25">
      <c r="D8" t="s">
        <v>12</v>
      </c>
      <c r="E8">
        <v>95.573008630000004</v>
      </c>
      <c r="F8">
        <v>96.520631379999998</v>
      </c>
      <c r="G8">
        <v>98.013028500000004</v>
      </c>
      <c r="H8">
        <v>98.981984209999993</v>
      </c>
      <c r="I8">
        <v>99.624496750000006</v>
      </c>
      <c r="J8">
        <v>99.928378159999994</v>
      </c>
      <c r="K8">
        <v>99.957246690000005</v>
      </c>
      <c r="M8">
        <f>AVERAGE(K11,K23)</f>
        <v>99.978898649999991</v>
      </c>
      <c r="N8">
        <f>STDEV(K7,K8,K9,K19,K20,K21)</f>
        <v>2.3163371461491111E-2</v>
      </c>
      <c r="O8" s="1">
        <f>AVERAGE(K3,K15)</f>
        <v>341187.39500000002</v>
      </c>
      <c r="P8">
        <f>STDEV(K3,K15)</f>
        <v>743.60056216357543</v>
      </c>
    </row>
    <row r="9" spans="1:16" x14ac:dyDescent="0.25">
      <c r="D9" t="s">
        <v>13</v>
      </c>
      <c r="E9">
        <v>95.588941460000001</v>
      </c>
      <c r="F9">
        <v>96.551244060000002</v>
      </c>
      <c r="G9">
        <v>97.928215429999995</v>
      </c>
      <c r="H9">
        <v>98.876227790000002</v>
      </c>
      <c r="I9">
        <v>99.432202820000001</v>
      </c>
      <c r="J9">
        <v>99.937337299999996</v>
      </c>
      <c r="K9">
        <v>100</v>
      </c>
    </row>
    <row r="10" spans="1:16" x14ac:dyDescent="0.25">
      <c r="D10" t="s">
        <v>14</v>
      </c>
      <c r="E10">
        <v>0.23457711110000001</v>
      </c>
      <c r="F10">
        <v>0.16229696760000001</v>
      </c>
      <c r="G10">
        <v>0.109728113</v>
      </c>
      <c r="H10">
        <v>6.4429985189999997E-2</v>
      </c>
      <c r="I10">
        <v>0.1024331579</v>
      </c>
      <c r="J10">
        <v>1.432956258E-2</v>
      </c>
      <c r="K10">
        <v>2.3830591040000002E-2</v>
      </c>
    </row>
    <row r="11" spans="1:16" x14ac:dyDescent="0.25">
      <c r="D11" t="s">
        <v>15</v>
      </c>
      <c r="E11">
        <v>95.716330080000006</v>
      </c>
      <c r="F11">
        <v>96.62922227</v>
      </c>
      <c r="G11">
        <v>98.029051249999995</v>
      </c>
      <c r="H11">
        <v>98.950359379999995</v>
      </c>
      <c r="I11">
        <v>99.548748419999995</v>
      </c>
      <c r="J11">
        <v>99.940716269999996</v>
      </c>
      <c r="K11">
        <v>99.972542349999998</v>
      </c>
    </row>
    <row r="13" spans="1:16" x14ac:dyDescent="0.25">
      <c r="A13" s="2">
        <v>44418</v>
      </c>
    </row>
    <row r="14" spans="1:16" x14ac:dyDescent="0.25">
      <c r="A14" t="s">
        <v>3</v>
      </c>
      <c r="D14" t="s">
        <v>4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16" x14ac:dyDescent="0.25">
      <c r="A15">
        <v>210105002</v>
      </c>
      <c r="D15" t="s">
        <v>5</v>
      </c>
      <c r="E15" s="1">
        <v>10119353.35</v>
      </c>
      <c r="F15" s="1">
        <v>7167626.9400000004</v>
      </c>
      <c r="G15" s="1">
        <v>5624186.0800000001</v>
      </c>
      <c r="H15" s="1">
        <v>4560896.0599999996</v>
      </c>
      <c r="I15" s="1">
        <v>3622295.4</v>
      </c>
      <c r="J15" s="1">
        <v>1761801.08</v>
      </c>
      <c r="K15" s="1">
        <v>340661.59</v>
      </c>
    </row>
    <row r="16" spans="1:16" x14ac:dyDescent="0.25">
      <c r="A16" t="s">
        <v>6</v>
      </c>
      <c r="D16" t="s">
        <v>7</v>
      </c>
      <c r="E16">
        <v>91.353100049999995</v>
      </c>
      <c r="F16">
        <v>61.74412968</v>
      </c>
      <c r="G16">
        <v>46.638515750000003</v>
      </c>
      <c r="H16">
        <v>33.658837920000003</v>
      </c>
      <c r="I16">
        <v>26.23850843</v>
      </c>
      <c r="J16">
        <v>11.753210790000001</v>
      </c>
      <c r="K16">
        <v>2.1920200790000002</v>
      </c>
    </row>
    <row r="17" spans="1:11" x14ac:dyDescent="0.25">
      <c r="A17" t="s">
        <v>16</v>
      </c>
      <c r="B17">
        <v>0.3</v>
      </c>
      <c r="C17" t="s">
        <v>17</v>
      </c>
      <c r="D17" t="s">
        <v>8</v>
      </c>
      <c r="E17">
        <v>148601.64139999999</v>
      </c>
      <c r="F17">
        <v>81275.252529999998</v>
      </c>
      <c r="G17">
        <v>39438.131309999997</v>
      </c>
      <c r="H17">
        <v>17790.404040000001</v>
      </c>
      <c r="I17">
        <v>7376.8939389999996</v>
      </c>
      <c r="J17">
        <v>519.25505050000004</v>
      </c>
      <c r="K17">
        <v>52.083333330000002</v>
      </c>
    </row>
    <row r="18" spans="1:11" x14ac:dyDescent="0.25">
      <c r="B18">
        <v>0.60640000000000005</v>
      </c>
      <c r="C18" t="s">
        <v>18</v>
      </c>
      <c r="D18" t="s">
        <v>7</v>
      </c>
      <c r="E18">
        <v>1.441778183</v>
      </c>
      <c r="F18">
        <v>0.66435261840000004</v>
      </c>
      <c r="G18">
        <v>0.47664319100000002</v>
      </c>
      <c r="H18">
        <v>0.2475602901</v>
      </c>
      <c r="I18">
        <v>0.2110000641</v>
      </c>
      <c r="J18">
        <v>6.5582921739999994E-2</v>
      </c>
      <c r="K18">
        <v>1.8042195909999999E-2</v>
      </c>
    </row>
    <row r="19" spans="1:11" x14ac:dyDescent="0.25">
      <c r="A19" t="s">
        <v>9</v>
      </c>
      <c r="B19">
        <v>34.5</v>
      </c>
      <c r="C19" t="s">
        <v>10</v>
      </c>
      <c r="D19" t="s">
        <v>11</v>
      </c>
      <c r="E19">
        <v>98.480069229999998</v>
      </c>
      <c r="F19">
        <v>98.815292510000006</v>
      </c>
      <c r="G19">
        <v>99.286842429999993</v>
      </c>
      <c r="H19">
        <v>99.612934159999995</v>
      </c>
      <c r="I19">
        <v>99.806263430000001</v>
      </c>
      <c r="J19">
        <v>99.991126489999999</v>
      </c>
      <c r="K19">
        <v>100</v>
      </c>
    </row>
    <row r="20" spans="1:11" x14ac:dyDescent="0.25">
      <c r="D20" t="s">
        <v>12</v>
      </c>
      <c r="E20">
        <v>98.428661379999994</v>
      </c>
      <c r="F20">
        <v>98.805168210000005</v>
      </c>
      <c r="G20">
        <v>99.238742259999995</v>
      </c>
      <c r="H20">
        <v>99.573939820000007</v>
      </c>
      <c r="I20">
        <v>99.759788779999994</v>
      </c>
      <c r="J20">
        <v>99.955451580000002</v>
      </c>
      <c r="K20">
        <v>100</v>
      </c>
    </row>
    <row r="21" spans="1:11" x14ac:dyDescent="0.25">
      <c r="D21" t="s">
        <v>13</v>
      </c>
      <c r="E21">
        <v>98.674553779999997</v>
      </c>
      <c r="F21">
        <v>98.969878870000002</v>
      </c>
      <c r="G21">
        <v>99.366101979999996</v>
      </c>
      <c r="H21">
        <v>99.641337759999999</v>
      </c>
      <c r="I21">
        <v>99.821783819999993</v>
      </c>
      <c r="J21">
        <v>99.965738279999997</v>
      </c>
      <c r="K21">
        <v>99.955764840000001</v>
      </c>
    </row>
    <row r="22" spans="1:11" x14ac:dyDescent="0.25">
      <c r="D22" t="s">
        <v>14</v>
      </c>
      <c r="E22">
        <v>0.1296984195</v>
      </c>
      <c r="F22">
        <v>9.2312014489999997E-2</v>
      </c>
      <c r="G22">
        <v>6.4312004500000006E-2</v>
      </c>
      <c r="H22">
        <v>3.3837368639999997E-2</v>
      </c>
      <c r="I22">
        <v>3.2259778689999997E-2</v>
      </c>
      <c r="J22">
        <v>1.8362447819999999E-2</v>
      </c>
      <c r="K22">
        <v>2.5539181429999998E-2</v>
      </c>
    </row>
    <row r="23" spans="1:11" x14ac:dyDescent="0.25">
      <c r="D23" t="s">
        <v>15</v>
      </c>
      <c r="E23">
        <v>98.527761459999994</v>
      </c>
      <c r="F23">
        <v>98.863446530000004</v>
      </c>
      <c r="G23">
        <v>99.29722889</v>
      </c>
      <c r="H23">
        <v>99.609403920000005</v>
      </c>
      <c r="I23">
        <v>99.795945340000003</v>
      </c>
      <c r="J23">
        <v>99.970772120000007</v>
      </c>
      <c r="K23">
        <v>99.985254949999998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0923C-AA46-4ACB-B76A-BFCF1009E5CE}">
  <dimension ref="A1:P23"/>
  <sheetViews>
    <sheetView workbookViewId="0">
      <selection activeCell="N2" sqref="N2:N8"/>
    </sheetView>
  </sheetViews>
  <sheetFormatPr defaultRowHeight="15" x14ac:dyDescent="0.25"/>
  <sheetData>
    <row r="1" spans="1:16" x14ac:dyDescent="0.25">
      <c r="A1" s="2">
        <v>44400</v>
      </c>
      <c r="M1" t="s">
        <v>0</v>
      </c>
      <c r="N1" t="s">
        <v>1</v>
      </c>
      <c r="O1" t="s">
        <v>2</v>
      </c>
    </row>
    <row r="2" spans="1:16" x14ac:dyDescent="0.25">
      <c r="A2" t="s">
        <v>3</v>
      </c>
      <c r="D2" t="s">
        <v>4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93.646074080000005</v>
      </c>
      <c r="N2">
        <f>STDEV(E7, E8, E9,E19, E20,E21)</f>
        <v>2.1638886109317785</v>
      </c>
      <c r="O2" s="1">
        <f>AVERAGE(E3,E15)</f>
        <v>9464757.875</v>
      </c>
      <c r="P2">
        <f>STDEV(E3,E15)</f>
        <v>2299796.5346495262</v>
      </c>
    </row>
    <row r="3" spans="1:16" x14ac:dyDescent="0.25">
      <c r="A3">
        <v>210105002</v>
      </c>
      <c r="D3" t="s">
        <v>5</v>
      </c>
      <c r="E3" s="1">
        <v>11090959.6</v>
      </c>
      <c r="F3" s="1">
        <v>7880757.5800000001</v>
      </c>
      <c r="G3" s="1">
        <v>6197222.2199999997</v>
      </c>
      <c r="H3" s="1">
        <v>4997020.2</v>
      </c>
      <c r="I3" s="1">
        <v>3922626.26</v>
      </c>
      <c r="J3" s="1">
        <v>1862121.21</v>
      </c>
      <c r="K3" s="1">
        <v>349848.48</v>
      </c>
      <c r="M3">
        <f>AVERAGE(F11,F23)</f>
        <v>95.606340950000003</v>
      </c>
      <c r="N3">
        <f>STDEV(F7,F8,F9,F19,F20,F21)</f>
        <v>1.1005575764749695</v>
      </c>
      <c r="O3" s="1">
        <f>AVERAGE(F3, F15)</f>
        <v>6773189.9900000002</v>
      </c>
      <c r="P3">
        <f>STDEV(F3,F15)</f>
        <v>1566337.1070228824</v>
      </c>
    </row>
    <row r="4" spans="1:16" x14ac:dyDescent="0.25">
      <c r="A4" t="s">
        <v>6</v>
      </c>
      <c r="D4" t="s">
        <v>7</v>
      </c>
      <c r="E4">
        <v>56.272248599999998</v>
      </c>
      <c r="F4">
        <v>36.11212261</v>
      </c>
      <c r="G4">
        <v>30.30311111</v>
      </c>
      <c r="H4">
        <v>23.611979130000002</v>
      </c>
      <c r="I4">
        <v>22.208675849999999</v>
      </c>
      <c r="J4">
        <v>10.01601106</v>
      </c>
      <c r="K4">
        <v>2.8227398789999998</v>
      </c>
      <c r="M4">
        <f>AVERAGE(G11,G23)</f>
        <v>97.654253794999988</v>
      </c>
      <c r="N4">
        <f>STDEV(G7,G8, G9, G19, G20,G21)</f>
        <v>0.35341733700053046</v>
      </c>
      <c r="O4" s="1">
        <f>AVERAGE(G3,G15)</f>
        <v>5423400.1749999998</v>
      </c>
      <c r="P4">
        <f>STDEV(G3,G15)</f>
        <v>1094349.6309022857</v>
      </c>
    </row>
    <row r="5" spans="1:16" x14ac:dyDescent="0.25">
      <c r="D5" t="s">
        <v>8</v>
      </c>
      <c r="E5">
        <v>491144.78110000002</v>
      </c>
      <c r="F5">
        <v>272651.51520000002</v>
      </c>
      <c r="G5">
        <v>131216.32999999999</v>
      </c>
      <c r="H5">
        <v>60984.848480000001</v>
      </c>
      <c r="I5">
        <v>23977.272730000001</v>
      </c>
      <c r="J5">
        <v>5134.6801349999996</v>
      </c>
      <c r="K5">
        <v>1502.525253</v>
      </c>
      <c r="M5">
        <f>AVERAGE(H11,H23)</f>
        <v>98.708391004999996</v>
      </c>
      <c r="N5">
        <f>STDEV(H7,H8,H9,H19,H20,H21)</f>
        <v>0.23113752913634661</v>
      </c>
      <c r="O5" s="1">
        <f>AVERAGE(H3,H15)</f>
        <v>4510329.7650000006</v>
      </c>
      <c r="P5">
        <f>STDEV(H3,H15)</f>
        <v>688284.21385425422</v>
      </c>
    </row>
    <row r="6" spans="1:16" x14ac:dyDescent="0.25">
      <c r="D6" t="s">
        <v>7</v>
      </c>
      <c r="E6">
        <v>2.748836066</v>
      </c>
      <c r="F6">
        <v>1.1010680180000001</v>
      </c>
      <c r="G6">
        <v>1.503516635</v>
      </c>
      <c r="H6">
        <v>1.4268995200000001</v>
      </c>
      <c r="I6">
        <v>1.408011154</v>
      </c>
      <c r="J6">
        <v>0.94671489279999999</v>
      </c>
      <c r="K6">
        <v>0.39657722140000001</v>
      </c>
      <c r="M6">
        <f>AVERAGE(I11,I23)</f>
        <v>99.342744295000003</v>
      </c>
      <c r="N6">
        <f>STDEV(I7,I8,I9,I19,I20,I21)</f>
        <v>0.18332501962612277</v>
      </c>
      <c r="O6" s="1">
        <f>AVERAGE(I3,I15)</f>
        <v>3682862.4449999998</v>
      </c>
      <c r="P6">
        <f>STDEV(I3,I15)</f>
        <v>339077.23893931363</v>
      </c>
    </row>
    <row r="7" spans="1:16" x14ac:dyDescent="0.25">
      <c r="A7" t="s">
        <v>9</v>
      </c>
      <c r="C7" t="s">
        <v>10</v>
      </c>
      <c r="D7" t="s">
        <v>11</v>
      </c>
      <c r="E7">
        <v>95.513303210000004</v>
      </c>
      <c r="F7">
        <v>96.533416610000003</v>
      </c>
      <c r="G7">
        <v>97.775005829999998</v>
      </c>
      <c r="H7">
        <v>98.631225450000002</v>
      </c>
      <c r="I7">
        <v>99.192749039999995</v>
      </c>
      <c r="J7">
        <v>99.433374000000001</v>
      </c>
      <c r="K7">
        <v>98.898040960000003</v>
      </c>
      <c r="M7">
        <f>AVERAGE(J11,J23)</f>
        <v>99.791113615</v>
      </c>
      <c r="N7">
        <f>STDEV(J7,J8,J9,J19,J20,J21)</f>
        <v>0.18114071845466592</v>
      </c>
      <c r="O7" s="1">
        <f>AVERAGE(J3,J15)</f>
        <v>1803553.92</v>
      </c>
      <c r="P7">
        <f>STDEV(J3,J15)</f>
        <v>82826.655829438198</v>
      </c>
    </row>
    <row r="8" spans="1:16" x14ac:dyDescent="0.25">
      <c r="D8" t="s">
        <v>12</v>
      </c>
      <c r="E8">
        <v>95.642678029999999</v>
      </c>
      <c r="F8">
        <v>96.562024350000002</v>
      </c>
      <c r="G8">
        <v>97.969665550000002</v>
      </c>
      <c r="H8">
        <v>98.862856289999996</v>
      </c>
      <c r="I8">
        <v>99.488423209999993</v>
      </c>
      <c r="J8">
        <v>99.841496280000001</v>
      </c>
      <c r="K8">
        <v>99.793046360000005</v>
      </c>
      <c r="M8">
        <f>AVERAGE(K11,K23)</f>
        <v>99.710174800000004</v>
      </c>
      <c r="N8">
        <f>STDEV(K7,K8,K9,K19,K20,K21)</f>
        <v>0.41120228236012535</v>
      </c>
      <c r="O8" s="1">
        <f>AVERAGE(K3,K15)</f>
        <v>352454.69</v>
      </c>
      <c r="P8">
        <f>STDEV(K3,K15)</f>
        <v>3685.7375283924134</v>
      </c>
    </row>
    <row r="9" spans="1:16" x14ac:dyDescent="0.25">
      <c r="D9" t="s">
        <v>13</v>
      </c>
      <c r="E9">
        <v>95.558620300000001</v>
      </c>
      <c r="F9">
        <v>96.524898309999998</v>
      </c>
      <c r="G9">
        <v>97.904244349999999</v>
      </c>
      <c r="H9">
        <v>98.846813150000003</v>
      </c>
      <c r="I9">
        <v>99.488981159999994</v>
      </c>
      <c r="J9">
        <v>99.899640379999994</v>
      </c>
      <c r="K9">
        <v>100</v>
      </c>
    </row>
    <row r="10" spans="1:16" x14ac:dyDescent="0.25">
      <c r="D10" t="s">
        <v>14</v>
      </c>
      <c r="E10">
        <v>6.5647013670000004E-2</v>
      </c>
      <c r="F10">
        <v>1.944782313E-2</v>
      </c>
      <c r="G10">
        <v>9.9058011060000006E-2</v>
      </c>
      <c r="H10">
        <v>0.12934983920000001</v>
      </c>
      <c r="I10">
        <v>0.17086885509999999</v>
      </c>
      <c r="J10">
        <v>0.25408294679999999</v>
      </c>
      <c r="K10">
        <v>0.58568737260000003</v>
      </c>
    </row>
    <row r="11" spans="1:16" x14ac:dyDescent="0.25">
      <c r="D11" t="s">
        <v>15</v>
      </c>
      <c r="E11">
        <v>95.571533849999994</v>
      </c>
      <c r="F11">
        <v>96.540113090000006</v>
      </c>
      <c r="G11">
        <v>97.882971909999995</v>
      </c>
      <c r="H11">
        <v>98.780298299999998</v>
      </c>
      <c r="I11">
        <v>99.390051130000003</v>
      </c>
      <c r="J11">
        <v>99.724836879999998</v>
      </c>
      <c r="K11">
        <v>99.563695769999995</v>
      </c>
    </row>
    <row r="13" spans="1:16" x14ac:dyDescent="0.25">
      <c r="A13" s="2">
        <v>44420</v>
      </c>
    </row>
    <row r="14" spans="1:16" x14ac:dyDescent="0.25">
      <c r="A14" t="s">
        <v>3</v>
      </c>
      <c r="D14" t="s">
        <v>4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16" x14ac:dyDescent="0.25">
      <c r="A15">
        <v>210105002</v>
      </c>
      <c r="D15" t="s">
        <v>5</v>
      </c>
      <c r="E15" s="1">
        <v>7838556.1500000004</v>
      </c>
      <c r="F15" s="1">
        <v>5665622.4000000004</v>
      </c>
      <c r="G15" s="1">
        <v>4649578.13</v>
      </c>
      <c r="H15" s="1">
        <v>4023639.33</v>
      </c>
      <c r="I15" s="1">
        <v>3443098.63</v>
      </c>
      <c r="J15" s="1">
        <v>1744986.63</v>
      </c>
      <c r="K15" s="1">
        <v>355060.9</v>
      </c>
    </row>
    <row r="16" spans="1:16" x14ac:dyDescent="0.25">
      <c r="A16" t="s">
        <v>6</v>
      </c>
      <c r="D16" t="s">
        <v>7</v>
      </c>
      <c r="E16">
        <v>122.99866919999999</v>
      </c>
      <c r="F16">
        <v>61.266557349999999</v>
      </c>
      <c r="G16">
        <v>41.19695273</v>
      </c>
      <c r="H16">
        <v>26.448336510000001</v>
      </c>
      <c r="I16">
        <v>22.067405040000001</v>
      </c>
      <c r="J16">
        <v>28.090714779999999</v>
      </c>
      <c r="K16">
        <v>20.40794949</v>
      </c>
    </row>
    <row r="17" spans="1:11" x14ac:dyDescent="0.25">
      <c r="A17" t="s">
        <v>16</v>
      </c>
      <c r="B17">
        <v>0.9</v>
      </c>
      <c r="C17" t="s">
        <v>17</v>
      </c>
      <c r="D17" t="s">
        <v>8</v>
      </c>
      <c r="E17">
        <v>622901.9608</v>
      </c>
      <c r="F17">
        <v>292738.87329999998</v>
      </c>
      <c r="G17">
        <v>116296.2185</v>
      </c>
      <c r="H17">
        <v>53594.693429999999</v>
      </c>
      <c r="I17">
        <v>23794.039840000001</v>
      </c>
      <c r="J17">
        <v>2500.5446619999998</v>
      </c>
      <c r="K17">
        <v>521.24183010000002</v>
      </c>
    </row>
    <row r="18" spans="1:11" x14ac:dyDescent="0.25">
      <c r="B18">
        <v>1.8190999999999999</v>
      </c>
      <c r="C18" t="s">
        <v>18</v>
      </c>
      <c r="D18" t="s">
        <v>7</v>
      </c>
      <c r="E18">
        <v>11.289192140000001</v>
      </c>
      <c r="F18">
        <v>7.6868771130000004</v>
      </c>
      <c r="G18">
        <v>3.8936416650000001</v>
      </c>
      <c r="H18">
        <v>2.8146877699999999</v>
      </c>
      <c r="I18">
        <v>1.664911335</v>
      </c>
      <c r="J18">
        <v>0.2591464805</v>
      </c>
      <c r="K18">
        <v>8.7196132080000002E-2</v>
      </c>
    </row>
    <row r="19" spans="1:11" x14ac:dyDescent="0.25">
      <c r="A19" t="s">
        <v>9</v>
      </c>
      <c r="B19">
        <v>44.6</v>
      </c>
      <c r="C19" t="s">
        <v>10</v>
      </c>
      <c r="D19" t="s">
        <v>11</v>
      </c>
      <c r="E19">
        <v>90.924677549999998</v>
      </c>
      <c r="F19">
        <v>93.953518430000003</v>
      </c>
      <c r="G19">
        <v>97.048799130000006</v>
      </c>
      <c r="H19">
        <v>98.289149699999996</v>
      </c>
      <c r="I19">
        <v>99.0749304</v>
      </c>
      <c r="J19">
        <v>99.817857660000001</v>
      </c>
      <c r="K19">
        <v>99.909217130000002</v>
      </c>
    </row>
    <row r="20" spans="1:11" x14ac:dyDescent="0.25">
      <c r="D20" t="s">
        <v>12</v>
      </c>
      <c r="E20">
        <v>91.795468459999995</v>
      </c>
      <c r="F20">
        <v>94.876778479999999</v>
      </c>
      <c r="G20">
        <v>97.416259589999996</v>
      </c>
      <c r="H20">
        <v>98.706048129999999</v>
      </c>
      <c r="I20">
        <v>99.297789850000001</v>
      </c>
      <c r="J20">
        <v>99.821283510000001</v>
      </c>
      <c r="K20">
        <v>99.715271790000003</v>
      </c>
    </row>
    <row r="21" spans="1:11" x14ac:dyDescent="0.25">
      <c r="D21" t="s">
        <v>13</v>
      </c>
      <c r="E21">
        <v>92.441696910000005</v>
      </c>
      <c r="F21">
        <v>95.187409509999995</v>
      </c>
      <c r="G21">
        <v>97.811548329999994</v>
      </c>
      <c r="H21">
        <v>98.914253310000007</v>
      </c>
      <c r="I21">
        <v>99.51359214</v>
      </c>
      <c r="J21">
        <v>99.93302989</v>
      </c>
      <c r="K21">
        <v>99.945472570000007</v>
      </c>
    </row>
    <row r="22" spans="1:11" x14ac:dyDescent="0.25">
      <c r="D22" t="s">
        <v>14</v>
      </c>
      <c r="E22">
        <v>0.76127478010000005</v>
      </c>
      <c r="F22">
        <v>0.64179279909999998</v>
      </c>
      <c r="G22">
        <v>0.381459194</v>
      </c>
      <c r="H22">
        <v>0.31830494599999998</v>
      </c>
      <c r="I22">
        <v>0.21934033150000001</v>
      </c>
      <c r="J22">
        <v>6.5528151559999998E-2</v>
      </c>
      <c r="K22">
        <v>0.123775102</v>
      </c>
    </row>
    <row r="23" spans="1:11" x14ac:dyDescent="0.25">
      <c r="D23" t="s">
        <v>15</v>
      </c>
      <c r="E23">
        <v>91.720614310000002</v>
      </c>
      <c r="F23">
        <v>94.672568810000001</v>
      </c>
      <c r="G23">
        <v>97.425535679999996</v>
      </c>
      <c r="H23">
        <v>98.636483709999993</v>
      </c>
      <c r="I23">
        <v>99.295437460000002</v>
      </c>
      <c r="J23">
        <v>99.857390350000003</v>
      </c>
      <c r="K23">
        <v>99.856653829999999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813AF-2971-4C46-A8BA-423DE23113B5}">
  <dimension ref="A1:R9"/>
  <sheetViews>
    <sheetView tabSelected="1" zoomScale="90" zoomScaleNormal="90" workbookViewId="0">
      <selection activeCell="X22" sqref="X22"/>
    </sheetView>
  </sheetViews>
  <sheetFormatPr defaultRowHeight="15" x14ac:dyDescent="0.25"/>
  <sheetData>
    <row r="1" spans="1:18" x14ac:dyDescent="0.25">
      <c r="A1" t="s">
        <v>19</v>
      </c>
      <c r="E1" t="s">
        <v>20</v>
      </c>
      <c r="I1" t="s">
        <v>21</v>
      </c>
      <c r="M1" t="s">
        <v>22</v>
      </c>
      <c r="R1" s="3" t="s">
        <v>4</v>
      </c>
    </row>
    <row r="2" spans="1:18" x14ac:dyDescent="0.25">
      <c r="A2" t="s">
        <v>0</v>
      </c>
      <c r="B2" t="s">
        <v>1</v>
      </c>
      <c r="C2" t="s">
        <v>2</v>
      </c>
      <c r="E2" t="s">
        <v>0</v>
      </c>
      <c r="F2" t="s">
        <v>1</v>
      </c>
      <c r="G2" t="s">
        <v>2</v>
      </c>
      <c r="I2" t="s">
        <v>0</v>
      </c>
      <c r="J2" t="s">
        <v>1</v>
      </c>
      <c r="K2" t="s">
        <v>2</v>
      </c>
      <c r="M2" t="s">
        <v>0</v>
      </c>
      <c r="N2" t="s">
        <v>1</v>
      </c>
      <c r="O2" t="s">
        <v>2</v>
      </c>
      <c r="R2">
        <v>0.1</v>
      </c>
    </row>
    <row r="3" spans="1:18" x14ac:dyDescent="0.25">
      <c r="A3">
        <v>98.367175589999988</v>
      </c>
      <c r="B3">
        <v>0.78874568147135404</v>
      </c>
      <c r="C3">
        <v>5693635.2479999997</v>
      </c>
      <c r="D3">
        <v>1497945.5581271842</v>
      </c>
      <c r="E3">
        <v>97.12204577</v>
      </c>
      <c r="F3">
        <v>1.9879821936386446</v>
      </c>
      <c r="G3">
        <v>10305559.26</v>
      </c>
      <c r="H3">
        <v>263334.92331602413</v>
      </c>
      <c r="I3">
        <v>93.624443560000003</v>
      </c>
      <c r="J3">
        <v>0.39942306807759154</v>
      </c>
      <c r="K3">
        <v>16395810.690000001</v>
      </c>
      <c r="L3">
        <v>7596816.7084835684</v>
      </c>
      <c r="M3">
        <v>93.646074080000005</v>
      </c>
      <c r="N3">
        <v>2.7230113205377751</v>
      </c>
      <c r="O3">
        <v>9464757.875</v>
      </c>
      <c r="P3">
        <v>2299796.5346495262</v>
      </c>
      <c r="R3">
        <v>0.15</v>
      </c>
    </row>
    <row r="4" spans="1:18" x14ac:dyDescent="0.25">
      <c r="A4">
        <v>99.077764365000007</v>
      </c>
      <c r="B4">
        <v>0.2548037860670318</v>
      </c>
      <c r="C4">
        <v>4076963.5254999995</v>
      </c>
      <c r="D4">
        <v>1056711.9625782166</v>
      </c>
      <c r="E4">
        <v>97.746334399999995</v>
      </c>
      <c r="F4">
        <v>1.5798351249374993</v>
      </c>
      <c r="G4">
        <v>7297586.3450000007</v>
      </c>
      <c r="H4">
        <v>183790.35310893753</v>
      </c>
      <c r="I4">
        <v>95.354133794999996</v>
      </c>
      <c r="J4">
        <v>0.36347334212906157</v>
      </c>
      <c r="K4">
        <v>11593489.085000001</v>
      </c>
      <c r="L4">
        <v>5268466.8060299335</v>
      </c>
      <c r="M4">
        <v>95.606340950000003</v>
      </c>
      <c r="N4">
        <v>1.3205532245541514</v>
      </c>
      <c r="O4">
        <v>6773189.9900000002</v>
      </c>
      <c r="P4">
        <v>1566337.1070228824</v>
      </c>
      <c r="R4">
        <v>0.2</v>
      </c>
    </row>
    <row r="5" spans="1:18" x14ac:dyDescent="0.25">
      <c r="A5">
        <v>99.498943199999999</v>
      </c>
      <c r="B5">
        <v>5.4462226957265179E-2</v>
      </c>
      <c r="C5">
        <v>3340618.6864999998</v>
      </c>
      <c r="D5">
        <v>810550.99279099575</v>
      </c>
      <c r="E5">
        <v>98.663140069999997</v>
      </c>
      <c r="F5">
        <v>0.89673700899315556</v>
      </c>
      <c r="G5">
        <v>5742558.0649999995</v>
      </c>
      <c r="H5">
        <v>167403.26659202439</v>
      </c>
      <c r="I5">
        <v>97.336608745000007</v>
      </c>
      <c r="J5">
        <v>0.24104433663327227</v>
      </c>
      <c r="K5">
        <v>9236812.6750000007</v>
      </c>
      <c r="L5">
        <v>4308348.3797000777</v>
      </c>
      <c r="M5">
        <v>97.654253794999988</v>
      </c>
      <c r="N5">
        <v>0.32345626019340851</v>
      </c>
      <c r="O5">
        <v>5423400.1749999998</v>
      </c>
      <c r="P5">
        <v>1094349.6309022857</v>
      </c>
      <c r="R5">
        <v>0.25</v>
      </c>
    </row>
    <row r="6" spans="1:18" x14ac:dyDescent="0.25">
      <c r="A6">
        <v>99.738195134999998</v>
      </c>
      <c r="B6">
        <v>3.3691580442804403E-2</v>
      </c>
      <c r="C6">
        <v>2888072.4240000001</v>
      </c>
      <c r="D6">
        <v>710249.08735460881</v>
      </c>
      <c r="E6">
        <v>99.279881649999993</v>
      </c>
      <c r="F6">
        <v>0.46601486333797637</v>
      </c>
      <c r="G6">
        <v>4667849.875</v>
      </c>
      <c r="H6">
        <v>151255.53572054353</v>
      </c>
      <c r="I6">
        <v>98.650084765000003</v>
      </c>
      <c r="J6">
        <v>0.13982798302978539</v>
      </c>
      <c r="K6">
        <v>7540923.7750000004</v>
      </c>
      <c r="L6">
        <v>3599909.0133579741</v>
      </c>
      <c r="M6">
        <v>98.708391004999996</v>
      </c>
      <c r="N6">
        <v>0.10169227182256671</v>
      </c>
      <c r="O6">
        <v>4510329.7650000006</v>
      </c>
      <c r="P6">
        <v>688284.21385425422</v>
      </c>
      <c r="R6">
        <v>0.3</v>
      </c>
    </row>
    <row r="7" spans="1:18" x14ac:dyDescent="0.25">
      <c r="A7">
        <v>99.859992414999994</v>
      </c>
      <c r="B7">
        <v>3.8311872719625925E-2</v>
      </c>
      <c r="C7">
        <v>2445850.2089999998</v>
      </c>
      <c r="D7">
        <v>623251.48439459677</v>
      </c>
      <c r="E7">
        <v>99.672346879999992</v>
      </c>
      <c r="F7">
        <v>0.17479461842043378</v>
      </c>
      <c r="G7">
        <v>3710837.2050000001</v>
      </c>
      <c r="H7">
        <v>125217.02146799382</v>
      </c>
      <c r="I7">
        <v>99.428982829999995</v>
      </c>
      <c r="J7">
        <v>8.0140866284593104E-2</v>
      </c>
      <c r="K7">
        <v>5961564.2209999999</v>
      </c>
      <c r="L7">
        <v>2917197.7357346322</v>
      </c>
      <c r="M7">
        <v>99.342744295000003</v>
      </c>
      <c r="N7">
        <v>6.6901967649946992E-2</v>
      </c>
      <c r="O7">
        <v>3682862.4449999998</v>
      </c>
      <c r="P7">
        <v>339077.23893931363</v>
      </c>
      <c r="R7">
        <v>0.5</v>
      </c>
    </row>
    <row r="8" spans="1:18" x14ac:dyDescent="0.25">
      <c r="A8">
        <v>99.96491743</v>
      </c>
      <c r="B8">
        <v>2.7630904581581236E-3</v>
      </c>
      <c r="C8">
        <v>1310223.9855</v>
      </c>
      <c r="D8">
        <v>284368.71184092475</v>
      </c>
      <c r="E8">
        <v>99.955744194999994</v>
      </c>
      <c r="F8">
        <v>2.1252695349333307E-2</v>
      </c>
      <c r="G8">
        <v>1802857.9</v>
      </c>
      <c r="H8">
        <v>58063.111671910861</v>
      </c>
      <c r="I8">
        <v>99.892893619999995</v>
      </c>
      <c r="J8">
        <v>3.7775850424146239E-2</v>
      </c>
      <c r="K8">
        <v>2883716.8095</v>
      </c>
      <c r="L8">
        <v>1458276.6378929156</v>
      </c>
      <c r="M8">
        <v>99.791113615</v>
      </c>
      <c r="N8">
        <v>9.3729457506811012E-2</v>
      </c>
      <c r="O8">
        <v>1803553.92</v>
      </c>
      <c r="P8">
        <v>82826.655829438198</v>
      </c>
      <c r="R8">
        <v>1</v>
      </c>
    </row>
    <row r="9" spans="1:18" x14ac:dyDescent="0.25">
      <c r="A9">
        <v>99.977947150000006</v>
      </c>
      <c r="B9">
        <v>7.0852948002979779E-3</v>
      </c>
      <c r="C9">
        <v>299855.07524999999</v>
      </c>
      <c r="D9">
        <v>52708.396725398212</v>
      </c>
      <c r="E9">
        <v>99.978898649999991</v>
      </c>
      <c r="F9">
        <v>8.9891656665123925E-3</v>
      </c>
      <c r="G9">
        <v>341187.39500000002</v>
      </c>
      <c r="H9">
        <v>743.60056216357543</v>
      </c>
      <c r="I9">
        <v>99.956810050000001</v>
      </c>
      <c r="J9">
        <v>4.2221190341150877E-2</v>
      </c>
      <c r="K9">
        <v>539191.23095</v>
      </c>
      <c r="L9">
        <v>279397.95828075777</v>
      </c>
      <c r="M9">
        <v>99.710174800000004</v>
      </c>
      <c r="N9">
        <v>0.20715263082925806</v>
      </c>
      <c r="O9">
        <v>352454.69</v>
      </c>
      <c r="P9">
        <v>3685.7375283924134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10cms</vt:lpstr>
      <vt:lpstr>25cms</vt:lpstr>
      <vt:lpstr>17.5</vt:lpstr>
      <vt:lpstr>32.5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Quemerais Group</dc:creator>
  <cp:lastModifiedBy>Emilt Quecke</cp:lastModifiedBy>
  <dcterms:created xsi:type="dcterms:W3CDTF">2021-07-30T15:24:07Z</dcterms:created>
  <dcterms:modified xsi:type="dcterms:W3CDTF">2021-11-15T17:49:26Z</dcterms:modified>
</cp:coreProperties>
</file>