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lbertaca-my.sharepoint.com/personal/quecke_ualberta_ca/Documents/Excel for filtration/"/>
    </mc:Choice>
  </mc:AlternateContent>
  <xr:revisionPtr revIDLastSave="167" documentId="8_{81C031CB-984A-47B2-8734-700E074F6E88}" xr6:coauthVersionLast="47" xr6:coauthVersionMax="47" xr10:uidLastSave="{ACC276B6-3CB1-423A-80A5-8CF3D3ED39B1}"/>
  <bookViews>
    <workbookView xWindow="-108" yWindow="-108" windowWidth="23256" windowHeight="12456" xr2:uid="{F09344C2-843B-4C42-9495-7AF886AEA676}"/>
  </bookViews>
  <sheets>
    <sheet name="10cms" sheetId="1" r:id="rId1"/>
    <sheet name="25cms" sheetId="2" r:id="rId2"/>
    <sheet name="17.5" sheetId="3" r:id="rId3"/>
    <sheet name="32.5" sheetId="4" r:id="rId4"/>
    <sheet name="All" sheetId="5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1" i="2" l="1"/>
  <c r="P21" i="2"/>
  <c r="Q21" i="2"/>
  <c r="R21" i="2"/>
  <c r="S21" i="2"/>
  <c r="T21" i="2"/>
  <c r="O20" i="2"/>
  <c r="P20" i="2"/>
  <c r="Q20" i="2"/>
  <c r="R20" i="2"/>
  <c r="S20" i="2"/>
  <c r="T20" i="2"/>
  <c r="O19" i="2"/>
  <c r="P19" i="2"/>
  <c r="Q19" i="2"/>
  <c r="R19" i="2"/>
  <c r="S19" i="2"/>
  <c r="T19" i="2"/>
  <c r="O18" i="2"/>
  <c r="P18" i="2"/>
  <c r="Q18" i="2"/>
  <c r="R18" i="2"/>
  <c r="S18" i="2"/>
  <c r="T18" i="2"/>
  <c r="O17" i="2"/>
  <c r="P17" i="2"/>
  <c r="Q17" i="2"/>
  <c r="R17" i="2"/>
  <c r="S17" i="2"/>
  <c r="T17" i="2"/>
  <c r="O16" i="2"/>
  <c r="P16" i="2"/>
  <c r="Q16" i="2"/>
  <c r="R16" i="2"/>
  <c r="S16" i="2"/>
  <c r="T16" i="2"/>
  <c r="N20" i="2"/>
  <c r="N21" i="2"/>
  <c r="N19" i="2"/>
  <c r="N17" i="2"/>
  <c r="N18" i="2"/>
  <c r="N16" i="2"/>
  <c r="O15" i="4"/>
  <c r="P15" i="4"/>
  <c r="Q15" i="4"/>
  <c r="R15" i="4"/>
  <c r="S15" i="4"/>
  <c r="T15" i="4"/>
  <c r="O14" i="4"/>
  <c r="P14" i="4"/>
  <c r="Q14" i="4"/>
  <c r="R14" i="4"/>
  <c r="S14" i="4"/>
  <c r="T14" i="4"/>
  <c r="N15" i="4"/>
  <c r="N14" i="4"/>
  <c r="O16" i="3"/>
  <c r="P16" i="3"/>
  <c r="Q16" i="3"/>
  <c r="R16" i="3"/>
  <c r="S16" i="3"/>
  <c r="T16" i="3"/>
  <c r="O15" i="3"/>
  <c r="P15" i="3"/>
  <c r="Q15" i="3"/>
  <c r="R15" i="3"/>
  <c r="S15" i="3"/>
  <c r="T15" i="3"/>
  <c r="N16" i="3"/>
  <c r="N15" i="3"/>
  <c r="O15" i="1"/>
  <c r="P15" i="1"/>
  <c r="Q15" i="1"/>
  <c r="R15" i="1"/>
  <c r="S15" i="1"/>
  <c r="T15" i="1"/>
  <c r="O14" i="1"/>
  <c r="P14" i="1"/>
  <c r="Q14" i="1"/>
  <c r="R14" i="1"/>
  <c r="S14" i="1"/>
  <c r="T14" i="1"/>
  <c r="N15" i="1"/>
  <c r="N14" i="1"/>
  <c r="O15" i="2"/>
  <c r="P15" i="2"/>
  <c r="Q15" i="2"/>
  <c r="R15" i="2"/>
  <c r="S15" i="2"/>
  <c r="T15" i="2"/>
  <c r="O14" i="2"/>
  <c r="P14" i="2"/>
  <c r="Q14" i="2"/>
  <c r="R14" i="2"/>
  <c r="S14" i="2"/>
  <c r="T14" i="2"/>
  <c r="N15" i="2"/>
  <c r="N14" i="2"/>
  <c r="N8" i="4"/>
  <c r="N7" i="4"/>
  <c r="N6" i="4"/>
  <c r="N5" i="4"/>
  <c r="N4" i="4"/>
  <c r="N3" i="4"/>
  <c r="N2" i="4"/>
  <c r="N8" i="3"/>
  <c r="N7" i="3"/>
  <c r="N6" i="3"/>
  <c r="N5" i="3"/>
  <c r="N4" i="3"/>
  <c r="N3" i="3"/>
  <c r="N2" i="3"/>
  <c r="N8" i="2"/>
  <c r="N7" i="2"/>
  <c r="N6" i="2"/>
  <c r="N5" i="2"/>
  <c r="N4" i="2"/>
  <c r="N3" i="2"/>
  <c r="N2" i="2"/>
  <c r="N8" i="1"/>
  <c r="N7" i="1"/>
  <c r="N6" i="1"/>
  <c r="N5" i="1"/>
  <c r="N4" i="1"/>
  <c r="N3" i="1"/>
  <c r="N2" i="1"/>
  <c r="P8" i="4" l="1"/>
  <c r="O8" i="4"/>
  <c r="M8" i="4"/>
  <c r="P7" i="4"/>
  <c r="O7" i="4"/>
  <c r="M7" i="4"/>
  <c r="P6" i="4"/>
  <c r="O6" i="4"/>
  <c r="M6" i="4"/>
  <c r="P5" i="4"/>
  <c r="O5" i="4"/>
  <c r="M5" i="4"/>
  <c r="P4" i="4"/>
  <c r="O4" i="4"/>
  <c r="M4" i="4"/>
  <c r="P3" i="4"/>
  <c r="O3" i="4"/>
  <c r="M3" i="4"/>
  <c r="P2" i="4"/>
  <c r="O2" i="4"/>
  <c r="M2" i="4"/>
  <c r="P8" i="3"/>
  <c r="O8" i="3"/>
  <c r="M8" i="3"/>
  <c r="P7" i="3"/>
  <c r="O7" i="3"/>
  <c r="M7" i="3"/>
  <c r="P6" i="3"/>
  <c r="O6" i="3"/>
  <c r="M6" i="3"/>
  <c r="P5" i="3"/>
  <c r="O5" i="3"/>
  <c r="M5" i="3"/>
  <c r="P4" i="3"/>
  <c r="O4" i="3"/>
  <c r="M4" i="3"/>
  <c r="P3" i="3"/>
  <c r="O3" i="3"/>
  <c r="M3" i="3"/>
  <c r="P2" i="3"/>
  <c r="O2" i="3"/>
  <c r="M2" i="3"/>
  <c r="P8" i="2" l="1"/>
  <c r="O8" i="2"/>
  <c r="M8" i="2"/>
  <c r="P7" i="2"/>
  <c r="O7" i="2"/>
  <c r="M7" i="2"/>
  <c r="P6" i="2"/>
  <c r="O6" i="2"/>
  <c r="M6" i="2"/>
  <c r="P5" i="2"/>
  <c r="O5" i="2"/>
  <c r="M5" i="2"/>
  <c r="P4" i="2"/>
  <c r="O4" i="2"/>
  <c r="M4" i="2"/>
  <c r="P3" i="2"/>
  <c r="O3" i="2"/>
  <c r="M3" i="2"/>
  <c r="P2" i="2"/>
  <c r="O2" i="2"/>
  <c r="M2" i="2"/>
  <c r="P8" i="1"/>
  <c r="O8" i="1"/>
  <c r="M8" i="1"/>
  <c r="P7" i="1"/>
  <c r="O7" i="1"/>
  <c r="M7" i="1"/>
  <c r="P6" i="1"/>
  <c r="O6" i="1"/>
  <c r="M6" i="1"/>
  <c r="P5" i="1"/>
  <c r="O5" i="1"/>
  <c r="M5" i="1"/>
  <c r="P4" i="1"/>
  <c r="O4" i="1"/>
  <c r="M4" i="1"/>
  <c r="P3" i="1"/>
  <c r="O3" i="1"/>
  <c r="M3" i="1"/>
  <c r="P2" i="1"/>
  <c r="O2" i="1"/>
  <c r="M2" i="1"/>
</calcChain>
</file>

<file path=xl/sharedStrings.xml><?xml version="1.0" encoding="utf-8"?>
<sst xmlns="http://schemas.openxmlformats.org/spreadsheetml/2006/main" count="188" uniqueCount="26">
  <si>
    <t>SOLAIR 1100</t>
  </si>
  <si>
    <t>Chanel size (micro meter)</t>
  </si>
  <si>
    <t>Inlet Conc</t>
  </si>
  <si>
    <t>Counts: Cuml</t>
  </si>
  <si>
    <t>StD</t>
  </si>
  <si>
    <t>Pressure drop</t>
  </si>
  <si>
    <t>inH2O</t>
  </si>
  <si>
    <t>Outlet Conc</t>
  </si>
  <si>
    <t>mmH2O/cm2</t>
  </si>
  <si>
    <t>RH in lab</t>
  </si>
  <si>
    <t>%</t>
  </si>
  <si>
    <t>EFF1</t>
  </si>
  <si>
    <t>EFF2</t>
  </si>
  <si>
    <t>EFF3</t>
  </si>
  <si>
    <t>STDV</t>
  </si>
  <si>
    <t>Eff: %</t>
  </si>
  <si>
    <t>AVG - Eff</t>
  </si>
  <si>
    <t>stdev</t>
  </si>
  <si>
    <t>inlet</t>
  </si>
  <si>
    <t>N/A</t>
  </si>
  <si>
    <t>10cm/s-avg</t>
  </si>
  <si>
    <t>17.5cm/s-avg</t>
  </si>
  <si>
    <t>25cm/s-avg</t>
  </si>
  <si>
    <t>32.5cm/s-avg</t>
  </si>
  <si>
    <t>outlet</t>
  </si>
  <si>
    <t>oiutlet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</si>
</sst>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">
    <xf numFmtId="0" fontId="0" fillId="0" borderId="0" xfId="0"/>
    <xf numFmtId="16" fontId="0" fillId="0" borderId="0" xfId="0" applyNumberFormat="1"/>
    <xf numFmtId="4" fontId="0" fillId="0" borderId="0" xfId="0" applyNumberFormat="1"/>
    <xf numFmtId="0" fontId="1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71055045454959"/>
          <c:y val="5.024331418032206E-2"/>
          <c:w val="0.57426731693140443"/>
          <c:h val="0.63798984586386165"/>
        </c:manualLayout>
      </c:layout>
      <c:barChart>
        <c:barDir val="col"/>
        <c:grouping val="clustered"/>
        <c:varyColors val="1"/>
        <c:ser>
          <c:idx val="0"/>
          <c:order val="0"/>
          <c:tx>
            <c:v>Eff @ 10cm/s</c:v>
          </c:tx>
          <c:invertIfNegative val="0"/>
          <c:errBars>
            <c:errBarType val="both"/>
            <c:errValType val="cust"/>
            <c:noEndCap val="0"/>
            <c:plus>
              <c:numRef>
                <c:f>All!$B$3:$B$9</c:f>
                <c:numCache>
                  <c:formatCode>General</c:formatCode>
                  <c:ptCount val="7"/>
                  <c:pt idx="0">
                    <c:v>2.0509150948309176</c:v>
                  </c:pt>
                  <c:pt idx="1">
                    <c:v>1.5855227283539599</c:v>
                  </c:pt>
                  <c:pt idx="2">
                    <c:v>1.4541847739841143</c:v>
                  </c:pt>
                  <c:pt idx="3">
                    <c:v>1.3124719443414026</c:v>
                  </c:pt>
                  <c:pt idx="4">
                    <c:v>1.2709792877123272</c:v>
                  </c:pt>
                  <c:pt idx="5">
                    <c:v>0.60148388771854266</c:v>
                  </c:pt>
                  <c:pt idx="6">
                    <c:v>1.1545163698744954</c:v>
                  </c:pt>
                </c:numCache>
              </c:numRef>
            </c:plus>
            <c:minus>
              <c:numRef>
                <c:f>All!$B$3:$B$9</c:f>
                <c:numCache>
                  <c:formatCode>General</c:formatCode>
                  <c:ptCount val="7"/>
                  <c:pt idx="0">
                    <c:v>2.0509150948309176</c:v>
                  </c:pt>
                  <c:pt idx="1">
                    <c:v>1.5855227283539599</c:v>
                  </c:pt>
                  <c:pt idx="2">
                    <c:v>1.4541847739841143</c:v>
                  </c:pt>
                  <c:pt idx="3">
                    <c:v>1.3124719443414026</c:v>
                  </c:pt>
                  <c:pt idx="4">
                    <c:v>1.2709792877123272</c:v>
                  </c:pt>
                  <c:pt idx="5">
                    <c:v>0.60148388771854266</c:v>
                  </c:pt>
                  <c:pt idx="6">
                    <c:v>1.1545163698744954</c:v>
                  </c:pt>
                </c:numCache>
              </c:numRef>
            </c:minus>
          </c:errBars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All!$A$3:$A$9</c:f>
              <c:numCache>
                <c:formatCode>General</c:formatCode>
                <c:ptCount val="7"/>
                <c:pt idx="0">
                  <c:v>52.160639860000003</c:v>
                </c:pt>
                <c:pt idx="1">
                  <c:v>54.125607905000003</c:v>
                </c:pt>
                <c:pt idx="2">
                  <c:v>58.154320929999997</c:v>
                </c:pt>
                <c:pt idx="3">
                  <c:v>61.505925789999999</c:v>
                </c:pt>
                <c:pt idx="4">
                  <c:v>65.016255085000012</c:v>
                </c:pt>
                <c:pt idx="5">
                  <c:v>74.899087299999991</c:v>
                </c:pt>
                <c:pt idx="6">
                  <c:v>86.364750079999993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A1-4EED-9521-32807D390A90}"/>
            </c:ext>
          </c:extLst>
        </c:ser>
        <c:ser>
          <c:idx val="2"/>
          <c:order val="2"/>
          <c:tx>
            <c:v>Eff @ 25cm/s</c:v>
          </c:tx>
          <c:spPr>
            <a:solidFill>
              <a:schemeClr val="accent2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All!$J$3:$J$9</c:f>
                <c:numCache>
                  <c:formatCode>General</c:formatCode>
                  <c:ptCount val="7"/>
                  <c:pt idx="0">
                    <c:v>2.7921864809257504</c:v>
                  </c:pt>
                  <c:pt idx="1">
                    <c:v>2.4672127695799131</c:v>
                  </c:pt>
                  <c:pt idx="2">
                    <c:v>2.0121567673449241</c:v>
                  </c:pt>
                  <c:pt idx="3">
                    <c:v>0.9894700681924572</c:v>
                  </c:pt>
                  <c:pt idx="4">
                    <c:v>0.39873293185915248</c:v>
                  </c:pt>
                  <c:pt idx="5">
                    <c:v>1.6768195222373254</c:v>
                  </c:pt>
                  <c:pt idx="6">
                    <c:v>3.2565410363282821</c:v>
                  </c:pt>
                </c:numCache>
              </c:numRef>
            </c:plus>
            <c:minus>
              <c:numRef>
                <c:f>All!$J$3:$J$9</c:f>
                <c:numCache>
                  <c:formatCode>General</c:formatCode>
                  <c:ptCount val="7"/>
                  <c:pt idx="0">
                    <c:v>2.7921864809257504</c:v>
                  </c:pt>
                  <c:pt idx="1">
                    <c:v>2.4672127695799131</c:v>
                  </c:pt>
                  <c:pt idx="2">
                    <c:v>2.0121567673449241</c:v>
                  </c:pt>
                  <c:pt idx="3">
                    <c:v>0.9894700681924572</c:v>
                  </c:pt>
                  <c:pt idx="4">
                    <c:v>0.39873293185915248</c:v>
                  </c:pt>
                  <c:pt idx="5">
                    <c:v>1.6768195222373254</c:v>
                  </c:pt>
                  <c:pt idx="6">
                    <c:v>3.2565410363282821</c:v>
                  </c:pt>
                </c:numCache>
              </c:numRef>
            </c:minus>
          </c:errBars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All!$I$3:$I$9</c:f>
              <c:numCache>
                <c:formatCode>General</c:formatCode>
                <c:ptCount val="7"/>
                <c:pt idx="0">
                  <c:v>37.532680474999999</c:v>
                </c:pt>
                <c:pt idx="1">
                  <c:v>39.117342190000002</c:v>
                </c:pt>
                <c:pt idx="2">
                  <c:v>43.175550534999999</c:v>
                </c:pt>
                <c:pt idx="3">
                  <c:v>47.107975275000001</c:v>
                </c:pt>
                <c:pt idx="4">
                  <c:v>52.129790409999998</c:v>
                </c:pt>
                <c:pt idx="5">
                  <c:v>66.048830504999998</c:v>
                </c:pt>
                <c:pt idx="6">
                  <c:v>79.837965660000009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A1-4EED-9521-32807D390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2901684"/>
        <c:axId val="648887844"/>
      </c:barChart>
      <c:lineChart>
        <c:grouping val="standard"/>
        <c:varyColors val="1"/>
        <c:ser>
          <c:idx val="1"/>
          <c:order val="1"/>
          <c:tx>
            <c:v>Inlet @ 10cm/s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All!$C$3:$C$9</c:f>
              <c:numCache>
                <c:formatCode>General</c:formatCode>
                <c:ptCount val="7"/>
                <c:pt idx="0">
                  <c:v>6144160.3250000002</c:v>
                </c:pt>
                <c:pt idx="1">
                  <c:v>4337032.7149999999</c:v>
                </c:pt>
                <c:pt idx="2">
                  <c:v>3472705.26</c:v>
                </c:pt>
                <c:pt idx="3">
                  <c:v>2972020.8149999999</c:v>
                </c:pt>
                <c:pt idx="4">
                  <c:v>2501047.8499999996</c:v>
                </c:pt>
                <c:pt idx="5">
                  <c:v>1270059.99</c:v>
                </c:pt>
                <c:pt idx="6">
                  <c:v>270469.53999999998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A1-4EED-9521-32807D390A90}"/>
            </c:ext>
          </c:extLst>
        </c:ser>
        <c:ser>
          <c:idx val="3"/>
          <c:order val="3"/>
          <c:tx>
            <c:v>Inlet @ 25cm/s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All!$K$3:$K$9</c:f>
              <c:numCache>
                <c:formatCode>General</c:formatCode>
                <c:ptCount val="7"/>
                <c:pt idx="0">
                  <c:v>14832294.82</c:v>
                </c:pt>
                <c:pt idx="1">
                  <c:v>10427802.105</c:v>
                </c:pt>
                <c:pt idx="2">
                  <c:v>8291725.6050000004</c:v>
                </c:pt>
                <c:pt idx="3">
                  <c:v>6944607.125</c:v>
                </c:pt>
                <c:pt idx="4">
                  <c:v>5655346.0250000004</c:v>
                </c:pt>
                <c:pt idx="5">
                  <c:v>2590157.4249999998</c:v>
                </c:pt>
                <c:pt idx="6">
                  <c:v>443357.88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1A1-4EED-9521-32807D390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805984"/>
        <c:axId val="677808896"/>
      </c:lineChart>
      <c:catAx>
        <c:axId val="7429016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2632988523493387"/>
              <c:y val="0.796782294105128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648887844"/>
        <c:crosses val="autoZero"/>
        <c:auto val="1"/>
        <c:lblAlgn val="ctr"/>
        <c:lblOffset val="100"/>
        <c:noMultiLvlLbl val="1"/>
      </c:catAx>
      <c:valAx>
        <c:axId val="648887844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crossAx val="742901684"/>
        <c:crosses val="autoZero"/>
        <c:crossBetween val="between"/>
        <c:majorUnit val="10"/>
      </c:valAx>
      <c:valAx>
        <c:axId val="677808896"/>
        <c:scaling>
          <c:logBase val="10"/>
          <c:orientation val="minMax"/>
          <c:max val="100000000"/>
        </c:scaling>
        <c:delete val="0"/>
        <c:axPos val="r"/>
        <c:title>
          <c:overlay val="0"/>
        </c:title>
        <c:numFmt formatCode="0E+00" sourceLinked="0"/>
        <c:majorTickMark val="out"/>
        <c:minorTickMark val="none"/>
        <c:tickLblPos val="nextTo"/>
        <c:crossAx val="677805984"/>
        <c:crosses val="max"/>
        <c:crossBetween val="between"/>
      </c:valAx>
      <c:catAx>
        <c:axId val="677805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7808896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40226510901823548"/>
          <c:y val="0.73695334019643299"/>
          <c:w val="0.59198360008920459"/>
          <c:h val="0.20650955733006873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1"/>
  </c:chart>
  <c:spPr>
    <a:ln>
      <a:noFill/>
    </a:ln>
  </c:spPr>
  <c:txPr>
    <a:bodyPr/>
    <a:lstStyle/>
    <a:p>
      <a:pPr>
        <a:defRPr sz="10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Disposable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All!$A$1</c:f>
              <c:strCache>
                <c:ptCount val="1"/>
                <c:pt idx="0">
                  <c:v>10cm/s-avg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All!$B$3:$B$9</c:f>
                <c:numCache>
                  <c:formatCode>General</c:formatCode>
                  <c:ptCount val="7"/>
                  <c:pt idx="0">
                    <c:v>2.0509150948309176</c:v>
                  </c:pt>
                  <c:pt idx="1">
                    <c:v>1.5855227283539599</c:v>
                  </c:pt>
                  <c:pt idx="2">
                    <c:v>1.4541847739841143</c:v>
                  </c:pt>
                  <c:pt idx="3">
                    <c:v>1.3124719443414026</c:v>
                  </c:pt>
                  <c:pt idx="4">
                    <c:v>1.2709792877123272</c:v>
                  </c:pt>
                  <c:pt idx="5">
                    <c:v>0.60148388771854266</c:v>
                  </c:pt>
                  <c:pt idx="6">
                    <c:v>1.1545163698744954</c:v>
                  </c:pt>
                </c:numCache>
              </c:numRef>
            </c:plus>
            <c:minus>
              <c:numRef>
                <c:f>All!$B$3:$B$9</c:f>
                <c:numCache>
                  <c:formatCode>General</c:formatCode>
                  <c:ptCount val="7"/>
                  <c:pt idx="0">
                    <c:v>2.0509150948309176</c:v>
                  </c:pt>
                  <c:pt idx="1">
                    <c:v>1.5855227283539599</c:v>
                  </c:pt>
                  <c:pt idx="2">
                    <c:v>1.4541847739841143</c:v>
                  </c:pt>
                  <c:pt idx="3">
                    <c:v>1.3124719443414026</c:v>
                  </c:pt>
                  <c:pt idx="4">
                    <c:v>1.2709792877123272</c:v>
                  </c:pt>
                  <c:pt idx="5">
                    <c:v>0.60148388771854266</c:v>
                  </c:pt>
                  <c:pt idx="6">
                    <c:v>1.1545163698744954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cat>
            <c:numRef>
              <c:f>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All!$A$3:$A$9</c:f>
              <c:numCache>
                <c:formatCode>General</c:formatCode>
                <c:ptCount val="7"/>
                <c:pt idx="0">
                  <c:v>52.160639860000003</c:v>
                </c:pt>
                <c:pt idx="1">
                  <c:v>54.125607905000003</c:v>
                </c:pt>
                <c:pt idx="2">
                  <c:v>58.154320929999997</c:v>
                </c:pt>
                <c:pt idx="3">
                  <c:v>61.505925789999999</c:v>
                </c:pt>
                <c:pt idx="4">
                  <c:v>65.016255085000012</c:v>
                </c:pt>
                <c:pt idx="5">
                  <c:v>74.899087299999991</c:v>
                </c:pt>
                <c:pt idx="6">
                  <c:v>86.364750079999993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04-4729-B562-97A4E9DF5838}"/>
            </c:ext>
          </c:extLst>
        </c:ser>
        <c:ser>
          <c:idx val="1"/>
          <c:order val="1"/>
          <c:tx>
            <c:strRef>
              <c:f>All!$E$1</c:f>
              <c:strCache>
                <c:ptCount val="1"/>
                <c:pt idx="0">
                  <c:v>17.5cm/s-avg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All!$E$3:$E$9</c:f>
              <c:numCache>
                <c:formatCode>General</c:formatCode>
                <c:ptCount val="7"/>
                <c:pt idx="0">
                  <c:v>46.924734720000004</c:v>
                </c:pt>
                <c:pt idx="1">
                  <c:v>48.807834919999998</c:v>
                </c:pt>
                <c:pt idx="2">
                  <c:v>53.329201100000006</c:v>
                </c:pt>
                <c:pt idx="3">
                  <c:v>57.878466180000004</c:v>
                </c:pt>
                <c:pt idx="4">
                  <c:v>62.967729869999999</c:v>
                </c:pt>
                <c:pt idx="5">
                  <c:v>75.985768580000013</c:v>
                </c:pt>
                <c:pt idx="6">
                  <c:v>87.361540160000004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04-4729-B562-97A4E9DF5838}"/>
            </c:ext>
          </c:extLst>
        </c:ser>
        <c:ser>
          <c:idx val="2"/>
          <c:order val="2"/>
          <c:tx>
            <c:strRef>
              <c:f>All!$I$1</c:f>
              <c:strCache>
                <c:ptCount val="1"/>
                <c:pt idx="0">
                  <c:v>25cm/s-avg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All!$I$3:$I$9</c:f>
              <c:numCache>
                <c:formatCode>General</c:formatCode>
                <c:ptCount val="7"/>
                <c:pt idx="0">
                  <c:v>37.532680474999999</c:v>
                </c:pt>
                <c:pt idx="1">
                  <c:v>39.117342190000002</c:v>
                </c:pt>
                <c:pt idx="2">
                  <c:v>43.175550534999999</c:v>
                </c:pt>
                <c:pt idx="3">
                  <c:v>47.107975275000001</c:v>
                </c:pt>
                <c:pt idx="4">
                  <c:v>52.129790409999998</c:v>
                </c:pt>
                <c:pt idx="5">
                  <c:v>66.048830504999998</c:v>
                </c:pt>
                <c:pt idx="6">
                  <c:v>79.837965660000009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04-4729-B562-97A4E9DF5838}"/>
            </c:ext>
          </c:extLst>
        </c:ser>
        <c:ser>
          <c:idx val="3"/>
          <c:order val="3"/>
          <c:tx>
            <c:strRef>
              <c:f>All!$M$1</c:f>
              <c:strCache>
                <c:ptCount val="1"/>
                <c:pt idx="0">
                  <c:v>32.5cm/s-avg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All!$M$3:$M$9</c:f>
              <c:numCache>
                <c:formatCode>General</c:formatCode>
                <c:ptCount val="7"/>
                <c:pt idx="0">
                  <c:v>36.298374339999995</c:v>
                </c:pt>
                <c:pt idx="1">
                  <c:v>38.124083349999999</c:v>
                </c:pt>
                <c:pt idx="2">
                  <c:v>42.623012099999997</c:v>
                </c:pt>
                <c:pt idx="3">
                  <c:v>47.279748115000004</c:v>
                </c:pt>
                <c:pt idx="4">
                  <c:v>53.056621765000003</c:v>
                </c:pt>
                <c:pt idx="5">
                  <c:v>68.368694959999999</c:v>
                </c:pt>
                <c:pt idx="6">
                  <c:v>82.442905865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04-4729-B562-97A4E9DF5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1788048"/>
        <c:axId val="1351775568"/>
      </c:lineChart>
      <c:catAx>
        <c:axId val="135178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1775568"/>
        <c:crosses val="autoZero"/>
        <c:auto val="1"/>
        <c:lblAlgn val="ctr"/>
        <c:lblOffset val="100"/>
        <c:noMultiLvlLbl val="0"/>
      </c:catAx>
      <c:valAx>
        <c:axId val="1351775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Filtration</a:t>
                </a:r>
                <a:r>
                  <a:rPr lang="en-CA" baseline="0"/>
                  <a:t> Efficiency (%)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1788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5</xdr:col>
      <xdr:colOff>476250</xdr:colOff>
      <xdr:row>25</xdr:row>
      <xdr:rowOff>28575</xdr:rowOff>
    </xdr:to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33CA7D84-FF81-402B-86A9-C358EFAD2E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285750</xdr:colOff>
      <xdr:row>11</xdr:row>
      <xdr:rowOff>80962</xdr:rowOff>
    </xdr:from>
    <xdr:to>
      <xdr:col>13</xdr:col>
      <xdr:colOff>590550</xdr:colOff>
      <xdr:row>25</xdr:row>
      <xdr:rowOff>157162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EDD7A78-ABBB-4B41-8F71-A6891147B8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stc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cms"/>
      <sheetName val="25cms"/>
      <sheetName val="25cms- with inserts"/>
      <sheetName val="25-with L3, L2 and disp"/>
      <sheetName val="17.5"/>
      <sheetName val="32.5"/>
      <sheetName val="Al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R2">
            <v>0.1</v>
          </cell>
        </row>
        <row r="3">
          <cell r="R3">
            <v>0.15</v>
          </cell>
        </row>
        <row r="4">
          <cell r="R4">
            <v>0.2</v>
          </cell>
        </row>
        <row r="5">
          <cell r="R5">
            <v>0.25</v>
          </cell>
        </row>
        <row r="6">
          <cell r="R6">
            <v>0.3</v>
          </cell>
        </row>
        <row r="7">
          <cell r="R7">
            <v>0.5</v>
          </cell>
        </row>
        <row r="8">
          <cell r="R8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EBD2B-BEDE-45DD-B87B-348342322476}">
  <dimension ref="A1:T23"/>
  <sheetViews>
    <sheetView tabSelected="1" topLeftCell="H9" workbookViewId="0">
      <selection activeCell="N12" sqref="N12:T15"/>
    </sheetView>
  </sheetViews>
  <sheetFormatPr defaultRowHeight="14.4" x14ac:dyDescent="0.3"/>
  <cols>
    <col min="5" max="10" width="14.33203125" bestFit="1" customWidth="1"/>
    <col min="11" max="11" width="12.5546875" bestFit="1" customWidth="1"/>
    <col min="13" max="13" width="9.44140625" bestFit="1" customWidth="1"/>
    <col min="14" max="19" width="14.33203125" bestFit="1" customWidth="1"/>
    <col min="20" max="20" width="12.5546875" bestFit="1" customWidth="1"/>
  </cols>
  <sheetData>
    <row r="1" spans="1:20" x14ac:dyDescent="0.3">
      <c r="A1" s="1">
        <v>44400</v>
      </c>
      <c r="M1" t="s">
        <v>16</v>
      </c>
      <c r="N1" t="s">
        <v>17</v>
      </c>
      <c r="O1" t="s">
        <v>18</v>
      </c>
      <c r="Q1" t="s">
        <v>16</v>
      </c>
      <c r="R1" t="s">
        <v>17</v>
      </c>
      <c r="S1" t="s">
        <v>18</v>
      </c>
    </row>
    <row r="2" spans="1:20" x14ac:dyDescent="0.3">
      <c r="A2" t="s">
        <v>0</v>
      </c>
      <c r="D2" t="s">
        <v>1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52.160639860000003</v>
      </c>
      <c r="N2">
        <f>STDEV(E7, E8, E9,E19, E20,E21)</f>
        <v>2.0509150948309176</v>
      </c>
      <c r="O2" s="2">
        <f>AVERAGE(E3,E15)</f>
        <v>6144160.3250000002</v>
      </c>
      <c r="P2">
        <f>STDEV(E3,E15)</f>
        <v>192912.56798739819</v>
      </c>
      <c r="Q2">
        <v>52.160639860000003</v>
      </c>
      <c r="R2">
        <v>2.0509150948309176</v>
      </c>
      <c r="S2">
        <v>6144160.3250000002</v>
      </c>
      <c r="T2">
        <v>192912.56798739819</v>
      </c>
    </row>
    <row r="3" spans="1:20" x14ac:dyDescent="0.3">
      <c r="A3">
        <v>210105002</v>
      </c>
      <c r="D3" t="s">
        <v>2</v>
      </c>
      <c r="E3" s="5">
        <v>6007750.54</v>
      </c>
      <c r="F3" s="5">
        <v>4310669.93</v>
      </c>
      <c r="G3" s="5">
        <v>3528581.15</v>
      </c>
      <c r="H3" s="5">
        <v>3032336.6</v>
      </c>
      <c r="I3" s="5">
        <v>2543349.67</v>
      </c>
      <c r="J3" s="5">
        <v>1296653.05</v>
      </c>
      <c r="K3" s="5">
        <v>291200.98</v>
      </c>
      <c r="L3" s="4"/>
      <c r="M3" s="4">
        <f>AVERAGE(F11,F23)</f>
        <v>54.125607905000003</v>
      </c>
      <c r="N3" s="4">
        <f>STDEV(F7,F8,F9,F19,F20,F21)</f>
        <v>1.5855227283539599</v>
      </c>
      <c r="O3" s="4">
        <f>AVERAGE(F3, F15)</f>
        <v>4337032.7149999999</v>
      </c>
      <c r="P3" s="4">
        <f>STDEV(F3,F15)</f>
        <v>37282.608088926208</v>
      </c>
      <c r="Q3" s="4">
        <v>54.125607905000003</v>
      </c>
      <c r="R3" s="4">
        <v>1.5855227283539599</v>
      </c>
      <c r="S3" s="4">
        <v>4337032.7149999999</v>
      </c>
      <c r="T3" s="4">
        <v>37282.608088926208</v>
      </c>
    </row>
    <row r="4" spans="1:20" x14ac:dyDescent="0.3">
      <c r="A4" t="s">
        <v>3</v>
      </c>
      <c r="D4" t="s">
        <v>4</v>
      </c>
      <c r="E4" s="4">
        <v>37.55072698</v>
      </c>
      <c r="F4" s="4">
        <v>23.832562589999998</v>
      </c>
      <c r="G4" s="4">
        <v>16.719988740000002</v>
      </c>
      <c r="H4" s="4">
        <v>13.789320529999999</v>
      </c>
      <c r="I4" s="4">
        <v>12.390599160000001</v>
      </c>
      <c r="J4" s="4">
        <v>3.5916550420000002</v>
      </c>
      <c r="K4" s="4">
        <v>0.90896829109999999</v>
      </c>
      <c r="L4" s="4"/>
      <c r="M4" s="4">
        <f>AVERAGE(G11,G23)</f>
        <v>58.154320929999997</v>
      </c>
      <c r="N4" s="4">
        <f>STDEV(G7,G8, G9, G19, G20,G21)</f>
        <v>1.4541847739841143</v>
      </c>
      <c r="O4" s="4">
        <f>AVERAGE(G3,G15)</f>
        <v>3472705.26</v>
      </c>
      <c r="P4" s="4">
        <f>STDEV(G3,G15)</f>
        <v>79020.44144766705</v>
      </c>
      <c r="Q4" s="4">
        <v>58.154320929999997</v>
      </c>
      <c r="R4" s="4">
        <v>1.4541847739841143</v>
      </c>
      <c r="S4" s="4">
        <v>3472705.26</v>
      </c>
      <c r="T4" s="4">
        <v>79020.44144766705</v>
      </c>
    </row>
    <row r="5" spans="1:20" x14ac:dyDescent="0.3">
      <c r="A5" t="s">
        <v>5</v>
      </c>
      <c r="C5" t="s">
        <v>6</v>
      </c>
      <c r="D5" t="s">
        <v>7</v>
      </c>
      <c r="E5" s="5">
        <v>2803272.844</v>
      </c>
      <c r="F5" s="5">
        <v>1966036.0360000001</v>
      </c>
      <c r="G5" s="5">
        <v>1483603.6040000001</v>
      </c>
      <c r="H5" s="5">
        <v>1181889.318</v>
      </c>
      <c r="I5" s="5">
        <v>899976.83400000003</v>
      </c>
      <c r="J5" s="5">
        <v>326386.1004</v>
      </c>
      <c r="K5" s="5">
        <v>39266.409269999996</v>
      </c>
      <c r="L5" s="4"/>
      <c r="M5" s="4">
        <f>AVERAGE(H11,H23)</f>
        <v>61.505925789999999</v>
      </c>
      <c r="N5" s="4">
        <f>STDEV(H7,H8,H9,H19,H20,H21)</f>
        <v>1.3124719443414026</v>
      </c>
      <c r="O5" s="4">
        <f>AVERAGE(H3,H15)</f>
        <v>2972020.8149999999</v>
      </c>
      <c r="P5" s="4">
        <f>STDEV(H3,H15)</f>
        <v>85299.401172179903</v>
      </c>
      <c r="Q5" s="4">
        <v>61.505925789999999</v>
      </c>
      <c r="R5" s="4">
        <v>1.3124719443414026</v>
      </c>
      <c r="S5" s="4">
        <v>2972020.8149999999</v>
      </c>
      <c r="T5" s="4">
        <v>85299.401172179903</v>
      </c>
    </row>
    <row r="6" spans="1:20" x14ac:dyDescent="0.3">
      <c r="B6">
        <v>0</v>
      </c>
      <c r="C6" t="s">
        <v>8</v>
      </c>
      <c r="D6" t="s">
        <v>4</v>
      </c>
      <c r="E6" s="4">
        <v>10.0786017</v>
      </c>
      <c r="F6" s="4">
        <v>7.4426629020000004</v>
      </c>
      <c r="G6" s="4">
        <v>6.2586293</v>
      </c>
      <c r="H6" s="4">
        <v>3.4900674139999999</v>
      </c>
      <c r="I6" s="4">
        <v>2.8631818679999999</v>
      </c>
      <c r="J6" s="4">
        <v>0.941544563</v>
      </c>
      <c r="K6" s="4">
        <v>0.68919730050000005</v>
      </c>
      <c r="L6" s="4"/>
      <c r="M6" s="4">
        <f>AVERAGE(I11,I23)</f>
        <v>65.016255085000012</v>
      </c>
      <c r="N6" s="4">
        <f>STDEV(I7,I8,I9,I19,I20,I21)</f>
        <v>1.2709792877123272</v>
      </c>
      <c r="O6" s="4">
        <f>AVERAGE(I3,I15)</f>
        <v>2501047.8499999996</v>
      </c>
      <c r="P6" s="4">
        <f>STDEV(I3,I15)</f>
        <v>59823.807557065535</v>
      </c>
      <c r="Q6" s="4">
        <v>65.016255085000012</v>
      </c>
      <c r="R6" s="4">
        <v>1.2709792877123272</v>
      </c>
      <c r="S6" s="4">
        <v>2501047.8499999996</v>
      </c>
      <c r="T6" s="4">
        <v>59823.807557065535</v>
      </c>
    </row>
    <row r="7" spans="1:20" x14ac:dyDescent="0.3">
      <c r="A7" t="s">
        <v>9</v>
      </c>
      <c r="B7">
        <v>34.299999999999997</v>
      </c>
      <c r="C7" t="s">
        <v>10</v>
      </c>
      <c r="D7" t="s">
        <v>11</v>
      </c>
      <c r="E7" s="4">
        <v>52.640285509999998</v>
      </c>
      <c r="F7" s="4">
        <v>53.489331440000001</v>
      </c>
      <c r="G7" s="4">
        <v>57.327388710000001</v>
      </c>
      <c r="H7" s="4">
        <v>60.410690019999997</v>
      </c>
      <c r="I7" s="4">
        <v>63.715889079999997</v>
      </c>
      <c r="J7" s="4">
        <v>74.811466580000001</v>
      </c>
      <c r="K7" s="4">
        <v>87.483600100000004</v>
      </c>
      <c r="L7" s="4"/>
      <c r="M7" s="4">
        <f>AVERAGE(J11,J23)</f>
        <v>74.899087299999991</v>
      </c>
      <c r="N7" s="4">
        <f>STDEV(J7,J8,J9,J19,J20,J21)</f>
        <v>0.60148388771854266</v>
      </c>
      <c r="O7" s="4">
        <f>AVERAGE(J3,J15)</f>
        <v>1270059.99</v>
      </c>
      <c r="P7" s="4">
        <f>STDEV(J3,J15)</f>
        <v>37608.266117001534</v>
      </c>
      <c r="Q7" s="4">
        <v>74.899087299999991</v>
      </c>
      <c r="R7" s="4">
        <v>0.60148388771854266</v>
      </c>
      <c r="S7" s="4">
        <v>1270059.99</v>
      </c>
      <c r="T7" s="4">
        <v>37608.266117001534</v>
      </c>
    </row>
    <row r="8" spans="1:20" x14ac:dyDescent="0.3">
      <c r="D8" t="s">
        <v>12</v>
      </c>
      <c r="E8" s="4">
        <v>55.58560627</v>
      </c>
      <c r="F8" s="4">
        <v>56.591916390000002</v>
      </c>
      <c r="G8" s="4">
        <v>59.844149520000002</v>
      </c>
      <c r="H8" s="4">
        <v>62.558949839999997</v>
      </c>
      <c r="I8" s="4">
        <v>66.185036620000005</v>
      </c>
      <c r="J8" s="4">
        <v>75.361689909999996</v>
      </c>
      <c r="K8" s="4">
        <v>86.676166730000006</v>
      </c>
      <c r="L8" s="4"/>
      <c r="M8" s="4">
        <f>AVERAGE(K11,K23)</f>
        <v>86.364750079999993</v>
      </c>
      <c r="N8" s="4">
        <f>STDEV(K7,K8,K9,K19,K20,K21)</f>
        <v>1.1545163698744954</v>
      </c>
      <c r="O8" s="4">
        <f>AVERAGE(K3,K15)</f>
        <v>270469.53999999998</v>
      </c>
      <c r="P8" s="4">
        <f>STDEV(K3,K15)</f>
        <v>29318.68361552406</v>
      </c>
      <c r="Q8" s="4">
        <v>86.364750079999993</v>
      </c>
      <c r="R8" s="4">
        <v>1.1545163698744954</v>
      </c>
      <c r="S8" s="4">
        <v>270469.53999999998</v>
      </c>
      <c r="T8" s="4">
        <v>29318.68361552406</v>
      </c>
    </row>
    <row r="9" spans="1:20" x14ac:dyDescent="0.3">
      <c r="D9" t="s">
        <v>13</v>
      </c>
      <c r="E9" s="4">
        <v>51.671032680000003</v>
      </c>
      <c r="F9" s="4">
        <v>52.989982619999999</v>
      </c>
      <c r="G9" s="4">
        <v>56.618497920000003</v>
      </c>
      <c r="H9" s="4">
        <v>60.042307090000001</v>
      </c>
      <c r="I9" s="4">
        <v>63.876013090000001</v>
      </c>
      <c r="J9" s="4">
        <v>74.301789690000007</v>
      </c>
      <c r="K9" s="4">
        <v>85.407714310000003</v>
      </c>
      <c r="L9" s="4"/>
      <c r="M9" s="4"/>
      <c r="N9" s="4"/>
      <c r="O9" s="4"/>
      <c r="P9" s="4"/>
      <c r="Q9" s="4"/>
      <c r="R9" s="4"/>
      <c r="S9" s="4"/>
      <c r="T9" s="4"/>
    </row>
    <row r="10" spans="1:20" x14ac:dyDescent="0.3">
      <c r="D10" t="s">
        <v>14</v>
      </c>
      <c r="E10" s="4">
        <v>2.0387190300000002</v>
      </c>
      <c r="F10" s="4">
        <v>1.951465665</v>
      </c>
      <c r="G10" s="4">
        <v>1.6951617130000001</v>
      </c>
      <c r="H10" s="4">
        <v>1.3591797160000001</v>
      </c>
      <c r="I10" s="4">
        <v>1.3816607729999999</v>
      </c>
      <c r="J10" s="4">
        <v>0.53007935309999998</v>
      </c>
      <c r="K10" s="4">
        <v>1.0464401569999999</v>
      </c>
      <c r="L10" s="4"/>
      <c r="M10" s="4" t="s">
        <v>16</v>
      </c>
      <c r="N10" s="4">
        <v>52.160639860000003</v>
      </c>
      <c r="O10" s="4">
        <v>54.125607905000003</v>
      </c>
      <c r="P10" s="4">
        <v>58.154320929999997</v>
      </c>
      <c r="Q10" s="4">
        <v>61.505925789999999</v>
      </c>
      <c r="R10" s="4">
        <v>65.016255085000012</v>
      </c>
      <c r="S10" s="4">
        <v>74.899087299999991</v>
      </c>
      <c r="T10" s="4">
        <v>86.364750079999993</v>
      </c>
    </row>
    <row r="11" spans="1:20" x14ac:dyDescent="0.3">
      <c r="D11" t="s">
        <v>15</v>
      </c>
      <c r="E11" s="4">
        <v>53.298974819999998</v>
      </c>
      <c r="F11" s="4">
        <v>54.357076810000002</v>
      </c>
      <c r="G11" s="4">
        <v>57.930012050000002</v>
      </c>
      <c r="H11" s="4">
        <v>61.003982319999999</v>
      </c>
      <c r="I11" s="4">
        <v>64.592312930000006</v>
      </c>
      <c r="J11" s="4">
        <v>74.824982059999996</v>
      </c>
      <c r="K11" s="4">
        <v>86.522493710000006</v>
      </c>
      <c r="L11" s="4"/>
      <c r="M11" s="4" t="s">
        <v>17</v>
      </c>
      <c r="N11" s="4">
        <v>2.0509150948309176</v>
      </c>
      <c r="O11" s="4">
        <v>1.5855227283539599</v>
      </c>
      <c r="P11" s="4">
        <v>1.4541847739841143</v>
      </c>
      <c r="Q11" s="4">
        <v>1.3124719443414026</v>
      </c>
      <c r="R11" s="4">
        <v>1.2709792877123272</v>
      </c>
      <c r="S11" s="4">
        <v>0.60148388771854266</v>
      </c>
      <c r="T11" s="4">
        <v>1.1545163698744954</v>
      </c>
    </row>
    <row r="12" spans="1:20" x14ac:dyDescent="0.3">
      <c r="A12" s="1"/>
      <c r="E12" s="4"/>
      <c r="F12" s="4"/>
      <c r="G12" s="4"/>
      <c r="H12" s="4"/>
      <c r="I12" s="4"/>
      <c r="J12" s="4"/>
      <c r="K12" s="4"/>
      <c r="L12" s="4"/>
      <c r="M12" s="4" t="s">
        <v>18</v>
      </c>
      <c r="N12" s="5">
        <v>6144160.3250000002</v>
      </c>
      <c r="O12" s="5">
        <v>4337032.7149999999</v>
      </c>
      <c r="P12" s="5">
        <v>3472705.26</v>
      </c>
      <c r="Q12" s="5">
        <v>2972020.8149999999</v>
      </c>
      <c r="R12" s="5">
        <v>2501047.8499999996</v>
      </c>
      <c r="S12" s="5">
        <v>1270059.99</v>
      </c>
      <c r="T12" s="5">
        <v>270469.53999999998</v>
      </c>
    </row>
    <row r="13" spans="1:20" x14ac:dyDescent="0.3">
      <c r="A13" s="1">
        <v>44385</v>
      </c>
      <c r="E13" s="4"/>
      <c r="F13" s="4"/>
      <c r="G13" s="4"/>
      <c r="H13" s="4"/>
      <c r="I13" s="4"/>
      <c r="J13" s="4"/>
      <c r="K13" s="4"/>
      <c r="L13" s="4"/>
      <c r="M13" s="4"/>
      <c r="N13" s="5">
        <v>192912.56798739819</v>
      </c>
      <c r="O13" s="5">
        <v>37282.608088926208</v>
      </c>
      <c r="P13" s="5">
        <v>79020.44144766705</v>
      </c>
      <c r="Q13" s="5">
        <v>85299.401172179903</v>
      </c>
      <c r="R13" s="5">
        <v>59823.807557065535</v>
      </c>
      <c r="S13" s="5">
        <v>37608.266117001534</v>
      </c>
      <c r="T13" s="5">
        <v>29318.68361552406</v>
      </c>
    </row>
    <row r="14" spans="1:20" x14ac:dyDescent="0.3">
      <c r="A14" t="s">
        <v>0</v>
      </c>
      <c r="D14" t="s">
        <v>1</v>
      </c>
      <c r="E14" s="4">
        <v>0.1</v>
      </c>
      <c r="F14" s="4">
        <v>0.15</v>
      </c>
      <c r="G14" s="4">
        <v>0.2</v>
      </c>
      <c r="H14" s="4">
        <v>0.25</v>
      </c>
      <c r="I14" s="4">
        <v>0.3</v>
      </c>
      <c r="J14" s="4">
        <v>0.5</v>
      </c>
      <c r="K14" s="4">
        <v>1</v>
      </c>
      <c r="L14" s="4"/>
      <c r="M14" s="4" t="s">
        <v>24</v>
      </c>
      <c r="N14" s="5">
        <f>AVERAGE(E5,E17)</f>
        <v>2939750.3215000001</v>
      </c>
      <c r="O14" s="5">
        <f t="shared" ref="O14:T14" si="0">AVERAGE(F5,F17)</f>
        <v>1988965.8944999999</v>
      </c>
      <c r="P14" s="5">
        <f t="shared" si="0"/>
        <v>1452919.5625</v>
      </c>
      <c r="Q14" s="5">
        <f t="shared" si="0"/>
        <v>1144072.0719999999</v>
      </c>
      <c r="R14" s="5">
        <f t="shared" si="0"/>
        <v>874900.2574</v>
      </c>
      <c r="S14" s="5">
        <f t="shared" si="0"/>
        <v>318790.21880000003</v>
      </c>
      <c r="T14" s="5">
        <f t="shared" si="0"/>
        <v>36803.732304999998</v>
      </c>
    </row>
    <row r="15" spans="1:20" x14ac:dyDescent="0.3">
      <c r="A15">
        <v>210105002</v>
      </c>
      <c r="D15" t="s">
        <v>2</v>
      </c>
      <c r="E15" s="5">
        <v>6280570.1100000003</v>
      </c>
      <c r="F15" s="5">
        <v>4363395.5</v>
      </c>
      <c r="G15" s="5">
        <v>3416829.37</v>
      </c>
      <c r="H15" s="5">
        <v>2911705.03</v>
      </c>
      <c r="I15" s="5">
        <v>2458746.0299999998</v>
      </c>
      <c r="J15" s="5">
        <v>1243466.93</v>
      </c>
      <c r="K15" s="5">
        <v>249738.1</v>
      </c>
      <c r="L15" s="4"/>
      <c r="M15" s="4"/>
      <c r="N15" s="5">
        <f>STDEV(E5,E17)</f>
        <v>193008.29963896898</v>
      </c>
      <c r="O15" s="5">
        <f t="shared" ref="O15:T15" si="1">STDEV(F5,F17)</f>
        <v>32427.716873995956</v>
      </c>
      <c r="P15" s="5">
        <f t="shared" si="1"/>
        <v>43393.78763771896</v>
      </c>
      <c r="Q15" s="5">
        <f t="shared" si="1"/>
        <v>53481.662184799738</v>
      </c>
      <c r="R15" s="5">
        <f t="shared" si="1"/>
        <v>35463.634725607837</v>
      </c>
      <c r="S15" s="5">
        <f t="shared" si="1"/>
        <v>10742.198776900235</v>
      </c>
      <c r="T15" s="5">
        <f t="shared" si="1"/>
        <v>3482.7511636468103</v>
      </c>
    </row>
    <row r="16" spans="1:20" x14ac:dyDescent="0.3">
      <c r="A16" t="s">
        <v>3</v>
      </c>
      <c r="D16" t="s">
        <v>4</v>
      </c>
      <c r="E16" s="4">
        <v>28.27297974</v>
      </c>
      <c r="F16" s="4">
        <v>18.306748679999998</v>
      </c>
      <c r="G16" s="4">
        <v>11.55694673</v>
      </c>
      <c r="H16" s="4">
        <v>10.076375519999999</v>
      </c>
      <c r="I16" s="4">
        <v>7.829256912</v>
      </c>
      <c r="J16" s="4">
        <v>0.81050062970000003</v>
      </c>
      <c r="K16" s="4">
        <v>2.1785753319999999</v>
      </c>
      <c r="L16" s="4"/>
      <c r="M16" s="4"/>
      <c r="N16" s="4"/>
      <c r="O16" s="4"/>
      <c r="P16" s="4"/>
      <c r="Q16" s="4"/>
      <c r="R16" s="4"/>
      <c r="S16" s="4"/>
      <c r="T16" s="4"/>
    </row>
    <row r="17" spans="1:20" x14ac:dyDescent="0.3">
      <c r="A17" t="s">
        <v>5</v>
      </c>
      <c r="B17" t="s">
        <v>19</v>
      </c>
      <c r="C17" t="s">
        <v>6</v>
      </c>
      <c r="D17" t="s">
        <v>7</v>
      </c>
      <c r="E17" s="5">
        <v>3076227.7990000001</v>
      </c>
      <c r="F17" s="5">
        <v>2011895.753</v>
      </c>
      <c r="G17" s="5">
        <v>1422235.5209999999</v>
      </c>
      <c r="H17" s="5">
        <v>1106254.8259999999</v>
      </c>
      <c r="I17" s="5">
        <v>849823.68079999997</v>
      </c>
      <c r="J17" s="5">
        <v>311194.33720000001</v>
      </c>
      <c r="K17" s="5">
        <v>34341.055339999999</v>
      </c>
      <c r="L17" s="5"/>
      <c r="M17" s="4"/>
      <c r="N17" s="4"/>
      <c r="O17" s="4"/>
      <c r="P17" s="4"/>
      <c r="Q17" s="4"/>
      <c r="R17" s="4"/>
      <c r="S17" s="4"/>
      <c r="T17" s="4"/>
    </row>
    <row r="18" spans="1:20" x14ac:dyDescent="0.3">
      <c r="B18" t="e">
        <v>#VALUE!</v>
      </c>
      <c r="C18" t="s">
        <v>8</v>
      </c>
      <c r="D18" t="s">
        <v>4</v>
      </c>
      <c r="E18" s="4">
        <v>25.49060665</v>
      </c>
      <c r="F18" s="4">
        <v>16.752653680000002</v>
      </c>
      <c r="G18" s="4">
        <v>12.20723518</v>
      </c>
      <c r="H18" s="4">
        <v>8.8590756729999995</v>
      </c>
      <c r="I18" s="4">
        <v>7.4359468729999998</v>
      </c>
      <c r="J18" s="4">
        <v>1.8889262600000001</v>
      </c>
      <c r="K18" s="4">
        <v>0.4225613111</v>
      </c>
      <c r="L18" s="4"/>
      <c r="M18" s="4"/>
      <c r="N18" s="4"/>
      <c r="O18" s="4"/>
      <c r="P18" s="4"/>
      <c r="Q18" s="4"/>
      <c r="R18" s="4"/>
      <c r="S18" s="4"/>
      <c r="T18" s="4"/>
    </row>
    <row r="19" spans="1:20" x14ac:dyDescent="0.3">
      <c r="A19" t="s">
        <v>9</v>
      </c>
      <c r="B19">
        <v>60.7</v>
      </c>
      <c r="C19" t="s">
        <v>10</v>
      </c>
      <c r="D19" t="s">
        <v>11</v>
      </c>
      <c r="E19" s="4">
        <v>52.685625549999997</v>
      </c>
      <c r="F19" s="4">
        <v>55.525273419999998</v>
      </c>
      <c r="G19" s="4">
        <v>59.930344920000003</v>
      </c>
      <c r="H19" s="4">
        <v>63.33061051</v>
      </c>
      <c r="I19" s="4">
        <v>66.603397209999997</v>
      </c>
      <c r="J19" s="4">
        <v>75.184753259999994</v>
      </c>
      <c r="K19" s="4">
        <v>84.509494439999997</v>
      </c>
      <c r="L19" s="4"/>
      <c r="M19" s="4"/>
      <c r="N19" s="4"/>
      <c r="O19" s="4"/>
      <c r="P19" s="4"/>
      <c r="Q19" s="4"/>
      <c r="R19" s="4"/>
      <c r="S19" s="4"/>
      <c r="T19" s="4"/>
    </row>
    <row r="20" spans="1:20" x14ac:dyDescent="0.3">
      <c r="D20" t="s">
        <v>12</v>
      </c>
      <c r="E20" s="4">
        <v>49.560676020000002</v>
      </c>
      <c r="F20" s="4">
        <v>52.512617400000003</v>
      </c>
      <c r="G20" s="4">
        <v>56.92730804</v>
      </c>
      <c r="H20" s="4">
        <v>60.72118914</v>
      </c>
      <c r="I20" s="4">
        <v>64.099961699999994</v>
      </c>
      <c r="J20" s="4">
        <v>74.110160680000007</v>
      </c>
      <c r="K20" s="4">
        <v>87.018030510000003</v>
      </c>
      <c r="L20" s="4"/>
      <c r="M20" s="4"/>
      <c r="N20" s="4"/>
      <c r="O20" s="4"/>
      <c r="P20" s="4"/>
      <c r="Q20" s="4"/>
      <c r="R20" s="4"/>
      <c r="S20" s="4"/>
      <c r="T20" s="4"/>
    </row>
    <row r="21" spans="1:20" x14ac:dyDescent="0.3">
      <c r="D21" t="s">
        <v>13</v>
      </c>
      <c r="E21" s="4">
        <v>50.820613129999998</v>
      </c>
      <c r="F21" s="4">
        <v>53.644526190000001</v>
      </c>
      <c r="G21" s="4">
        <v>58.278236470000003</v>
      </c>
      <c r="H21" s="4">
        <v>61.971808119999999</v>
      </c>
      <c r="I21" s="4">
        <v>65.617232810000004</v>
      </c>
      <c r="J21" s="4">
        <v>75.624663679999998</v>
      </c>
      <c r="K21" s="4">
        <v>87.093494390000004</v>
      </c>
      <c r="L21" s="4"/>
      <c r="M21" s="4"/>
      <c r="N21" s="4"/>
      <c r="O21" s="4"/>
      <c r="P21" s="4"/>
      <c r="Q21" s="4"/>
      <c r="R21" s="4"/>
      <c r="S21" s="4"/>
      <c r="T21" s="4"/>
    </row>
    <row r="22" spans="1:20" x14ac:dyDescent="0.3">
      <c r="D22" t="s">
        <v>14</v>
      </c>
      <c r="E22" s="4">
        <v>1.572207709</v>
      </c>
      <c r="F22" s="4">
        <v>1.521760161</v>
      </c>
      <c r="G22" s="4">
        <v>1.5040334870000001</v>
      </c>
      <c r="H22" s="4">
        <v>1.3050843919999999</v>
      </c>
      <c r="I22" s="4">
        <v>1.2610723740000001</v>
      </c>
      <c r="J22" s="4">
        <v>0.77910094480000003</v>
      </c>
      <c r="K22" s="4">
        <v>1.470572663</v>
      </c>
      <c r="L22" s="4"/>
      <c r="M22" s="4"/>
      <c r="N22" s="4"/>
      <c r="O22" s="4"/>
      <c r="P22" s="4"/>
      <c r="Q22" s="4"/>
      <c r="R22" s="4"/>
      <c r="S22" s="4"/>
      <c r="T22" s="4"/>
    </row>
    <row r="23" spans="1:20" x14ac:dyDescent="0.3">
      <c r="D23" t="s">
        <v>15</v>
      </c>
      <c r="E23" s="4">
        <v>51.022304900000002</v>
      </c>
      <c r="F23" s="4">
        <v>53.894139000000003</v>
      </c>
      <c r="G23" s="4">
        <v>58.37862981</v>
      </c>
      <c r="H23" s="4">
        <v>62.00786926</v>
      </c>
      <c r="I23" s="4">
        <v>65.440197240000003</v>
      </c>
      <c r="J23" s="4">
        <v>74.973192539999999</v>
      </c>
      <c r="K23" s="4">
        <v>86.207006449999994</v>
      </c>
      <c r="L23" s="4"/>
      <c r="M23" s="4"/>
      <c r="N23" s="4"/>
      <c r="O23" s="4"/>
      <c r="P23" s="4"/>
      <c r="Q23" s="4"/>
      <c r="R23" s="4"/>
      <c r="S23" s="4"/>
      <c r="T23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1EDB6-EA57-4960-BF84-3BB7BE00E7CD}">
  <dimension ref="A1:U27"/>
  <sheetViews>
    <sheetView topLeftCell="I3" workbookViewId="0">
      <selection activeCell="N10" sqref="N10:T21"/>
    </sheetView>
  </sheetViews>
  <sheetFormatPr defaultRowHeight="14.4" x14ac:dyDescent="0.3"/>
  <cols>
    <col min="5" max="7" width="15.33203125" bestFit="1" customWidth="1"/>
    <col min="8" max="10" width="14.5546875" bestFit="1" customWidth="1"/>
    <col min="11" max="11" width="12.88671875" bestFit="1" customWidth="1"/>
    <col min="13" max="13" width="9.44140625" bestFit="1" customWidth="1"/>
    <col min="14" max="15" width="15.33203125" bestFit="1" customWidth="1"/>
    <col min="16" max="19" width="14.33203125" bestFit="1" customWidth="1"/>
    <col min="20" max="20" width="15.33203125" bestFit="1" customWidth="1"/>
    <col min="21" max="21" width="14.33203125" bestFit="1" customWidth="1"/>
  </cols>
  <sheetData>
    <row r="1" spans="1:21" x14ac:dyDescent="0.3">
      <c r="A1" s="1">
        <v>44400</v>
      </c>
      <c r="M1" t="s">
        <v>16</v>
      </c>
      <c r="N1" t="s">
        <v>17</v>
      </c>
      <c r="O1" t="s">
        <v>18</v>
      </c>
    </row>
    <row r="2" spans="1:21" x14ac:dyDescent="0.3">
      <c r="A2" t="s">
        <v>0</v>
      </c>
      <c r="D2" t="s">
        <v>1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37.532680474999999</v>
      </c>
      <c r="N2">
        <f>STDEV(E7, E8, E9,E19, E20,E21)</f>
        <v>2.7300332739655322</v>
      </c>
      <c r="O2" s="2">
        <f>AVERAGE(E3,E15)</f>
        <v>14832294.82</v>
      </c>
      <c r="P2">
        <f>STDEV(E3,E15)</f>
        <v>6921667.2505772272</v>
      </c>
      <c r="R2">
        <v>37.532680474999999</v>
      </c>
      <c r="S2">
        <v>2.7300332739655322</v>
      </c>
      <c r="T2">
        <v>14832294.82</v>
      </c>
      <c r="U2">
        <v>6921667.2505772272</v>
      </c>
    </row>
    <row r="3" spans="1:21" x14ac:dyDescent="0.3">
      <c r="A3">
        <v>210105002</v>
      </c>
      <c r="D3" t="s">
        <v>2</v>
      </c>
      <c r="E3" s="5">
        <v>9937936.9700000007</v>
      </c>
      <c r="F3" s="5">
        <v>7076558.9699999997</v>
      </c>
      <c r="G3" s="5">
        <v>5597723.5599999996</v>
      </c>
      <c r="H3" s="5">
        <v>4585034.17</v>
      </c>
      <c r="I3" s="5">
        <v>3649296.64</v>
      </c>
      <c r="J3" s="5">
        <v>1760927.66</v>
      </c>
      <c r="K3" s="5">
        <v>342853.54</v>
      </c>
      <c r="L3" s="4"/>
      <c r="M3" s="4">
        <f>AVERAGE(F11,F23)</f>
        <v>39.117342190000002</v>
      </c>
      <c r="N3" s="4">
        <f>STDEV(F7,F8,F9,F19,F20,F21)</f>
        <v>2.5273050755668356</v>
      </c>
      <c r="O3" s="4">
        <f>AVERAGE(F3, F15)</f>
        <v>10427802.105</v>
      </c>
      <c r="P3" s="4">
        <f>STDEV(F3,F15)</f>
        <v>4739373.4923267281</v>
      </c>
      <c r="Q3" s="4"/>
      <c r="R3" s="4">
        <v>39.117342190000002</v>
      </c>
      <c r="S3" s="4">
        <v>2.5273050755668356</v>
      </c>
      <c r="T3" s="4">
        <v>10427802.105</v>
      </c>
      <c r="U3" s="4">
        <v>4739373.4923267281</v>
      </c>
    </row>
    <row r="4" spans="1:21" x14ac:dyDescent="0.3">
      <c r="A4" t="s">
        <v>3</v>
      </c>
      <c r="D4" t="s">
        <v>4</v>
      </c>
      <c r="E4" s="4">
        <v>22.850206660000001</v>
      </c>
      <c r="F4" s="4">
        <v>11.840727080000001</v>
      </c>
      <c r="G4" s="4">
        <v>11.4161275</v>
      </c>
      <c r="H4" s="4">
        <v>8.7845654</v>
      </c>
      <c r="I4" s="4">
        <v>6.1624515569999998</v>
      </c>
      <c r="J4" s="4">
        <v>4.7360466419999998</v>
      </c>
      <c r="K4" s="4">
        <v>1.1358921580000001</v>
      </c>
      <c r="L4" s="4"/>
      <c r="M4" s="4">
        <f>AVERAGE(G11,G23)</f>
        <v>43.175550534999999</v>
      </c>
      <c r="N4" s="4">
        <f>STDEV(G7,G8, G9, G19, G20,G21)</f>
        <v>2.3268247923927401</v>
      </c>
      <c r="O4" s="4">
        <f>AVERAGE(G3,G15)</f>
        <v>8291725.6050000004</v>
      </c>
      <c r="P4" s="4">
        <f>STDEV(G3,G15)</f>
        <v>3809894.2290998506</v>
      </c>
      <c r="Q4" s="4"/>
      <c r="R4" s="4">
        <v>43.175550534999999</v>
      </c>
      <c r="S4" s="4">
        <v>2.3268247923927401</v>
      </c>
      <c r="T4" s="4">
        <v>8291725.6050000004</v>
      </c>
      <c r="U4" s="4">
        <v>3809894.2290998506</v>
      </c>
    </row>
    <row r="5" spans="1:21" x14ac:dyDescent="0.3">
      <c r="A5" t="s">
        <v>5</v>
      </c>
      <c r="C5" t="s">
        <v>6</v>
      </c>
      <c r="D5" t="s">
        <v>7</v>
      </c>
      <c r="E5" s="5">
        <v>6403812.9309999999</v>
      </c>
      <c r="F5" s="5">
        <v>4431711.7120000003</v>
      </c>
      <c r="G5" s="5">
        <v>3260366.9849999999</v>
      </c>
      <c r="H5" s="5">
        <v>2457087.9700000002</v>
      </c>
      <c r="I5" s="5">
        <v>1736554.054</v>
      </c>
      <c r="J5" s="5">
        <v>576845.522</v>
      </c>
      <c r="K5" s="5">
        <v>61204.292529999999</v>
      </c>
      <c r="L5" s="4"/>
      <c r="M5" s="4">
        <f>AVERAGE(H11,H23)</f>
        <v>47.107975275000001</v>
      </c>
      <c r="N5" s="4">
        <f>STDEV(H7,H8,H9,H19,H20,H21)</f>
        <v>1.9118654350828459</v>
      </c>
      <c r="O5" s="4">
        <f>AVERAGE(H3,H15)</f>
        <v>6944607.125</v>
      </c>
      <c r="P5" s="4">
        <f>STDEV(H3,H15)</f>
        <v>3336940.0743697626</v>
      </c>
      <c r="Q5" s="4"/>
      <c r="R5" s="4">
        <v>47.107975275000001</v>
      </c>
      <c r="S5" s="4">
        <v>1.9118654350828459</v>
      </c>
      <c r="T5" s="4">
        <v>6944607.125</v>
      </c>
      <c r="U5" s="4">
        <v>3336940.0743697626</v>
      </c>
    </row>
    <row r="6" spans="1:21" x14ac:dyDescent="0.3">
      <c r="C6" t="s">
        <v>8</v>
      </c>
      <c r="D6" t="s">
        <v>4</v>
      </c>
      <c r="E6" s="4">
        <v>5.5380572409999997</v>
      </c>
      <c r="F6" s="4">
        <v>5.1962298450000004</v>
      </c>
      <c r="G6" s="4">
        <v>6.6360462330000001</v>
      </c>
      <c r="H6" s="4">
        <v>5.5057682960000003</v>
      </c>
      <c r="I6" s="4">
        <v>2.6050713299999999</v>
      </c>
      <c r="J6" s="4">
        <v>1.708768477</v>
      </c>
      <c r="K6" s="4">
        <v>0.49381219679999999</v>
      </c>
      <c r="L6" s="4"/>
      <c r="M6" s="4">
        <f>AVERAGE(I11,I23)</f>
        <v>52.129790409999998</v>
      </c>
      <c r="N6" s="4">
        <f>STDEV(I7,I8,I9,I19,I20,I21)</f>
        <v>1.6934661060410874</v>
      </c>
      <c r="O6" s="4">
        <f>AVERAGE(I3,I15)</f>
        <v>5655346.0250000004</v>
      </c>
      <c r="P6" s="4">
        <f>STDEV(I3,I15)</f>
        <v>2836982.2470572055</v>
      </c>
      <c r="Q6" s="4"/>
      <c r="R6" s="4">
        <v>52.129790409999998</v>
      </c>
      <c r="S6" s="4">
        <v>1.6934661060410874</v>
      </c>
      <c r="T6" s="4">
        <v>5655346.0250000004</v>
      </c>
      <c r="U6" s="4">
        <v>2836982.2470572055</v>
      </c>
    </row>
    <row r="7" spans="1:21" x14ac:dyDescent="0.3">
      <c r="A7" t="s">
        <v>9</v>
      </c>
      <c r="B7">
        <v>37.5</v>
      </c>
      <c r="C7" t="s">
        <v>10</v>
      </c>
      <c r="D7" t="s">
        <v>11</v>
      </c>
      <c r="E7" s="4">
        <v>35.246759019999999</v>
      </c>
      <c r="F7" s="4">
        <v>36.817741640000001</v>
      </c>
      <c r="G7" s="4">
        <v>41.057451999999998</v>
      </c>
      <c r="H7" s="4">
        <v>45.770233040000001</v>
      </c>
      <c r="I7" s="4">
        <v>51.929099630000003</v>
      </c>
      <c r="J7" s="4">
        <v>66.320466100000004</v>
      </c>
      <c r="K7" s="4">
        <v>81.114283819999997</v>
      </c>
      <c r="L7" s="4"/>
      <c r="M7" s="4">
        <f>AVERAGE(J11,J23)</f>
        <v>66.048830504999998</v>
      </c>
      <c r="N7" s="4">
        <f>STDEV(J7,J8,J9,J19,J20,J21)</f>
        <v>1.799706134656849</v>
      </c>
      <c r="O7" s="4">
        <f>AVERAGE(J3,J15)</f>
        <v>2590157.4249999998</v>
      </c>
      <c r="P7" s="4">
        <f>STDEV(J3,J15)</f>
        <v>1172707.9799864551</v>
      </c>
      <c r="Q7" s="4"/>
      <c r="R7" s="4">
        <v>66.048830504999998</v>
      </c>
      <c r="S7" s="4">
        <v>1.799706134656849</v>
      </c>
      <c r="T7" s="4">
        <v>2590157.4249999998</v>
      </c>
      <c r="U7" s="4">
        <v>1172707.9799864551</v>
      </c>
    </row>
    <row r="8" spans="1:21" x14ac:dyDescent="0.3">
      <c r="D8" t="s">
        <v>12</v>
      </c>
      <c r="E8" s="4">
        <v>35.312018569999999</v>
      </c>
      <c r="F8" s="4">
        <v>37.562279310000001</v>
      </c>
      <c r="G8" s="4">
        <v>42.440212619999997</v>
      </c>
      <c r="H8" s="4">
        <v>47.143807879999997</v>
      </c>
      <c r="I8" s="4">
        <v>52.991018680000003</v>
      </c>
      <c r="J8" s="4">
        <v>68.074606430000003</v>
      </c>
      <c r="K8" s="4">
        <v>82.911586139999997</v>
      </c>
      <c r="L8" s="4"/>
      <c r="M8" s="4">
        <f>AVERAGE(K11,K23)</f>
        <v>79.837965660000009</v>
      </c>
      <c r="N8" s="4">
        <f>STDEV(K7,K8,K9,K19,K20,K21)</f>
        <v>3.0186682856990603</v>
      </c>
      <c r="O8" s="4">
        <f>AVERAGE(K3,K15)</f>
        <v>443357.88</v>
      </c>
      <c r="P8" s="4">
        <f>STDEV(K3,K15)</f>
        <v>142134.60070535677</v>
      </c>
      <c r="Q8" s="4"/>
      <c r="R8" s="4">
        <v>79.837965660000009</v>
      </c>
      <c r="S8" s="4">
        <v>3.0186682856990603</v>
      </c>
      <c r="T8" s="4">
        <v>443357.88</v>
      </c>
      <c r="U8" s="4">
        <v>142134.60070535677</v>
      </c>
    </row>
    <row r="9" spans="1:21" x14ac:dyDescent="0.3">
      <c r="D9" t="s">
        <v>13</v>
      </c>
      <c r="E9" s="4">
        <v>36.116141849999998</v>
      </c>
      <c r="F9" s="4">
        <v>37.738256970000002</v>
      </c>
      <c r="G9" s="4">
        <v>41.76055788</v>
      </c>
      <c r="H9" s="4">
        <v>46.310901919999999</v>
      </c>
      <c r="I9" s="4">
        <v>52.315093210000001</v>
      </c>
      <c r="J9" s="4">
        <v>67.308490329999998</v>
      </c>
      <c r="K9" s="4">
        <v>82.396193769999996</v>
      </c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3">
      <c r="D10" t="s">
        <v>14</v>
      </c>
      <c r="E10" s="4">
        <v>0.48420029549999999</v>
      </c>
      <c r="F10" s="4">
        <v>0.48864659240000002</v>
      </c>
      <c r="G10" s="4">
        <v>0.69141345030000001</v>
      </c>
      <c r="H10" s="4">
        <v>0.69194930089999995</v>
      </c>
      <c r="I10" s="4">
        <v>0.53751563560000004</v>
      </c>
      <c r="J10" s="4">
        <v>0.87940643190000001</v>
      </c>
      <c r="K10" s="4">
        <v>0.92549248890000002</v>
      </c>
      <c r="L10" s="4"/>
      <c r="M10" s="4"/>
      <c r="N10" s="4">
        <v>37.532680474999999</v>
      </c>
      <c r="O10" s="4">
        <v>39.117342190000002</v>
      </c>
      <c r="P10" s="4">
        <v>43.175550534999999</v>
      </c>
      <c r="Q10" s="4">
        <v>47.107975275000001</v>
      </c>
      <c r="R10" s="4">
        <v>52.129790409999998</v>
      </c>
      <c r="S10" s="4">
        <v>66.048830504999998</v>
      </c>
      <c r="T10" s="4">
        <v>79.837965660000009</v>
      </c>
      <c r="U10" s="4"/>
    </row>
    <row r="11" spans="1:21" x14ac:dyDescent="0.3">
      <c r="D11" t="s">
        <v>15</v>
      </c>
      <c r="E11" s="4">
        <v>35.558306479999999</v>
      </c>
      <c r="F11" s="4">
        <v>37.372759309999999</v>
      </c>
      <c r="G11" s="4">
        <v>41.752740840000001</v>
      </c>
      <c r="H11" s="4">
        <v>46.408314279999999</v>
      </c>
      <c r="I11" s="4">
        <v>52.411737170000002</v>
      </c>
      <c r="J11" s="4">
        <v>67.234520959999998</v>
      </c>
      <c r="K11" s="4">
        <v>82.140687909999997</v>
      </c>
      <c r="L11" s="4"/>
      <c r="M11" s="4"/>
      <c r="N11" s="4">
        <v>2.7300332739655322</v>
      </c>
      <c r="O11" s="4">
        <v>2.5273050755668356</v>
      </c>
      <c r="P11" s="4">
        <v>2.3268247923927401</v>
      </c>
      <c r="Q11" s="4">
        <v>1.9118654350828459</v>
      </c>
      <c r="R11" s="4">
        <v>1.6934661060410874</v>
      </c>
      <c r="S11" s="4">
        <v>1.799706134656849</v>
      </c>
      <c r="T11" s="4">
        <v>3.0186682856990603</v>
      </c>
      <c r="U11" s="4"/>
    </row>
    <row r="12" spans="1:21" x14ac:dyDescent="0.3">
      <c r="E12" s="4"/>
      <c r="F12" s="4"/>
      <c r="G12" s="4"/>
      <c r="H12" s="4"/>
      <c r="I12" s="4"/>
      <c r="J12" s="4"/>
      <c r="K12" s="4"/>
      <c r="L12" s="4"/>
      <c r="M12" s="4"/>
      <c r="N12" s="5">
        <v>14832294.82</v>
      </c>
      <c r="O12" s="5">
        <v>10427802.105</v>
      </c>
      <c r="P12" s="5">
        <v>8291725.6050000004</v>
      </c>
      <c r="Q12" s="5">
        <v>6944607.125</v>
      </c>
      <c r="R12" s="5">
        <v>5655346.0250000004</v>
      </c>
      <c r="S12" s="5">
        <v>2590157.4249999998</v>
      </c>
      <c r="T12" s="5">
        <v>443357.88</v>
      </c>
      <c r="U12" s="4"/>
    </row>
    <row r="13" spans="1:21" x14ac:dyDescent="0.3">
      <c r="A13" s="1">
        <v>44385</v>
      </c>
      <c r="E13" s="4"/>
      <c r="F13" s="4"/>
      <c r="G13" s="4"/>
      <c r="H13" s="4"/>
      <c r="I13" s="4"/>
      <c r="J13" s="4"/>
      <c r="K13" s="4"/>
      <c r="L13" s="4"/>
      <c r="M13" s="4"/>
      <c r="N13" s="5">
        <v>6921667.2505772272</v>
      </c>
      <c r="O13" s="5">
        <v>4739373.4923267281</v>
      </c>
      <c r="P13" s="5">
        <v>3809894.2290998506</v>
      </c>
      <c r="Q13" s="5">
        <v>3336940.0743697626</v>
      </c>
      <c r="R13" s="5">
        <v>2836982.2470572055</v>
      </c>
      <c r="S13" s="5">
        <v>1172707.9799864551</v>
      </c>
      <c r="T13" s="5">
        <v>142134.60070535677</v>
      </c>
      <c r="U13" s="4"/>
    </row>
    <row r="14" spans="1:21" x14ac:dyDescent="0.3">
      <c r="A14" t="s">
        <v>0</v>
      </c>
      <c r="D14" t="s">
        <v>1</v>
      </c>
      <c r="E14" s="4">
        <v>0.1</v>
      </c>
      <c r="F14" s="4">
        <v>0.15</v>
      </c>
      <c r="G14" s="4">
        <v>0.2</v>
      </c>
      <c r="H14" s="4">
        <v>0.25</v>
      </c>
      <c r="I14" s="4">
        <v>0.3</v>
      </c>
      <c r="J14" s="4">
        <v>0.5</v>
      </c>
      <c r="K14" s="4">
        <v>1</v>
      </c>
      <c r="L14" s="4"/>
      <c r="M14" s="4" t="s">
        <v>24</v>
      </c>
      <c r="N14" s="5">
        <f>AVERAGE(E5,E17)</f>
        <v>9168331.3355</v>
      </c>
      <c r="O14" s="5">
        <f t="shared" ref="O14:T14" si="0">AVERAGE(F5,F17)</f>
        <v>6290029.9170000004</v>
      </c>
      <c r="P14" s="5">
        <f t="shared" si="0"/>
        <v>4673196.909</v>
      </c>
      <c r="Q14" s="5">
        <f t="shared" si="0"/>
        <v>3656092.8305000002</v>
      </c>
      <c r="R14" s="5">
        <f t="shared" si="0"/>
        <v>2712291.5120000001</v>
      </c>
      <c r="S14" s="5">
        <f t="shared" si="0"/>
        <v>888843.07599999988</v>
      </c>
      <c r="T14" s="5">
        <f t="shared" si="0"/>
        <v>91507.369565000001</v>
      </c>
      <c r="U14" s="4"/>
    </row>
    <row r="15" spans="1:21" x14ac:dyDescent="0.3">
      <c r="A15">
        <v>210105002</v>
      </c>
      <c r="D15" t="s">
        <v>2</v>
      </c>
      <c r="E15" s="5">
        <v>19726652.670000002</v>
      </c>
      <c r="F15" s="5">
        <v>13779045.24</v>
      </c>
      <c r="G15" s="5">
        <v>10985727.65</v>
      </c>
      <c r="H15" s="5">
        <v>9304180.0800000001</v>
      </c>
      <c r="I15" s="5">
        <v>7661395.4100000001</v>
      </c>
      <c r="J15" s="5">
        <v>3419387.19</v>
      </c>
      <c r="K15" s="5">
        <v>543862.22</v>
      </c>
      <c r="L15" s="4"/>
      <c r="M15" s="4"/>
      <c r="N15" s="5">
        <f>STDEV(E5,E17)</f>
        <v>3909619.421073928</v>
      </c>
      <c r="O15" s="5">
        <f t="shared" ref="O15:T15" si="1">STDEV(F5,F17)</f>
        <v>2628058.8087158254</v>
      </c>
      <c r="P15" s="5">
        <f t="shared" si="1"/>
        <v>1998043.2398473502</v>
      </c>
      <c r="Q15" s="5">
        <f t="shared" si="1"/>
        <v>1695648.9350703601</v>
      </c>
      <c r="R15" s="5">
        <f t="shared" si="1"/>
        <v>1379901.1464190483</v>
      </c>
      <c r="S15" s="5">
        <f t="shared" si="1"/>
        <v>441231.17229403206</v>
      </c>
      <c r="T15" s="5">
        <f t="shared" si="1"/>
        <v>42855.022524533677</v>
      </c>
      <c r="U15" s="4"/>
    </row>
    <row r="16" spans="1:21" x14ac:dyDescent="0.3">
      <c r="A16" t="s">
        <v>3</v>
      </c>
      <c r="D16" t="s">
        <v>4</v>
      </c>
      <c r="E16" s="4">
        <v>94.101885980000006</v>
      </c>
      <c r="F16" s="4">
        <v>47.386344119999997</v>
      </c>
      <c r="G16" s="4">
        <v>23.175976940000002</v>
      </c>
      <c r="H16" s="4">
        <v>15.805370870000001</v>
      </c>
      <c r="I16" s="4">
        <v>12.852429770000001</v>
      </c>
      <c r="J16" s="4">
        <v>15.348091869999999</v>
      </c>
      <c r="K16" s="4">
        <v>6.5668369130000004</v>
      </c>
      <c r="L16" s="4"/>
      <c r="M16" s="4"/>
      <c r="N16" s="4">
        <f>AVERAGE(E7,E19)</f>
        <v>38.092335669999997</v>
      </c>
      <c r="O16" s="4">
        <f t="shared" ref="O16:T18" si="2">AVERAGE(F7,F19)</f>
        <v>39.559828934999999</v>
      </c>
      <c r="P16" s="4">
        <f t="shared" si="2"/>
        <v>43.610718230000003</v>
      </c>
      <c r="Q16" s="4">
        <f t="shared" si="2"/>
        <v>47.550635979999996</v>
      </c>
      <c r="R16" s="4">
        <f t="shared" si="2"/>
        <v>52.615515115000001</v>
      </c>
      <c r="S16" s="4">
        <f t="shared" si="2"/>
        <v>66.18813145</v>
      </c>
      <c r="T16" s="4">
        <f t="shared" si="2"/>
        <v>80.003128759999996</v>
      </c>
      <c r="U16" s="4"/>
    </row>
    <row r="17" spans="1:21" x14ac:dyDescent="0.3">
      <c r="A17" t="s">
        <v>5</v>
      </c>
      <c r="B17">
        <v>0.1</v>
      </c>
      <c r="C17" t="s">
        <v>6</v>
      </c>
      <c r="D17" t="s">
        <v>7</v>
      </c>
      <c r="E17" s="5">
        <v>11932849.74</v>
      </c>
      <c r="F17" s="5">
        <v>8148348.1220000004</v>
      </c>
      <c r="G17" s="5">
        <v>6086026.8329999996</v>
      </c>
      <c r="H17" s="5">
        <v>4855097.6909999996</v>
      </c>
      <c r="I17" s="5">
        <v>3688028.97</v>
      </c>
      <c r="J17" s="5">
        <v>1200840.6299999999</v>
      </c>
      <c r="K17" s="5">
        <v>121810.4466</v>
      </c>
      <c r="L17" s="4"/>
      <c r="M17" s="4"/>
      <c r="N17" s="4">
        <f t="shared" ref="N17:N18" si="3">AVERAGE(E8,E20)</f>
        <v>35.91512942</v>
      </c>
      <c r="O17" s="4">
        <f t="shared" si="2"/>
        <v>37.729216085000004</v>
      </c>
      <c r="P17" s="4">
        <f t="shared" si="2"/>
        <v>41.993675275000001</v>
      </c>
      <c r="Q17" s="4">
        <f t="shared" si="2"/>
        <v>45.92759504</v>
      </c>
      <c r="R17" s="4">
        <f t="shared" si="2"/>
        <v>50.931588855000001</v>
      </c>
      <c r="S17" s="4">
        <f t="shared" si="2"/>
        <v>65.456637694999998</v>
      </c>
      <c r="T17" s="4">
        <f t="shared" si="2"/>
        <v>78.80763662999999</v>
      </c>
      <c r="U17" s="4"/>
    </row>
    <row r="18" spans="1:21" x14ac:dyDescent="0.3">
      <c r="B18">
        <v>0.2021</v>
      </c>
      <c r="C18" t="s">
        <v>8</v>
      </c>
      <c r="D18" t="s">
        <v>4</v>
      </c>
      <c r="E18" s="4">
        <v>113.9104451</v>
      </c>
      <c r="F18" s="4">
        <v>73.812295250000005</v>
      </c>
      <c r="G18" s="4">
        <v>57.801568340000003</v>
      </c>
      <c r="H18" s="4">
        <v>44.428814789999997</v>
      </c>
      <c r="I18" s="4">
        <v>33.151887549999998</v>
      </c>
      <c r="J18" s="4">
        <v>9.0604738309999995</v>
      </c>
      <c r="K18" s="4">
        <v>1.8873302460000001</v>
      </c>
      <c r="L18" s="4"/>
      <c r="M18" s="4"/>
      <c r="N18" s="4">
        <f t="shared" si="3"/>
        <v>38.590576334999994</v>
      </c>
      <c r="O18" s="4">
        <f t="shared" si="2"/>
        <v>40.062981545</v>
      </c>
      <c r="P18" s="4">
        <f t="shared" si="2"/>
        <v>43.922258084999996</v>
      </c>
      <c r="Q18" s="4">
        <f t="shared" si="2"/>
        <v>47.845694805000001</v>
      </c>
      <c r="R18" s="4">
        <f t="shared" si="2"/>
        <v>52.842267265000004</v>
      </c>
      <c r="S18" s="4">
        <f t="shared" si="2"/>
        <v>66.501722354999998</v>
      </c>
      <c r="T18" s="4">
        <f t="shared" si="2"/>
        <v>80.703131584999994</v>
      </c>
      <c r="U18" s="4"/>
    </row>
    <row r="19" spans="1:21" x14ac:dyDescent="0.3">
      <c r="A19" t="s">
        <v>9</v>
      </c>
      <c r="B19">
        <v>62.2</v>
      </c>
      <c r="C19" t="s">
        <v>10</v>
      </c>
      <c r="D19" t="s">
        <v>11</v>
      </c>
      <c r="E19" s="4">
        <v>40.937912320000002</v>
      </c>
      <c r="F19" s="4">
        <v>42.301916230000003</v>
      </c>
      <c r="G19" s="4">
        <v>46.163984460000002</v>
      </c>
      <c r="H19" s="4">
        <v>49.331038919999997</v>
      </c>
      <c r="I19" s="4">
        <v>53.301930599999999</v>
      </c>
      <c r="J19" s="4">
        <v>66.055796799999996</v>
      </c>
      <c r="K19" s="4">
        <v>78.891973699999994</v>
      </c>
      <c r="L19" s="4"/>
      <c r="M19" s="4"/>
      <c r="N19" s="4">
        <f>STDEV(E7,E19)</f>
        <v>4.0242530912022003</v>
      </c>
      <c r="O19" s="4">
        <f t="shared" ref="O19:T21" si="4">STDEV(F7,F19)</f>
        <v>3.8778970417999554</v>
      </c>
      <c r="P19" s="4">
        <f t="shared" si="4"/>
        <v>3.6108637308152249</v>
      </c>
      <c r="Q19" s="4">
        <f t="shared" si="4"/>
        <v>2.5178699842369294</v>
      </c>
      <c r="R19" s="4">
        <f t="shared" si="4"/>
        <v>0.9707380883099026</v>
      </c>
      <c r="S19" s="4">
        <f t="shared" si="4"/>
        <v>0.18714945680190267</v>
      </c>
      <c r="T19" s="4">
        <f t="shared" si="4"/>
        <v>1.5714105557514924</v>
      </c>
      <c r="U19" s="4"/>
    </row>
    <row r="20" spans="1:21" x14ac:dyDescent="0.3">
      <c r="D20" t="s">
        <v>12</v>
      </c>
      <c r="E20" s="4">
        <v>36.51824027</v>
      </c>
      <c r="F20" s="4">
        <v>37.896152860000001</v>
      </c>
      <c r="G20" s="4">
        <v>41.547137929999998</v>
      </c>
      <c r="H20" s="4">
        <v>44.711382200000003</v>
      </c>
      <c r="I20" s="4">
        <v>48.872159029999999</v>
      </c>
      <c r="J20" s="4">
        <v>62.83866896</v>
      </c>
      <c r="K20" s="4">
        <v>74.703687119999998</v>
      </c>
      <c r="L20" s="4"/>
      <c r="M20" s="4"/>
      <c r="N20" s="4">
        <f t="shared" ref="N20:N21" si="5">STDEV(E8,E20)</f>
        <v>0.85292754368436563</v>
      </c>
      <c r="O20" s="4">
        <f t="shared" si="4"/>
        <v>0.23608425126382573</v>
      </c>
      <c r="P20" s="4">
        <f t="shared" si="4"/>
        <v>0.63149916940507289</v>
      </c>
      <c r="Q20" s="4">
        <f t="shared" si="4"/>
        <v>1.7199846930602951</v>
      </c>
      <c r="R20" s="4">
        <f t="shared" si="4"/>
        <v>2.912473589270653</v>
      </c>
      <c r="S20" s="4">
        <f t="shared" si="4"/>
        <v>3.7023668909057377</v>
      </c>
      <c r="T20" s="4">
        <f t="shared" si="4"/>
        <v>5.8038610563364168</v>
      </c>
      <c r="U20" s="4"/>
    </row>
    <row r="21" spans="1:21" x14ac:dyDescent="0.3">
      <c r="D21" t="s">
        <v>13</v>
      </c>
      <c r="E21" s="4">
        <v>41.065010819999998</v>
      </c>
      <c r="F21" s="4">
        <v>42.387706119999997</v>
      </c>
      <c r="G21" s="4">
        <v>46.083958289999998</v>
      </c>
      <c r="H21" s="4">
        <v>49.380487690000002</v>
      </c>
      <c r="I21" s="4">
        <v>53.36944132</v>
      </c>
      <c r="J21" s="4">
        <v>65.694954379999999</v>
      </c>
      <c r="K21" s="4">
        <v>79.010069400000006</v>
      </c>
      <c r="L21" s="4"/>
      <c r="M21" s="4"/>
      <c r="N21" s="4">
        <f t="shared" si="5"/>
        <v>3.4993788078906847</v>
      </c>
      <c r="O21" s="4">
        <f t="shared" si="4"/>
        <v>3.2876570227470259</v>
      </c>
      <c r="P21" s="4">
        <f t="shared" si="4"/>
        <v>3.0571057476956986</v>
      </c>
      <c r="Q21" s="4">
        <f t="shared" si="4"/>
        <v>2.1705249134007323</v>
      </c>
      <c r="R21" s="4">
        <f t="shared" si="4"/>
        <v>0.74553669831221947</v>
      </c>
      <c r="S21" s="4">
        <f t="shared" si="4"/>
        <v>1.1409422119332777</v>
      </c>
      <c r="T21" s="4">
        <f t="shared" si="4"/>
        <v>2.3943515039680192</v>
      </c>
      <c r="U21" s="4"/>
    </row>
    <row r="22" spans="1:21" x14ac:dyDescent="0.3">
      <c r="D22" t="s">
        <v>14</v>
      </c>
      <c r="E22" s="4">
        <v>2.5891690249999999</v>
      </c>
      <c r="F22" s="4">
        <v>2.568792239</v>
      </c>
      <c r="G22" s="4">
        <v>2.6427389539999999</v>
      </c>
      <c r="H22" s="4">
        <v>2.6815486640000001</v>
      </c>
      <c r="I22" s="4">
        <v>2.577239541</v>
      </c>
      <c r="J22" s="4">
        <v>1.7625022530000001</v>
      </c>
      <c r="K22" s="4">
        <v>2.4529104990000001</v>
      </c>
      <c r="L22" s="4"/>
      <c r="M22" s="4"/>
      <c r="N22" s="4"/>
      <c r="O22" s="4"/>
      <c r="P22" s="4"/>
      <c r="Q22" s="4"/>
      <c r="R22" s="4"/>
      <c r="S22" s="4"/>
      <c r="T22" s="4"/>
      <c r="U22" s="4"/>
    </row>
    <row r="23" spans="1:21" x14ac:dyDescent="0.3">
      <c r="D23" t="s">
        <v>15</v>
      </c>
      <c r="E23" s="4">
        <v>39.50705447</v>
      </c>
      <c r="F23" s="4">
        <v>40.861925069999998</v>
      </c>
      <c r="G23" s="4">
        <v>44.598360229999997</v>
      </c>
      <c r="H23" s="4">
        <v>47.807636270000003</v>
      </c>
      <c r="I23" s="4">
        <v>51.847843650000002</v>
      </c>
      <c r="J23" s="4">
        <v>64.863140049999998</v>
      </c>
      <c r="K23" s="4">
        <v>77.535243410000007</v>
      </c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1:21" x14ac:dyDescent="0.3"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x14ac:dyDescent="0.3"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x14ac:dyDescent="0.3"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x14ac:dyDescent="0.3"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83146-7D6F-4CAA-AC71-B01A8E32AC21}">
  <dimension ref="A1:U23"/>
  <sheetViews>
    <sheetView workbookViewId="0">
      <selection activeCell="M17" sqref="M17"/>
    </sheetView>
  </sheetViews>
  <sheetFormatPr defaultRowHeight="14.4" x14ac:dyDescent="0.3"/>
  <cols>
    <col min="5" max="5" width="15.33203125" bestFit="1" customWidth="1"/>
    <col min="6" max="10" width="14.33203125" bestFit="1" customWidth="1"/>
    <col min="11" max="11" width="12.5546875" bestFit="1" customWidth="1"/>
    <col min="13" max="13" width="9.44140625" bestFit="1" customWidth="1"/>
    <col min="14" max="20" width="14.33203125" bestFit="1" customWidth="1"/>
  </cols>
  <sheetData>
    <row r="1" spans="1:21" x14ac:dyDescent="0.3">
      <c r="A1" s="1">
        <v>44400</v>
      </c>
      <c r="M1" t="s">
        <v>16</v>
      </c>
      <c r="N1" t="s">
        <v>17</v>
      </c>
      <c r="O1" t="s">
        <v>18</v>
      </c>
      <c r="R1" t="s">
        <v>16</v>
      </c>
      <c r="S1" t="s">
        <v>17</v>
      </c>
      <c r="T1" t="s">
        <v>18</v>
      </c>
    </row>
    <row r="2" spans="1:21" x14ac:dyDescent="0.3">
      <c r="A2" t="s">
        <v>0</v>
      </c>
      <c r="D2" t="s">
        <v>1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46.924734720000004</v>
      </c>
      <c r="N2">
        <f>STDEV(E7, E8, E9,E19, E20,E21)</f>
        <v>3.2664700499857009</v>
      </c>
      <c r="O2" s="2">
        <f>AVERAGE(E3,E15)</f>
        <v>8907307.8499999996</v>
      </c>
      <c r="P2">
        <f>STDEV(E3,E15)</f>
        <v>2776388.8032662985</v>
      </c>
      <c r="R2">
        <v>46.924734720000004</v>
      </c>
      <c r="S2">
        <v>3.2664700499857009</v>
      </c>
      <c r="T2">
        <v>8907307.8499999996</v>
      </c>
      <c r="U2">
        <v>2776388.8032662985</v>
      </c>
    </row>
    <row r="3" spans="1:21" x14ac:dyDescent="0.3">
      <c r="A3">
        <v>210105002</v>
      </c>
      <c r="D3" t="s">
        <v>2</v>
      </c>
      <c r="E3" s="5">
        <v>6944104.5</v>
      </c>
      <c r="F3" s="5">
        <v>4983712.96</v>
      </c>
      <c r="G3" s="5">
        <v>4006267.2</v>
      </c>
      <c r="H3" s="5">
        <v>3338522.49</v>
      </c>
      <c r="I3" s="5">
        <v>2718794.97</v>
      </c>
      <c r="J3" s="5">
        <v>1370847.88</v>
      </c>
      <c r="K3" s="5">
        <v>286891.53000000003</v>
      </c>
      <c r="L3" s="4"/>
      <c r="M3" s="4">
        <f>AVERAGE(F11,F23)</f>
        <v>48.807834919999998</v>
      </c>
      <c r="N3" s="4">
        <f>STDEV(F7,F8,F9,F19,F20,F21)</f>
        <v>3.2049407682156548</v>
      </c>
      <c r="O3" s="4">
        <f>AVERAGE(F3, F15)</f>
        <v>6345476.2300000004</v>
      </c>
      <c r="P3" s="4">
        <f>STDEV(F3,F15)</f>
        <v>1925824.0851755354</v>
      </c>
      <c r="Q3" s="4"/>
      <c r="R3" s="4">
        <v>48.807834919999998</v>
      </c>
      <c r="S3" s="4">
        <v>3.2049407682156548</v>
      </c>
      <c r="T3" s="4">
        <v>6345476.2300000004</v>
      </c>
      <c r="U3">
        <v>1925824.0851755354</v>
      </c>
    </row>
    <row r="4" spans="1:21" x14ac:dyDescent="0.3">
      <c r="A4" t="s">
        <v>3</v>
      </c>
      <c r="D4" t="s">
        <v>4</v>
      </c>
      <c r="E4" s="4">
        <v>25.648327569999999</v>
      </c>
      <c r="F4" s="4">
        <v>18.563114169999999</v>
      </c>
      <c r="G4" s="4">
        <v>13.12689527</v>
      </c>
      <c r="H4" s="4">
        <v>13.44420893</v>
      </c>
      <c r="I4" s="4">
        <v>10.71782335</v>
      </c>
      <c r="J4" s="4">
        <v>3.5896651099999999</v>
      </c>
      <c r="K4" s="4">
        <v>0.95575900030000005</v>
      </c>
      <c r="L4" s="4"/>
      <c r="M4" s="4">
        <f>AVERAGE(G11,G23)</f>
        <v>53.329201100000006</v>
      </c>
      <c r="N4" s="4">
        <f>STDEV(G7,G8, G9, G19, G20,G21)</f>
        <v>2.9164720528385488</v>
      </c>
      <c r="O4" s="4">
        <f>AVERAGE(G3,G15)</f>
        <v>5038102.79</v>
      </c>
      <c r="P4" s="4">
        <f>STDEV(G3,G15)</f>
        <v>1459235.8855172445</v>
      </c>
      <c r="Q4" s="4"/>
      <c r="R4" s="4">
        <v>53.329201100000006</v>
      </c>
      <c r="S4" s="4">
        <v>2.9164720528385488</v>
      </c>
      <c r="T4" s="4">
        <v>5038102.79</v>
      </c>
      <c r="U4">
        <v>1459235.8855172445</v>
      </c>
    </row>
    <row r="5" spans="1:21" x14ac:dyDescent="0.3">
      <c r="A5" t="s">
        <v>5</v>
      </c>
      <c r="C5" t="s">
        <v>6</v>
      </c>
      <c r="D5" t="s">
        <v>7</v>
      </c>
      <c r="E5" s="5">
        <v>3513755.2910000002</v>
      </c>
      <c r="F5" s="5">
        <v>2430671.9580000001</v>
      </c>
      <c r="G5" s="5">
        <v>1784771.1640000001</v>
      </c>
      <c r="H5" s="5">
        <v>1348285.7139999999</v>
      </c>
      <c r="I5" s="5">
        <v>975003.96829999995</v>
      </c>
      <c r="J5" s="5">
        <v>331121.69309999997</v>
      </c>
      <c r="K5" s="5">
        <v>35505.291010000001</v>
      </c>
      <c r="L5" s="4"/>
      <c r="M5" s="4">
        <f>AVERAGE(H11,H23)</f>
        <v>57.878466180000004</v>
      </c>
      <c r="N5" s="4">
        <f>STDEV(H7,H8,H9,H19,H20,H21)</f>
        <v>2.5636219332633163</v>
      </c>
      <c r="O5" s="4">
        <f>AVERAGE(H3,H15)</f>
        <v>4145581.9750000001</v>
      </c>
      <c r="P5" s="4">
        <f>STDEV(H3,H15)</f>
        <v>1141354.4693288452</v>
      </c>
      <c r="Q5" s="4"/>
      <c r="R5" s="4">
        <v>57.878466180000004</v>
      </c>
      <c r="S5" s="4">
        <v>2.5636219332633163</v>
      </c>
      <c r="T5" s="4">
        <v>4145581.9750000001</v>
      </c>
      <c r="U5">
        <v>1141354.4693288452</v>
      </c>
    </row>
    <row r="6" spans="1:21" x14ac:dyDescent="0.3">
      <c r="B6">
        <v>0</v>
      </c>
      <c r="C6" t="s">
        <v>8</v>
      </c>
      <c r="D6" t="s">
        <v>4</v>
      </c>
      <c r="E6" s="4">
        <v>18.339357570000001</v>
      </c>
      <c r="F6" s="4">
        <v>11.68677477</v>
      </c>
      <c r="G6" s="4">
        <v>10.36144095</v>
      </c>
      <c r="H6" s="4">
        <v>10.12988004</v>
      </c>
      <c r="I6" s="4">
        <v>9.600962719</v>
      </c>
      <c r="J6" s="4">
        <v>2.929776318</v>
      </c>
      <c r="K6" s="4">
        <v>0.55200756699999998</v>
      </c>
      <c r="L6" s="4"/>
      <c r="M6" s="4">
        <f>AVERAGE(I11,I23)</f>
        <v>62.967729869999999</v>
      </c>
      <c r="N6" s="4">
        <f>STDEV(I7,I8,I9,I19,I20,I21)</f>
        <v>2.16621750901384</v>
      </c>
      <c r="O6" s="4">
        <f>AVERAGE(I3,I15)</f>
        <v>3326425.4950000001</v>
      </c>
      <c r="P6" s="4">
        <f>STDEV(I3,I15)</f>
        <v>859319.32936688373</v>
      </c>
      <c r="Q6" s="4"/>
      <c r="R6" s="4">
        <v>62.967729869999999</v>
      </c>
      <c r="S6" s="4">
        <v>2.16621750901384</v>
      </c>
      <c r="T6" s="4">
        <v>3326425.4950000001</v>
      </c>
      <c r="U6">
        <v>859319.32936688373</v>
      </c>
    </row>
    <row r="7" spans="1:21" x14ac:dyDescent="0.3">
      <c r="A7" t="s">
        <v>9</v>
      </c>
      <c r="B7">
        <v>35.5</v>
      </c>
      <c r="C7" t="s">
        <v>10</v>
      </c>
      <c r="D7" t="s">
        <v>11</v>
      </c>
      <c r="E7" s="4">
        <v>49.041035239999999</v>
      </c>
      <c r="F7" s="4">
        <v>50.778406230000002</v>
      </c>
      <c r="G7" s="4">
        <v>54.716128359999999</v>
      </c>
      <c r="H7" s="4">
        <v>58.440359270000002</v>
      </c>
      <c r="I7" s="4">
        <v>63.147595010000003</v>
      </c>
      <c r="J7" s="4">
        <v>75.614984179999993</v>
      </c>
      <c r="K7" s="4">
        <v>88.505747130000003</v>
      </c>
      <c r="L7" s="4"/>
      <c r="M7" s="4">
        <f>AVERAGE(J11,J23)</f>
        <v>75.985768580000013</v>
      </c>
      <c r="N7" s="4">
        <f>STDEV(J7,J8,J9,J19,J20,J21)</f>
        <v>0.92311772284281912</v>
      </c>
      <c r="O7" s="4">
        <f>AVERAGE(J3,J15)</f>
        <v>1640921.14</v>
      </c>
      <c r="P7" s="4">
        <f>STDEV(J3,J15)</f>
        <v>381941.26712631446</v>
      </c>
      <c r="Q7" s="4"/>
      <c r="R7" s="4">
        <v>75.985768580000013</v>
      </c>
      <c r="S7" s="4">
        <v>0.92311772284281912</v>
      </c>
      <c r="T7" s="4">
        <v>1640921.14</v>
      </c>
      <c r="U7">
        <v>381941.26712631446</v>
      </c>
    </row>
    <row r="8" spans="1:21" x14ac:dyDescent="0.3">
      <c r="D8" t="s">
        <v>12</v>
      </c>
      <c r="E8" s="4">
        <v>47.332954450000003</v>
      </c>
      <c r="F8" s="4">
        <v>49.378451079999998</v>
      </c>
      <c r="G8" s="4">
        <v>53.89000317</v>
      </c>
      <c r="H8" s="4">
        <v>58.075543359999998</v>
      </c>
      <c r="I8" s="4">
        <v>62.281656560000002</v>
      </c>
      <c r="J8" s="4">
        <v>74.60690219</v>
      </c>
      <c r="K8" s="4">
        <v>86.278381049999993</v>
      </c>
      <c r="L8" s="4"/>
      <c r="M8" s="4">
        <f>AVERAGE(K11,K23)</f>
        <v>87.361540160000004</v>
      </c>
      <c r="N8" s="4">
        <f>STDEV(K7,K8,K9,K19,K20,K21)</f>
        <v>1.0008991379030707</v>
      </c>
      <c r="O8" s="4">
        <f>AVERAGE(K3,K15)</f>
        <v>326702.77</v>
      </c>
      <c r="P8" s="4">
        <f>STDEV(K3,K15)</f>
        <v>56301.595542890267</v>
      </c>
      <c r="Q8" s="4"/>
      <c r="R8" s="4">
        <v>87.361540160000004</v>
      </c>
      <c r="S8" s="4">
        <v>1.0008991379030707</v>
      </c>
      <c r="T8" s="4">
        <v>326702.77</v>
      </c>
      <c r="U8">
        <v>56301.595542890267</v>
      </c>
    </row>
    <row r="9" spans="1:21" x14ac:dyDescent="0.3">
      <c r="D9" t="s">
        <v>13</v>
      </c>
      <c r="E9" s="4">
        <v>51.743318960000003</v>
      </c>
      <c r="F9" s="4">
        <v>53.449244419999999</v>
      </c>
      <c r="G9" s="4">
        <v>57.680986750000002</v>
      </c>
      <c r="H9" s="4">
        <v>62.23439853</v>
      </c>
      <c r="I9" s="4">
        <v>66.889357110000006</v>
      </c>
      <c r="J9" s="4">
        <v>77.281593270000002</v>
      </c>
      <c r="K9" s="4">
        <v>88.049382719999997</v>
      </c>
      <c r="L9" s="4"/>
      <c r="M9" s="4"/>
      <c r="N9" s="4"/>
      <c r="O9" s="4"/>
      <c r="P9" s="4"/>
      <c r="Q9" s="4"/>
      <c r="R9" s="4"/>
      <c r="S9" s="4"/>
      <c r="T9" s="4"/>
    </row>
    <row r="10" spans="1:21" x14ac:dyDescent="0.3">
      <c r="D10" t="s">
        <v>14</v>
      </c>
      <c r="E10" s="4">
        <v>2.2237802769999999</v>
      </c>
      <c r="F10" s="4">
        <v>2.068196054</v>
      </c>
      <c r="G10" s="4">
        <v>1.993507157</v>
      </c>
      <c r="H10" s="4">
        <v>2.303037878</v>
      </c>
      <c r="I10" s="4">
        <v>2.4488615500000002</v>
      </c>
      <c r="J10" s="4">
        <v>1.350789123</v>
      </c>
      <c r="K10" s="4">
        <v>1.1765681059999999</v>
      </c>
      <c r="L10" s="4"/>
      <c r="M10" s="4"/>
      <c r="N10" s="4"/>
      <c r="O10" s="4"/>
      <c r="P10" s="4"/>
      <c r="Q10" s="4"/>
      <c r="R10" s="4"/>
      <c r="S10" s="4"/>
      <c r="T10" s="4"/>
    </row>
    <row r="11" spans="1:21" x14ac:dyDescent="0.3">
      <c r="D11" t="s">
        <v>15</v>
      </c>
      <c r="E11" s="4">
        <v>49.372436219999997</v>
      </c>
      <c r="F11" s="4">
        <v>51.202033909999997</v>
      </c>
      <c r="G11" s="4">
        <v>55.429039430000003</v>
      </c>
      <c r="H11" s="4">
        <v>59.583433720000002</v>
      </c>
      <c r="I11" s="4">
        <v>64.106202890000006</v>
      </c>
      <c r="J11" s="4">
        <v>75.834493210000005</v>
      </c>
      <c r="K11" s="4">
        <v>87.611170299999998</v>
      </c>
      <c r="L11" s="4"/>
      <c r="M11" s="4" t="s">
        <v>16</v>
      </c>
      <c r="N11" s="4">
        <v>46.924734720000004</v>
      </c>
      <c r="O11" s="4">
        <v>48.807834919999998</v>
      </c>
      <c r="P11" s="4">
        <v>53.329201100000006</v>
      </c>
      <c r="Q11" s="4">
        <v>57.878466180000004</v>
      </c>
      <c r="R11" s="4">
        <v>62.967729869999999</v>
      </c>
      <c r="S11" s="4">
        <v>75.985768580000013</v>
      </c>
      <c r="T11" s="4">
        <v>87.361540160000004</v>
      </c>
    </row>
    <row r="12" spans="1:21" x14ac:dyDescent="0.3">
      <c r="E12" s="4"/>
      <c r="F12" s="4"/>
      <c r="G12" s="4"/>
      <c r="H12" s="4"/>
      <c r="I12" s="4"/>
      <c r="J12" s="4"/>
      <c r="K12" s="4"/>
      <c r="L12" s="4"/>
      <c r="M12" s="4" t="s">
        <v>17</v>
      </c>
      <c r="N12" s="4">
        <v>3.2664700499857009</v>
      </c>
      <c r="O12" s="4">
        <v>3.2049407682156548</v>
      </c>
      <c r="P12" s="4">
        <v>2.9164720528385488</v>
      </c>
      <c r="Q12" s="4">
        <v>2.5636219332633163</v>
      </c>
      <c r="R12" s="4">
        <v>2.16621750901384</v>
      </c>
      <c r="S12" s="4">
        <v>0.92311772284281912</v>
      </c>
      <c r="T12" s="4">
        <v>1.0008991379030707</v>
      </c>
    </row>
    <row r="13" spans="1:21" x14ac:dyDescent="0.3">
      <c r="A13" s="1">
        <v>44420</v>
      </c>
      <c r="E13" s="4"/>
      <c r="F13" s="4"/>
      <c r="G13" s="4"/>
      <c r="H13" s="4"/>
      <c r="I13" s="4"/>
      <c r="J13" s="4"/>
      <c r="K13" s="4"/>
      <c r="L13" s="4"/>
      <c r="M13" s="4" t="s">
        <v>18</v>
      </c>
      <c r="N13" s="5">
        <v>8907307.8499999996</v>
      </c>
      <c r="O13" s="5">
        <v>6345476.2300000004</v>
      </c>
      <c r="P13" s="5">
        <v>5038102.79</v>
      </c>
      <c r="Q13" s="5">
        <v>4145581.9750000001</v>
      </c>
      <c r="R13" s="5">
        <v>3326425.4950000001</v>
      </c>
      <c r="S13" s="5">
        <v>1640921.14</v>
      </c>
      <c r="T13" s="5">
        <v>326702.77</v>
      </c>
    </row>
    <row r="14" spans="1:21" x14ac:dyDescent="0.3">
      <c r="A14" t="s">
        <v>0</v>
      </c>
      <c r="D14" t="s">
        <v>1</v>
      </c>
      <c r="E14" s="4">
        <v>0.1</v>
      </c>
      <c r="F14" s="4">
        <v>0.15</v>
      </c>
      <c r="G14" s="4">
        <v>0.2</v>
      </c>
      <c r="H14" s="4">
        <v>0.25</v>
      </c>
      <c r="I14" s="4">
        <v>0.3</v>
      </c>
      <c r="J14" s="4">
        <v>0.5</v>
      </c>
      <c r="K14" s="4">
        <v>1</v>
      </c>
      <c r="L14" s="4"/>
      <c r="M14" s="4"/>
      <c r="N14" s="5">
        <v>2776388.8032662985</v>
      </c>
      <c r="O14" s="5">
        <v>1925824.0851755354</v>
      </c>
      <c r="P14" s="5">
        <v>1459235.8855172445</v>
      </c>
      <c r="Q14" s="5">
        <v>1141354.4693288452</v>
      </c>
      <c r="R14" s="5">
        <v>859319.32936688373</v>
      </c>
      <c r="S14" s="5">
        <v>381941.26712631446</v>
      </c>
      <c r="T14" s="5">
        <v>56301.595542890267</v>
      </c>
    </row>
    <row r="15" spans="1:21" x14ac:dyDescent="0.3">
      <c r="A15">
        <v>210105002</v>
      </c>
      <c r="D15" t="s">
        <v>2</v>
      </c>
      <c r="E15" s="5">
        <v>10870511.199999999</v>
      </c>
      <c r="F15" s="5">
        <v>7707239.5</v>
      </c>
      <c r="G15" s="5">
        <v>6069938.3799999999</v>
      </c>
      <c r="H15" s="5">
        <v>4952641.46</v>
      </c>
      <c r="I15" s="5">
        <v>3934056.02</v>
      </c>
      <c r="J15" s="5">
        <v>1910994.4</v>
      </c>
      <c r="K15" s="5">
        <v>366514.01</v>
      </c>
      <c r="L15" s="4"/>
      <c r="M15" s="4" t="s">
        <v>24</v>
      </c>
      <c r="N15" s="5">
        <f>AVERAGE(E5,E17)</f>
        <v>4770275.4045000002</v>
      </c>
      <c r="O15" s="5">
        <f t="shared" ref="O15:T15" si="0">AVERAGE(F5,F17)</f>
        <v>3276867.4915</v>
      </c>
      <c r="P15" s="5">
        <f t="shared" si="0"/>
        <v>2369819.7555</v>
      </c>
      <c r="Q15" s="5">
        <f t="shared" si="0"/>
        <v>1757732.4929999998</v>
      </c>
      <c r="R15" s="5">
        <f t="shared" si="0"/>
        <v>1237185.45765</v>
      </c>
      <c r="S15" s="5">
        <f t="shared" si="0"/>
        <v>393420.79054999998</v>
      </c>
      <c r="T15" s="5">
        <f t="shared" si="0"/>
        <v>41342.981639999998</v>
      </c>
    </row>
    <row r="16" spans="1:21" x14ac:dyDescent="0.3">
      <c r="A16" t="s">
        <v>3</v>
      </c>
      <c r="D16" t="s">
        <v>4</v>
      </c>
      <c r="E16" s="4">
        <v>139.16607379999999</v>
      </c>
      <c r="F16" s="4">
        <v>106.2125307</v>
      </c>
      <c r="G16" s="4">
        <v>85.251343239999997</v>
      </c>
      <c r="H16" s="4">
        <v>67.923535939999994</v>
      </c>
      <c r="I16" s="4">
        <v>51.517274970000003</v>
      </c>
      <c r="J16" s="4">
        <v>19.37678352</v>
      </c>
      <c r="K16" s="4">
        <v>2.4415396729999999</v>
      </c>
      <c r="L16" s="4"/>
      <c r="M16" s="4"/>
      <c r="N16" s="5">
        <f>STDEV(E5,E17)</f>
        <v>1776987.7859062818</v>
      </c>
      <c r="O16" s="5">
        <f t="shared" ref="O16:T16" si="1">STDEV(F5,F17)</f>
        <v>1196701.1998952366</v>
      </c>
      <c r="P16" s="5">
        <f t="shared" si="1"/>
        <v>827383.65274657658</v>
      </c>
      <c r="Q16" s="5">
        <f t="shared" si="1"/>
        <v>579045.18793177977</v>
      </c>
      <c r="R16" s="5">
        <f t="shared" si="1"/>
        <v>370780.61804194655</v>
      </c>
      <c r="S16" s="5">
        <f t="shared" si="1"/>
        <v>88104.228537393079</v>
      </c>
      <c r="T16" s="5">
        <f t="shared" si="1"/>
        <v>8255.7412618843773</v>
      </c>
    </row>
    <row r="17" spans="1:20" x14ac:dyDescent="0.3">
      <c r="A17" t="s">
        <v>5</v>
      </c>
      <c r="B17">
        <v>0.15</v>
      </c>
      <c r="C17" t="s">
        <v>6</v>
      </c>
      <c r="D17" t="s">
        <v>7</v>
      </c>
      <c r="E17" s="5">
        <v>6026795.5180000002</v>
      </c>
      <c r="F17" s="5">
        <v>4123063.0249999999</v>
      </c>
      <c r="G17" s="5">
        <v>2954868.3470000001</v>
      </c>
      <c r="H17" s="5">
        <v>2167179.2719999999</v>
      </c>
      <c r="I17" s="5">
        <v>1499366.9469999999</v>
      </c>
      <c r="J17" s="5">
        <v>455719.88799999998</v>
      </c>
      <c r="K17" s="5">
        <v>47180.672270000003</v>
      </c>
      <c r="L17" s="4"/>
      <c r="M17" s="4"/>
      <c r="N17" s="4"/>
      <c r="O17" s="4"/>
      <c r="P17" s="4"/>
      <c r="Q17" s="4"/>
      <c r="R17" s="4"/>
      <c r="S17" s="4"/>
      <c r="T17" s="4"/>
    </row>
    <row r="18" spans="1:20" x14ac:dyDescent="0.3">
      <c r="B18">
        <v>0.30320000000000003</v>
      </c>
      <c r="C18" t="s">
        <v>8</v>
      </c>
      <c r="D18" t="s">
        <v>4</v>
      </c>
      <c r="E18" s="4">
        <v>37.69603944</v>
      </c>
      <c r="F18" s="4">
        <v>28.881818989999999</v>
      </c>
      <c r="G18" s="4">
        <v>20.279301100000001</v>
      </c>
      <c r="H18" s="4">
        <v>15.95168065</v>
      </c>
      <c r="I18" s="4">
        <v>9.7391151869999995</v>
      </c>
      <c r="J18" s="4">
        <v>2.9204824610000002</v>
      </c>
      <c r="K18" s="4">
        <v>0.51913664859999997</v>
      </c>
      <c r="L18" s="4"/>
      <c r="M18" s="4"/>
      <c r="N18" s="4"/>
      <c r="O18" s="4"/>
      <c r="P18" s="4"/>
      <c r="Q18" s="4"/>
      <c r="R18" s="4"/>
      <c r="S18" s="4"/>
      <c r="T18" s="4"/>
    </row>
    <row r="19" spans="1:20" x14ac:dyDescent="0.3">
      <c r="A19" t="s">
        <v>9</v>
      </c>
      <c r="B19">
        <v>34.299999999999997</v>
      </c>
      <c r="C19" t="s">
        <v>10</v>
      </c>
      <c r="D19" t="s">
        <v>11</v>
      </c>
      <c r="E19" s="4">
        <v>44.545756160000003</v>
      </c>
      <c r="F19" s="4">
        <v>46.278358400000002</v>
      </c>
      <c r="G19" s="4">
        <v>51.14708323</v>
      </c>
      <c r="H19" s="4">
        <v>56.249419979999999</v>
      </c>
      <c r="I19" s="4">
        <v>62.074495229999997</v>
      </c>
      <c r="J19" s="4">
        <v>76.041725749999998</v>
      </c>
      <c r="K19" s="4">
        <v>86.022894249999993</v>
      </c>
      <c r="L19" s="4"/>
      <c r="M19" s="4"/>
      <c r="N19" s="4"/>
      <c r="O19" s="4"/>
      <c r="P19" s="4"/>
      <c r="Q19" s="4"/>
      <c r="R19" s="4"/>
      <c r="S19" s="4"/>
      <c r="T19" s="4"/>
    </row>
    <row r="20" spans="1:20" x14ac:dyDescent="0.3">
      <c r="D20" t="s">
        <v>12</v>
      </c>
      <c r="E20" s="4">
        <v>46.37970499</v>
      </c>
      <c r="F20" s="4">
        <v>48.528562409999999</v>
      </c>
      <c r="G20" s="4">
        <v>53.284804370000003</v>
      </c>
      <c r="H20" s="4">
        <v>57.685165050000002</v>
      </c>
      <c r="I20" s="4">
        <v>63.048596680000003</v>
      </c>
      <c r="J20" s="4">
        <v>76.664565210000006</v>
      </c>
      <c r="K20" s="4">
        <v>87.447197739999993</v>
      </c>
      <c r="L20" s="4"/>
      <c r="M20" s="4"/>
      <c r="N20" s="4"/>
      <c r="O20" s="4"/>
      <c r="P20" s="4"/>
      <c r="Q20" s="4"/>
      <c r="R20" s="4"/>
      <c r="S20" s="4"/>
      <c r="T20" s="4"/>
    </row>
    <row r="21" spans="1:20" x14ac:dyDescent="0.3">
      <c r="D21" t="s">
        <v>13</v>
      </c>
      <c r="E21" s="4">
        <v>42.505638519999998</v>
      </c>
      <c r="F21" s="4">
        <v>44.43398698</v>
      </c>
      <c r="G21" s="4">
        <v>49.256200710000002</v>
      </c>
      <c r="H21" s="4">
        <v>54.585910890000001</v>
      </c>
      <c r="I21" s="4">
        <v>60.364678650000002</v>
      </c>
      <c r="J21" s="4">
        <v>75.704840899999994</v>
      </c>
      <c r="K21" s="4">
        <v>87.865638059999995</v>
      </c>
      <c r="L21" s="4"/>
      <c r="M21" s="4"/>
      <c r="N21" s="4"/>
      <c r="O21" s="4"/>
      <c r="P21" s="4"/>
      <c r="Q21" s="4"/>
      <c r="R21" s="4"/>
      <c r="S21" s="4"/>
      <c r="T21" s="4"/>
    </row>
    <row r="22" spans="1:20" x14ac:dyDescent="0.3">
      <c r="D22" t="s">
        <v>14</v>
      </c>
      <c r="E22" s="4">
        <v>1.9379473380000001</v>
      </c>
      <c r="F22" s="4">
        <v>2.0506369740000001</v>
      </c>
      <c r="G22" s="4">
        <v>2.0155617850000001</v>
      </c>
      <c r="H22" s="4">
        <v>1.5510213159999999</v>
      </c>
      <c r="I22" s="4">
        <v>1.3586612520000001</v>
      </c>
      <c r="J22" s="4">
        <v>0.48691052299999998</v>
      </c>
      <c r="K22" s="4">
        <v>0.96604325899999999</v>
      </c>
      <c r="L22" s="4"/>
      <c r="M22" s="4"/>
      <c r="N22" s="4"/>
      <c r="O22" s="4"/>
      <c r="P22" s="4"/>
      <c r="Q22" s="4"/>
      <c r="R22" s="4"/>
      <c r="S22" s="4"/>
      <c r="T22" s="4"/>
    </row>
    <row r="23" spans="1:20" x14ac:dyDescent="0.3">
      <c r="D23" t="s">
        <v>15</v>
      </c>
      <c r="E23" s="4">
        <v>44.477033220000003</v>
      </c>
      <c r="F23" s="4">
        <v>46.413635929999998</v>
      </c>
      <c r="G23" s="4">
        <v>51.229362770000002</v>
      </c>
      <c r="H23" s="4">
        <v>56.173498639999998</v>
      </c>
      <c r="I23" s="4">
        <v>61.82925685</v>
      </c>
      <c r="J23" s="4">
        <v>76.137043950000006</v>
      </c>
      <c r="K23" s="4">
        <v>87.111910019999996</v>
      </c>
      <c r="L23" s="4"/>
      <c r="M23" s="4"/>
      <c r="N23" s="4"/>
      <c r="O23" s="4"/>
      <c r="P23" s="4"/>
      <c r="Q23" s="4"/>
      <c r="R23" s="4"/>
      <c r="S23" s="4"/>
      <c r="T2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0923C-AA46-4ACB-B76A-BFCF1009E5CE}">
  <dimension ref="A1:W23"/>
  <sheetViews>
    <sheetView workbookViewId="0">
      <selection activeCell="N17" sqref="N17"/>
    </sheetView>
  </sheetViews>
  <sheetFormatPr defaultRowHeight="14.4" x14ac:dyDescent="0.3"/>
  <cols>
    <col min="5" max="5" width="16.33203125" bestFit="1" customWidth="1"/>
    <col min="6" max="10" width="15.33203125" bestFit="1" customWidth="1"/>
    <col min="11" max="11" width="13.6640625" bestFit="1" customWidth="1"/>
    <col min="13" max="13" width="9.5546875" bestFit="1" customWidth="1"/>
    <col min="14" max="20" width="15.33203125" bestFit="1" customWidth="1"/>
  </cols>
  <sheetData>
    <row r="1" spans="1:23" x14ac:dyDescent="0.3">
      <c r="A1" s="1">
        <v>44400</v>
      </c>
      <c r="M1" t="s">
        <v>16</v>
      </c>
      <c r="N1" t="s">
        <v>17</v>
      </c>
      <c r="O1" t="s">
        <v>18</v>
      </c>
      <c r="Q1" t="s">
        <v>16</v>
      </c>
      <c r="R1" t="s">
        <v>17</v>
      </c>
      <c r="S1" t="s">
        <v>18</v>
      </c>
    </row>
    <row r="2" spans="1:23" x14ac:dyDescent="0.3">
      <c r="A2" t="s">
        <v>0</v>
      </c>
      <c r="D2" t="s">
        <v>1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36.298374339999995</v>
      </c>
      <c r="N2">
        <f>STDEV(E7, E8, E9,E19, E20,E21)</f>
        <v>2.967787209450246</v>
      </c>
      <c r="O2" s="2">
        <f>AVERAGE(E3,E15)</f>
        <v>8688821.129999999</v>
      </c>
      <c r="P2">
        <f>STDEV(E3,E15)</f>
        <v>4132141.3084131656</v>
      </c>
      <c r="Q2">
        <v>36.298374339999995</v>
      </c>
      <c r="R2">
        <v>2.967787209450246</v>
      </c>
      <c r="S2">
        <v>8688821.129999999</v>
      </c>
      <c r="T2">
        <v>4132141.3084131656</v>
      </c>
    </row>
    <row r="3" spans="1:23" x14ac:dyDescent="0.3">
      <c r="A3">
        <v>210105002</v>
      </c>
      <c r="D3" t="s">
        <v>2</v>
      </c>
      <c r="E3" s="5">
        <v>11610686.27</v>
      </c>
      <c r="F3" s="5">
        <v>8235825.9100000001</v>
      </c>
      <c r="G3" s="5">
        <v>6473269.46</v>
      </c>
      <c r="H3" s="5">
        <v>5221651.8099999996</v>
      </c>
      <c r="I3" s="5">
        <v>4092115.27</v>
      </c>
      <c r="J3" s="5">
        <v>1915785.8</v>
      </c>
      <c r="K3" s="5">
        <v>360277.78</v>
      </c>
      <c r="L3" s="4"/>
      <c r="M3" s="4">
        <f>AVERAGE(F11,F23)</f>
        <v>38.124083349999999</v>
      </c>
      <c r="N3" s="4">
        <f>STDEV(F7,F8,F9,F19,F20,F21)</f>
        <v>2.5674400685523646</v>
      </c>
      <c r="O3" s="4">
        <f>AVERAGE(F3, F15)</f>
        <v>6181064.7249999996</v>
      </c>
      <c r="P3" s="4">
        <f>STDEV(F3,F15)</f>
        <v>2905871.1352648139</v>
      </c>
      <c r="Q3" s="4">
        <v>38.124083349999999</v>
      </c>
      <c r="R3" s="4">
        <v>2.5674400685523646</v>
      </c>
      <c r="S3" s="4">
        <v>6181064.7249999996</v>
      </c>
      <c r="T3" s="4">
        <v>2905871.1352648139</v>
      </c>
    </row>
    <row r="4" spans="1:23" x14ac:dyDescent="0.3">
      <c r="A4" t="s">
        <v>3</v>
      </c>
      <c r="D4" t="s">
        <v>4</v>
      </c>
      <c r="E4" s="4">
        <v>68.638217479999994</v>
      </c>
      <c r="F4" s="4">
        <v>47.86638774</v>
      </c>
      <c r="G4" s="4">
        <v>35.697245520000003</v>
      </c>
      <c r="H4" s="4">
        <v>26.610368879999999</v>
      </c>
      <c r="I4" s="4">
        <v>17.833611730000001</v>
      </c>
      <c r="J4" s="4">
        <v>7.5459279739999996</v>
      </c>
      <c r="K4" s="4">
        <v>0.58413627020000003</v>
      </c>
      <c r="L4" s="4"/>
      <c r="M4" s="4">
        <f>AVERAGE(G11,G23)</f>
        <v>42.623012099999997</v>
      </c>
      <c r="N4" s="4">
        <f>STDEV(G7,G8, G9, G19, G20,G21)</f>
        <v>2.28047212882421</v>
      </c>
      <c r="O4" s="4">
        <f>AVERAGE(G3,G15)</f>
        <v>4877751.21</v>
      </c>
      <c r="P4" s="4">
        <f>STDEV(G3,G15)</f>
        <v>2256403.5481637847</v>
      </c>
      <c r="Q4" s="4">
        <v>42.623012099999997</v>
      </c>
      <c r="R4" s="4">
        <v>2.28047212882421</v>
      </c>
      <c r="S4" s="4">
        <v>4877751.21</v>
      </c>
      <c r="T4" s="4">
        <v>2256403.5481637847</v>
      </c>
    </row>
    <row r="5" spans="1:23" x14ac:dyDescent="0.3">
      <c r="A5" t="s">
        <v>5</v>
      </c>
      <c r="C5" t="s">
        <v>6</v>
      </c>
      <c r="D5" t="s">
        <v>7</v>
      </c>
      <c r="E5" s="5">
        <v>7104196.1279999996</v>
      </c>
      <c r="F5" s="5">
        <v>4918724.7470000004</v>
      </c>
      <c r="G5" s="5">
        <v>3592171.7170000002</v>
      </c>
      <c r="H5" s="5">
        <v>2662319.0240000002</v>
      </c>
      <c r="I5" s="5">
        <v>1843859.4280000001</v>
      </c>
      <c r="J5" s="5">
        <v>587870.37040000001</v>
      </c>
      <c r="K5" s="5">
        <v>57445.286200000002</v>
      </c>
      <c r="L5" s="4"/>
      <c r="M5" s="4">
        <f>AVERAGE(H11,H23)</f>
        <v>47.279748115000004</v>
      </c>
      <c r="N5" s="4">
        <f>STDEV(H7,H8,H9,H19,H20,H21)</f>
        <v>2.1128289279061327</v>
      </c>
      <c r="O5" s="4">
        <f>AVERAGE(H3,H15)</f>
        <v>3962504.5599999996</v>
      </c>
      <c r="P5" s="4">
        <f>STDEV(H3,H15)</f>
        <v>1780703.1179747873</v>
      </c>
      <c r="Q5" s="4">
        <v>47.279748115000004</v>
      </c>
      <c r="R5" s="4">
        <v>2.1128289279061327</v>
      </c>
      <c r="S5" s="4">
        <v>3962504.5599999996</v>
      </c>
      <c r="T5" s="4">
        <v>1780703.1179747873</v>
      </c>
    </row>
    <row r="6" spans="1:23" x14ac:dyDescent="0.3">
      <c r="B6">
        <v>0</v>
      </c>
      <c r="C6" t="s">
        <v>8</v>
      </c>
      <c r="D6" t="s">
        <v>4</v>
      </c>
      <c r="E6" s="4">
        <v>31.488803040000001</v>
      </c>
      <c r="F6" s="4">
        <v>22.8977012</v>
      </c>
      <c r="G6" s="4">
        <v>13.3484772</v>
      </c>
      <c r="H6" s="4">
        <v>10.643091419999999</v>
      </c>
      <c r="I6" s="4">
        <v>5.297183124</v>
      </c>
      <c r="J6" s="4">
        <v>1.8073353050000001</v>
      </c>
      <c r="K6" s="4">
        <v>1.1670009509999999</v>
      </c>
      <c r="L6" s="4"/>
      <c r="M6" s="4">
        <f>AVERAGE(I11,I23)</f>
        <v>53.056621765000003</v>
      </c>
      <c r="N6" s="4">
        <f>STDEV(I7,I8,I9,I19,I20,I21)</f>
        <v>2.1111811439552794</v>
      </c>
      <c r="O6" s="4">
        <f>AVERAGE(I3,I15)</f>
        <v>3121815.085</v>
      </c>
      <c r="P6" s="4">
        <f>STDEV(I3,I15)</f>
        <v>1372211.6812001239</v>
      </c>
      <c r="Q6" s="4">
        <v>53.056621765000003</v>
      </c>
      <c r="R6" s="4">
        <v>2.1111811439552794</v>
      </c>
      <c r="S6" s="4">
        <v>3121815.085</v>
      </c>
      <c r="T6" s="4">
        <v>1372211.6812001239</v>
      </c>
    </row>
    <row r="7" spans="1:23" x14ac:dyDescent="0.3">
      <c r="A7" t="s">
        <v>9</v>
      </c>
      <c r="B7">
        <v>37</v>
      </c>
      <c r="C7" t="s">
        <v>10</v>
      </c>
      <c r="D7" t="s">
        <v>11</v>
      </c>
      <c r="E7" s="4">
        <v>39.44232453</v>
      </c>
      <c r="F7" s="4">
        <v>40.630270469999999</v>
      </c>
      <c r="G7" s="4">
        <v>44.978739019999999</v>
      </c>
      <c r="H7" s="4">
        <v>49.30456229</v>
      </c>
      <c r="I7" s="4">
        <v>55.298738440000001</v>
      </c>
      <c r="J7" s="4">
        <v>70.285057359999996</v>
      </c>
      <c r="K7" s="4">
        <v>85.823754789999995</v>
      </c>
      <c r="L7" s="4"/>
      <c r="M7" s="4">
        <f>AVERAGE(J11,J23)</f>
        <v>68.368694959999999</v>
      </c>
      <c r="N7" s="4">
        <f>STDEV(J7,J8,J9,J19,J20,J21)</f>
        <v>1.19212180883265</v>
      </c>
      <c r="O7" s="4">
        <f>AVERAGE(J3,J15)</f>
        <v>1476285.42</v>
      </c>
      <c r="P7" s="4">
        <f>STDEV(J3,J15)</f>
        <v>621547.39806412917</v>
      </c>
      <c r="Q7" s="4">
        <v>68.368694959999999</v>
      </c>
      <c r="R7" s="4">
        <v>1.19212180883265</v>
      </c>
      <c r="S7" s="4">
        <v>1476285.42</v>
      </c>
      <c r="T7" s="4">
        <v>621547.39806412917</v>
      </c>
    </row>
    <row r="8" spans="1:23" x14ac:dyDescent="0.3">
      <c r="D8" t="s">
        <v>12</v>
      </c>
      <c r="E8" s="4">
        <v>38.503349929999999</v>
      </c>
      <c r="F8" s="4">
        <v>40.260551960000001</v>
      </c>
      <c r="G8" s="4">
        <v>44.541944409999999</v>
      </c>
      <c r="H8" s="4">
        <v>48.98832084</v>
      </c>
      <c r="I8" s="4">
        <v>54.913380019999998</v>
      </c>
      <c r="J8" s="4">
        <v>69.023833870000004</v>
      </c>
      <c r="K8" s="4">
        <v>83.775466890000004</v>
      </c>
      <c r="L8" s="4"/>
      <c r="M8" s="4">
        <f>AVERAGE(K11,K23)</f>
        <v>82.442905865</v>
      </c>
      <c r="N8" s="4">
        <f>STDEV(K7,K8,K9,K19,K20,K21)</f>
        <v>2.242365263519448</v>
      </c>
      <c r="O8" s="4">
        <f>AVERAGE(K3,K15)</f>
        <v>279272.53500000003</v>
      </c>
      <c r="P8" s="4">
        <f>STDEV(K3,K15)</f>
        <v>114558.71610235522</v>
      </c>
      <c r="Q8" s="4">
        <v>82.442905865</v>
      </c>
      <c r="R8" s="4">
        <v>2.242365263519448</v>
      </c>
      <c r="S8" s="4">
        <v>279272.53500000003</v>
      </c>
      <c r="T8" s="4">
        <v>114558.71610235522</v>
      </c>
    </row>
    <row r="9" spans="1:23" x14ac:dyDescent="0.3">
      <c r="D9" t="s">
        <v>13</v>
      </c>
      <c r="E9" s="4">
        <v>38.465885389999997</v>
      </c>
      <c r="F9" s="4">
        <v>39.918320829999999</v>
      </c>
      <c r="G9" s="4">
        <v>43.974436269999998</v>
      </c>
      <c r="H9" s="4">
        <v>48.73430931</v>
      </c>
      <c r="I9" s="4">
        <v>54.596480579999998</v>
      </c>
      <c r="J9" s="4">
        <v>68.604463129999999</v>
      </c>
      <c r="K9" s="4">
        <v>82.557651989999997</v>
      </c>
      <c r="L9" s="4"/>
      <c r="M9" s="4"/>
      <c r="N9" s="4"/>
      <c r="O9" s="4"/>
      <c r="P9" s="4"/>
      <c r="Q9" s="4"/>
      <c r="R9" s="4"/>
      <c r="S9" s="4"/>
      <c r="T9" s="4"/>
    </row>
    <row r="10" spans="1:23" x14ac:dyDescent="0.3">
      <c r="D10" t="s">
        <v>14</v>
      </c>
      <c r="E10" s="4">
        <v>0.55324953109999997</v>
      </c>
      <c r="F10" s="4">
        <v>0.35606324579999998</v>
      </c>
      <c r="G10" s="4">
        <v>0.50356711160000001</v>
      </c>
      <c r="H10" s="4">
        <v>0.28569184240000001</v>
      </c>
      <c r="I10" s="4">
        <v>0.3516846287</v>
      </c>
      <c r="J10" s="4">
        <v>0.87473362079999994</v>
      </c>
      <c r="K10" s="4">
        <v>1.6505546499999999</v>
      </c>
      <c r="L10" s="4"/>
      <c r="M10" s="4" t="s">
        <v>16</v>
      </c>
      <c r="N10" s="4">
        <v>36.298374339999995</v>
      </c>
      <c r="O10" s="4">
        <v>38.124083349999999</v>
      </c>
      <c r="P10" s="4">
        <v>42.623012099999997</v>
      </c>
      <c r="Q10" s="4">
        <v>47.279748115000004</v>
      </c>
      <c r="R10" s="4">
        <v>53.056621765000003</v>
      </c>
      <c r="S10" s="4">
        <v>68.368694959999999</v>
      </c>
      <c r="T10" s="4">
        <v>82.442905865</v>
      </c>
    </row>
    <row r="11" spans="1:23" x14ac:dyDescent="0.3">
      <c r="D11" t="s">
        <v>15</v>
      </c>
      <c r="E11" s="4">
        <v>38.803853279999998</v>
      </c>
      <c r="F11" s="4">
        <v>40.26971442</v>
      </c>
      <c r="G11" s="4">
        <v>44.498373229999999</v>
      </c>
      <c r="H11" s="4">
        <v>49.00906415</v>
      </c>
      <c r="I11" s="4">
        <v>54.936199680000001</v>
      </c>
      <c r="J11" s="4">
        <v>69.304451450000002</v>
      </c>
      <c r="K11" s="4">
        <v>84.052291220000001</v>
      </c>
      <c r="L11" s="4"/>
      <c r="M11" s="4" t="s">
        <v>17</v>
      </c>
      <c r="N11" s="4">
        <v>2.967787209450246</v>
      </c>
      <c r="O11" s="4">
        <v>2.5674400685523646</v>
      </c>
      <c r="P11" s="4">
        <v>2.28047212882421</v>
      </c>
      <c r="Q11" s="4">
        <v>2.1128289279061327</v>
      </c>
      <c r="R11" s="4">
        <v>2.1111811439552794</v>
      </c>
      <c r="S11" s="4">
        <v>1.19212180883265</v>
      </c>
      <c r="T11" s="4">
        <v>2.242365263519448</v>
      </c>
    </row>
    <row r="12" spans="1:23" x14ac:dyDescent="0.3">
      <c r="E12" s="4"/>
      <c r="F12" s="4"/>
      <c r="G12" s="4"/>
      <c r="H12" s="4"/>
      <c r="I12" s="4"/>
      <c r="J12" s="4"/>
      <c r="K12" s="4"/>
      <c r="L12" s="4"/>
      <c r="M12" s="4" t="s">
        <v>18</v>
      </c>
      <c r="N12" s="5">
        <v>8688821.129999999</v>
      </c>
      <c r="O12" s="5">
        <v>6181064.7249999996</v>
      </c>
      <c r="P12" s="5">
        <v>4877751.21</v>
      </c>
      <c r="Q12" s="5">
        <v>3962504.5599999996</v>
      </c>
      <c r="R12" s="5">
        <v>3121815.085</v>
      </c>
      <c r="S12" s="5">
        <v>1476285.42</v>
      </c>
      <c r="T12" s="5">
        <v>279272.53500000003</v>
      </c>
      <c r="U12" s="6"/>
      <c r="V12" s="6"/>
      <c r="W12" s="6"/>
    </row>
    <row r="13" spans="1:23" x14ac:dyDescent="0.3">
      <c r="A13" s="1">
        <v>44420</v>
      </c>
      <c r="E13" s="4"/>
      <c r="F13" s="4"/>
      <c r="G13" s="4"/>
      <c r="H13" s="4"/>
      <c r="I13" s="4"/>
      <c r="J13" s="4"/>
      <c r="K13" s="4"/>
      <c r="L13" s="4"/>
      <c r="M13" s="4"/>
      <c r="N13" s="5">
        <v>4132141.3084131656</v>
      </c>
      <c r="O13" s="5">
        <v>2905871.1352648139</v>
      </c>
      <c r="P13" s="5">
        <v>2256403.5481637847</v>
      </c>
      <c r="Q13" s="5">
        <v>1780703.1179747873</v>
      </c>
      <c r="R13" s="5">
        <v>1372211.6812001239</v>
      </c>
      <c r="S13" s="5">
        <v>621547.39806412917</v>
      </c>
      <c r="T13" s="5">
        <v>114558.71610235522</v>
      </c>
      <c r="U13" s="6"/>
      <c r="V13" s="6"/>
      <c r="W13" s="6"/>
    </row>
    <row r="14" spans="1:23" x14ac:dyDescent="0.3">
      <c r="A14" t="s">
        <v>0</v>
      </c>
      <c r="D14" t="s">
        <v>1</v>
      </c>
      <c r="E14" s="4">
        <v>0.1</v>
      </c>
      <c r="F14" s="4">
        <v>0.15</v>
      </c>
      <c r="G14" s="4">
        <v>0.2</v>
      </c>
      <c r="H14" s="4">
        <v>0.25</v>
      </c>
      <c r="I14" s="4">
        <v>0.3</v>
      </c>
      <c r="J14" s="4">
        <v>0.5</v>
      </c>
      <c r="K14" s="4">
        <v>1</v>
      </c>
      <c r="L14" s="4"/>
      <c r="M14" s="4" t="s">
        <v>25</v>
      </c>
      <c r="N14" s="5">
        <f>AVERAGE(E5,E17)</f>
        <v>5461637.5769999996</v>
      </c>
      <c r="O14" s="5">
        <f t="shared" ref="O14:T14" si="0">AVERAGE(F5,F17)</f>
        <v>3780595.2910000002</v>
      </c>
      <c r="P14" s="5">
        <f t="shared" si="0"/>
        <v>2768796.7915000003</v>
      </c>
      <c r="Q14" s="5">
        <f t="shared" si="0"/>
        <v>2067361.2350000001</v>
      </c>
      <c r="R14" s="5">
        <f t="shared" si="0"/>
        <v>1447223.8315000001</v>
      </c>
      <c r="S14" s="5">
        <f t="shared" si="0"/>
        <v>462734.94755000004</v>
      </c>
      <c r="T14" s="5">
        <f t="shared" si="0"/>
        <v>47696.944940000001</v>
      </c>
      <c r="U14" s="6"/>
      <c r="V14" s="6"/>
      <c r="W14" s="6"/>
    </row>
    <row r="15" spans="1:23" x14ac:dyDescent="0.3">
      <c r="A15">
        <v>210105002</v>
      </c>
      <c r="D15" t="s">
        <v>2</v>
      </c>
      <c r="E15" s="5">
        <v>5766955.9900000002</v>
      </c>
      <c r="F15" s="5">
        <v>4126303.54</v>
      </c>
      <c r="G15" s="5">
        <v>3282232.96</v>
      </c>
      <c r="H15" s="5">
        <v>2703357.31</v>
      </c>
      <c r="I15" s="5">
        <v>2151514.9</v>
      </c>
      <c r="J15" s="5">
        <v>1036785.04</v>
      </c>
      <c r="K15" s="5">
        <v>198267.29</v>
      </c>
      <c r="L15" s="4"/>
      <c r="M15" s="4"/>
      <c r="N15" s="5">
        <f>STDEV(E5,E17)</f>
        <v>2322928.5798161007</v>
      </c>
      <c r="O15" s="5">
        <f t="shared" ref="O15:T15" si="1">STDEV(F5,F17)</f>
        <v>1609558.1124115125</v>
      </c>
      <c r="P15" s="5">
        <f t="shared" si="1"/>
        <v>1164427.9865600353</v>
      </c>
      <c r="Q15" s="5">
        <f t="shared" si="1"/>
        <v>841397.3742433103</v>
      </c>
      <c r="R15" s="5">
        <f t="shared" si="1"/>
        <v>560927.43989024218</v>
      </c>
      <c r="S15" s="5">
        <f t="shared" si="1"/>
        <v>176968.21212776189</v>
      </c>
      <c r="T15" s="5">
        <f t="shared" si="1"/>
        <v>13786.236420533218</v>
      </c>
      <c r="U15" s="6"/>
      <c r="V15" s="6"/>
      <c r="W15" s="6"/>
    </row>
    <row r="16" spans="1:23" x14ac:dyDescent="0.3">
      <c r="A16" t="s">
        <v>3</v>
      </c>
      <c r="D16" t="s">
        <v>4</v>
      </c>
      <c r="E16" s="4">
        <v>18.977424920000001</v>
      </c>
      <c r="F16" s="4">
        <v>15.15039735</v>
      </c>
      <c r="G16" s="4">
        <v>13.285657580000001</v>
      </c>
      <c r="H16" s="4">
        <v>10.48442288</v>
      </c>
      <c r="I16" s="4">
        <v>8.2159027469999995</v>
      </c>
      <c r="J16" s="4">
        <v>3.829609885</v>
      </c>
      <c r="K16" s="4">
        <v>1.177540917</v>
      </c>
      <c r="L16" s="4"/>
      <c r="M16" s="4"/>
      <c r="N16" s="5"/>
      <c r="O16" s="5"/>
      <c r="P16" s="5"/>
      <c r="Q16" s="5"/>
      <c r="R16" s="5"/>
      <c r="S16" s="5"/>
      <c r="T16" s="5"/>
      <c r="U16" s="6"/>
      <c r="V16" s="6"/>
      <c r="W16" s="6"/>
    </row>
    <row r="17" spans="1:23" x14ac:dyDescent="0.3">
      <c r="A17" t="s">
        <v>5</v>
      </c>
      <c r="C17" t="s">
        <v>6</v>
      </c>
      <c r="D17" t="s">
        <v>7</v>
      </c>
      <c r="E17" s="5">
        <v>3819079.0260000001</v>
      </c>
      <c r="F17" s="5">
        <v>2642465.835</v>
      </c>
      <c r="G17" s="5">
        <v>1945421.8659999999</v>
      </c>
      <c r="H17" s="5">
        <v>1472403.446</v>
      </c>
      <c r="I17" s="5">
        <v>1050588.2350000001</v>
      </c>
      <c r="J17" s="5">
        <v>337599.52470000001</v>
      </c>
      <c r="K17" s="5">
        <v>37948.60368</v>
      </c>
      <c r="L17" s="4"/>
      <c r="M17" s="4"/>
      <c r="N17" s="5"/>
      <c r="O17" s="5"/>
      <c r="P17" s="5"/>
      <c r="Q17" s="5"/>
      <c r="R17" s="5"/>
      <c r="S17" s="5"/>
      <c r="T17" s="5"/>
      <c r="U17" s="6"/>
      <c r="V17" s="6"/>
      <c r="W17" s="6"/>
    </row>
    <row r="18" spans="1:23" x14ac:dyDescent="0.3">
      <c r="B18">
        <v>0</v>
      </c>
      <c r="C18" t="s">
        <v>8</v>
      </c>
      <c r="D18" t="s">
        <v>4</v>
      </c>
      <c r="E18" s="4">
        <v>31.025125719999998</v>
      </c>
      <c r="F18" s="4">
        <v>22.298652499999999</v>
      </c>
      <c r="G18" s="4">
        <v>17.277323769999999</v>
      </c>
      <c r="H18" s="4">
        <v>13.026803770000001</v>
      </c>
      <c r="I18" s="4">
        <v>6.5771308729999998</v>
      </c>
      <c r="J18" s="4">
        <v>0.43309119540000002</v>
      </c>
      <c r="K18" s="4">
        <v>0.37978199559999998</v>
      </c>
      <c r="L18" s="4"/>
      <c r="M18" s="4"/>
      <c r="N18" s="4"/>
      <c r="O18" s="4"/>
      <c r="P18" s="4"/>
      <c r="Q18" s="4"/>
      <c r="R18" s="4"/>
      <c r="S18" s="4"/>
      <c r="T18" s="4"/>
    </row>
    <row r="19" spans="1:23" x14ac:dyDescent="0.3">
      <c r="A19" t="s">
        <v>9</v>
      </c>
      <c r="B19">
        <v>37</v>
      </c>
      <c r="C19" t="s">
        <v>10</v>
      </c>
      <c r="D19" t="s">
        <v>11</v>
      </c>
      <c r="E19" s="4">
        <v>32.35167397</v>
      </c>
      <c r="F19" s="4">
        <v>34.539937909999999</v>
      </c>
      <c r="G19" s="4">
        <v>39.424651470000001</v>
      </c>
      <c r="H19" s="4">
        <v>44.11907197</v>
      </c>
      <c r="I19" s="4">
        <v>50.485502359999998</v>
      </c>
      <c r="J19" s="4">
        <v>67.837724800000004</v>
      </c>
      <c r="K19" s="4">
        <v>80.325443789999994</v>
      </c>
      <c r="L19" s="4"/>
      <c r="M19" s="4"/>
      <c r="N19" s="4"/>
      <c r="O19" s="4"/>
      <c r="P19" s="4"/>
      <c r="Q19" s="4"/>
      <c r="R19" s="4"/>
      <c r="S19" s="4"/>
      <c r="T19" s="4"/>
    </row>
    <row r="20" spans="1:23" x14ac:dyDescent="0.3">
      <c r="D20" t="s">
        <v>12</v>
      </c>
      <c r="E20" s="4">
        <v>35.663811989999999</v>
      </c>
      <c r="F20" s="4">
        <v>37.692395089999998</v>
      </c>
      <c r="G20" s="4">
        <v>42.349426800000003</v>
      </c>
      <c r="H20" s="4">
        <v>47.021294019999999</v>
      </c>
      <c r="I20" s="4">
        <v>51.771653540000003</v>
      </c>
      <c r="J20" s="4">
        <v>67.035821189999993</v>
      </c>
      <c r="K20" s="4">
        <v>82.459493320000007</v>
      </c>
      <c r="L20" s="4"/>
      <c r="M20" s="4"/>
      <c r="N20" s="4"/>
      <c r="O20" s="4"/>
      <c r="P20" s="4"/>
      <c r="Q20" s="4"/>
      <c r="R20" s="4"/>
      <c r="S20" s="4"/>
      <c r="T20" s="4"/>
    </row>
    <row r="21" spans="1:23" x14ac:dyDescent="0.3">
      <c r="D21" t="s">
        <v>13</v>
      </c>
      <c r="E21" s="4">
        <v>33.363200220000003</v>
      </c>
      <c r="F21" s="4">
        <v>35.703023850000001</v>
      </c>
      <c r="G21" s="4">
        <v>40.468874640000003</v>
      </c>
      <c r="H21" s="4">
        <v>45.51093023</v>
      </c>
      <c r="I21" s="4">
        <v>51.273975640000003</v>
      </c>
      <c r="J21" s="4">
        <v>67.425269409999999</v>
      </c>
      <c r="K21" s="4">
        <v>79.715624419999997</v>
      </c>
      <c r="L21" s="4"/>
      <c r="M21" s="4"/>
      <c r="N21" s="4"/>
      <c r="O21" s="4"/>
      <c r="P21" s="4"/>
      <c r="Q21" s="4"/>
      <c r="R21" s="4"/>
      <c r="S21" s="4"/>
      <c r="T21" s="4"/>
    </row>
    <row r="22" spans="1:23" x14ac:dyDescent="0.3">
      <c r="D22" t="s">
        <v>14</v>
      </c>
      <c r="E22" s="4">
        <v>1.697363548</v>
      </c>
      <c r="F22" s="4">
        <v>1.5941744529999999</v>
      </c>
      <c r="G22" s="4">
        <v>1.4821824640000001</v>
      </c>
      <c r="H22" s="4">
        <v>1.4515142110000001</v>
      </c>
      <c r="I22" s="4">
        <v>0.64853145339999996</v>
      </c>
      <c r="J22" s="4">
        <v>0.40100681059999999</v>
      </c>
      <c r="K22" s="4">
        <v>1.440767366</v>
      </c>
      <c r="L22" s="4"/>
      <c r="M22" s="4"/>
      <c r="N22" s="4"/>
      <c r="O22" s="4"/>
      <c r="P22" s="4"/>
      <c r="Q22" s="4"/>
      <c r="R22" s="4"/>
      <c r="S22" s="4"/>
      <c r="T22" s="4"/>
    </row>
    <row r="23" spans="1:23" x14ac:dyDescent="0.3">
      <c r="D23" t="s">
        <v>15</v>
      </c>
      <c r="E23" s="4">
        <v>33.792895399999999</v>
      </c>
      <c r="F23" s="4">
        <v>35.978452279999999</v>
      </c>
      <c r="G23" s="4">
        <v>40.747650970000002</v>
      </c>
      <c r="H23" s="4">
        <v>45.55043208</v>
      </c>
      <c r="I23" s="4">
        <v>51.177043849999997</v>
      </c>
      <c r="J23" s="4">
        <v>67.432938469999996</v>
      </c>
      <c r="K23" s="4">
        <v>80.83352051</v>
      </c>
      <c r="L23" s="4"/>
      <c r="M23" s="4"/>
      <c r="N23" s="4"/>
      <c r="O23" s="4"/>
      <c r="P23" s="4"/>
      <c r="Q23" s="4"/>
      <c r="R23" s="4"/>
      <c r="S23" s="4"/>
      <c r="T2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813AF-2971-4C46-A8BA-423DE23113B5}">
  <dimension ref="A1:R12"/>
  <sheetViews>
    <sheetView workbookViewId="0">
      <selection activeCell="J9" sqref="J9"/>
    </sheetView>
  </sheetViews>
  <sheetFormatPr defaultRowHeight="14.4" x14ac:dyDescent="0.3"/>
  <sheetData>
    <row r="1" spans="1:18" x14ac:dyDescent="0.3">
      <c r="A1" t="s">
        <v>20</v>
      </c>
      <c r="E1" t="s">
        <v>21</v>
      </c>
      <c r="I1" t="s">
        <v>22</v>
      </c>
      <c r="M1" t="s">
        <v>23</v>
      </c>
      <c r="R1" s="3" t="s">
        <v>1</v>
      </c>
    </row>
    <row r="2" spans="1:18" x14ac:dyDescent="0.3">
      <c r="A2" t="s">
        <v>16</v>
      </c>
      <c r="B2" t="s">
        <v>17</v>
      </c>
      <c r="C2" t="s">
        <v>18</v>
      </c>
      <c r="E2" t="s">
        <v>16</v>
      </c>
      <c r="F2" t="s">
        <v>17</v>
      </c>
      <c r="G2" t="s">
        <v>18</v>
      </c>
      <c r="I2" t="s">
        <v>16</v>
      </c>
      <c r="J2" t="s">
        <v>17</v>
      </c>
      <c r="K2" t="s">
        <v>18</v>
      </c>
      <c r="M2" t="s">
        <v>16</v>
      </c>
      <c r="N2" t="s">
        <v>17</v>
      </c>
      <c r="O2" t="s">
        <v>18</v>
      </c>
      <c r="R2">
        <v>0.1</v>
      </c>
    </row>
    <row r="3" spans="1:18" x14ac:dyDescent="0.3">
      <c r="A3">
        <v>52.160639860000003</v>
      </c>
      <c r="B3">
        <v>2.0509150948309176</v>
      </c>
      <c r="C3">
        <v>6144160.3250000002</v>
      </c>
      <c r="D3">
        <v>192912.56798739819</v>
      </c>
      <c r="E3">
        <v>46.924734720000004</v>
      </c>
      <c r="F3">
        <v>3.2664700499857009</v>
      </c>
      <c r="G3">
        <v>8907307.8499999996</v>
      </c>
      <c r="H3">
        <v>2776388.8032662985</v>
      </c>
      <c r="I3">
        <v>37.532680474999999</v>
      </c>
      <c r="J3">
        <v>2.7921864809257504</v>
      </c>
      <c r="K3">
        <v>14832294.82</v>
      </c>
      <c r="L3">
        <v>6921667.2505772272</v>
      </c>
      <c r="M3">
        <v>36.298374339999995</v>
      </c>
      <c r="N3">
        <v>2.967787209450246</v>
      </c>
      <c r="O3">
        <v>8688821.129999999</v>
      </c>
      <c r="P3">
        <v>4132141.3084131656</v>
      </c>
      <c r="R3">
        <v>0.15</v>
      </c>
    </row>
    <row r="4" spans="1:18" x14ac:dyDescent="0.3">
      <c r="A4">
        <v>54.125607905000003</v>
      </c>
      <c r="B4">
        <v>1.5855227283539599</v>
      </c>
      <c r="C4">
        <v>4337032.7149999999</v>
      </c>
      <c r="D4">
        <v>37282.608088926208</v>
      </c>
      <c r="E4">
        <v>48.807834919999998</v>
      </c>
      <c r="F4">
        <v>3.2049407682156548</v>
      </c>
      <c r="G4">
        <v>6345476.2300000004</v>
      </c>
      <c r="H4">
        <v>1925824.0851755354</v>
      </c>
      <c r="I4">
        <v>39.117342190000002</v>
      </c>
      <c r="J4">
        <v>2.4672127695799131</v>
      </c>
      <c r="K4">
        <v>10427802.105</v>
      </c>
      <c r="L4">
        <v>4739373.4923267281</v>
      </c>
      <c r="M4">
        <v>38.124083349999999</v>
      </c>
      <c r="N4">
        <v>2.5674400685523646</v>
      </c>
      <c r="O4">
        <v>6181064.7249999996</v>
      </c>
      <c r="P4">
        <v>2905871.1352648139</v>
      </c>
      <c r="R4">
        <v>0.2</v>
      </c>
    </row>
    <row r="5" spans="1:18" x14ac:dyDescent="0.3">
      <c r="A5">
        <v>58.154320929999997</v>
      </c>
      <c r="B5">
        <v>1.4541847739841143</v>
      </c>
      <c r="C5">
        <v>3472705.26</v>
      </c>
      <c r="D5">
        <v>79020.44144766705</v>
      </c>
      <c r="E5">
        <v>53.329201100000006</v>
      </c>
      <c r="F5">
        <v>2.9164720528385488</v>
      </c>
      <c r="G5">
        <v>5038102.79</v>
      </c>
      <c r="H5">
        <v>1459235.8855172445</v>
      </c>
      <c r="I5">
        <v>43.175550534999999</v>
      </c>
      <c r="J5">
        <v>2.0121567673449241</v>
      </c>
      <c r="K5">
        <v>8291725.6050000004</v>
      </c>
      <c r="L5">
        <v>3809894.2290998506</v>
      </c>
      <c r="M5">
        <v>42.623012099999997</v>
      </c>
      <c r="N5">
        <v>2.28047212882421</v>
      </c>
      <c r="O5">
        <v>4877751.21</v>
      </c>
      <c r="P5">
        <v>2256403.5481637847</v>
      </c>
      <c r="R5">
        <v>0.25</v>
      </c>
    </row>
    <row r="6" spans="1:18" x14ac:dyDescent="0.3">
      <c r="A6">
        <v>61.505925789999999</v>
      </c>
      <c r="B6">
        <v>1.3124719443414026</v>
      </c>
      <c r="C6">
        <v>2972020.8149999999</v>
      </c>
      <c r="D6">
        <v>85299.401172179903</v>
      </c>
      <c r="E6">
        <v>57.878466180000004</v>
      </c>
      <c r="F6">
        <v>2.5636219332633163</v>
      </c>
      <c r="G6">
        <v>4145581.9750000001</v>
      </c>
      <c r="H6">
        <v>1141354.4693288452</v>
      </c>
      <c r="I6">
        <v>47.107975275000001</v>
      </c>
      <c r="J6">
        <v>0.9894700681924572</v>
      </c>
      <c r="K6">
        <v>6944607.125</v>
      </c>
      <c r="L6">
        <v>3336940.0743697626</v>
      </c>
      <c r="M6">
        <v>47.279748115000004</v>
      </c>
      <c r="N6">
        <v>2.1128289279061327</v>
      </c>
      <c r="O6">
        <v>3962504.5599999996</v>
      </c>
      <c r="P6">
        <v>1780703.1179747873</v>
      </c>
      <c r="R6">
        <v>0.3</v>
      </c>
    </row>
    <row r="7" spans="1:18" x14ac:dyDescent="0.3">
      <c r="A7">
        <v>65.016255085000012</v>
      </c>
      <c r="B7">
        <v>1.2709792877123272</v>
      </c>
      <c r="C7">
        <v>2501047.8499999996</v>
      </c>
      <c r="D7">
        <v>59823.807557065535</v>
      </c>
      <c r="E7">
        <v>62.967729869999999</v>
      </c>
      <c r="F7">
        <v>2.16621750901384</v>
      </c>
      <c r="G7">
        <v>3326425.4950000001</v>
      </c>
      <c r="H7">
        <v>859319.32936688373</v>
      </c>
      <c r="I7">
        <v>52.129790409999998</v>
      </c>
      <c r="J7">
        <v>0.39873293185915248</v>
      </c>
      <c r="K7">
        <v>5655346.0250000004</v>
      </c>
      <c r="L7">
        <v>2836982.2470572055</v>
      </c>
      <c r="M7">
        <v>53.056621765000003</v>
      </c>
      <c r="N7">
        <v>2.1111811439552794</v>
      </c>
      <c r="O7">
        <v>3121815.085</v>
      </c>
      <c r="P7">
        <v>1372211.6812001239</v>
      </c>
      <c r="R7">
        <v>0.5</v>
      </c>
    </row>
    <row r="8" spans="1:18" x14ac:dyDescent="0.3">
      <c r="A8">
        <v>74.899087299999991</v>
      </c>
      <c r="B8">
        <v>0.60148388771854266</v>
      </c>
      <c r="C8">
        <v>1270059.99</v>
      </c>
      <c r="D8">
        <v>37608.266117001534</v>
      </c>
      <c r="E8">
        <v>75.985768580000013</v>
      </c>
      <c r="F8">
        <v>0.92311772284281912</v>
      </c>
      <c r="G8">
        <v>1640921.14</v>
      </c>
      <c r="H8">
        <v>381941.26712631446</v>
      </c>
      <c r="I8">
        <v>66.048830504999998</v>
      </c>
      <c r="J8">
        <v>1.6768195222373254</v>
      </c>
      <c r="K8">
        <v>2590157.4249999998</v>
      </c>
      <c r="L8">
        <v>1172707.9799864551</v>
      </c>
      <c r="M8">
        <v>68.368694959999999</v>
      </c>
      <c r="N8">
        <v>1.19212180883265</v>
      </c>
      <c r="O8">
        <v>1476285.42</v>
      </c>
      <c r="P8">
        <v>621547.39806412917</v>
      </c>
      <c r="R8">
        <v>1</v>
      </c>
    </row>
    <row r="9" spans="1:18" x14ac:dyDescent="0.3">
      <c r="A9">
        <v>86.364750079999993</v>
      </c>
      <c r="B9">
        <v>1.1545163698744954</v>
      </c>
      <c r="C9">
        <v>270469.53999999998</v>
      </c>
      <c r="D9">
        <v>29318.68361552406</v>
      </c>
      <c r="E9">
        <v>87.361540160000004</v>
      </c>
      <c r="F9">
        <v>1.0008991379030707</v>
      </c>
      <c r="G9">
        <v>326702.77</v>
      </c>
      <c r="H9">
        <v>56301.595542890267</v>
      </c>
      <c r="I9">
        <v>79.837965660000009</v>
      </c>
      <c r="J9">
        <v>3.2565410363282821</v>
      </c>
      <c r="K9">
        <v>443357.88</v>
      </c>
      <c r="L9">
        <v>142134.60070535677</v>
      </c>
      <c r="M9">
        <v>82.442905865</v>
      </c>
      <c r="N9">
        <v>2.242365263519448</v>
      </c>
      <c r="O9">
        <v>279272.53500000003</v>
      </c>
      <c r="P9">
        <v>114558.71610235522</v>
      </c>
    </row>
    <row r="12" spans="1:18" x14ac:dyDescent="0.3">
      <c r="B12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10cms</vt:lpstr>
      <vt:lpstr>25cms</vt:lpstr>
      <vt:lpstr>17.5</vt:lpstr>
      <vt:lpstr>32.5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Quemerais Group</dc:creator>
  <cp:lastModifiedBy>Emily Quecke</cp:lastModifiedBy>
  <dcterms:created xsi:type="dcterms:W3CDTF">2021-07-30T15:24:07Z</dcterms:created>
  <dcterms:modified xsi:type="dcterms:W3CDTF">2022-05-31T14:30:24Z</dcterms:modified>
</cp:coreProperties>
</file>