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83" documentId="8_{200A6D6E-1E60-4082-9F1C-3CCD4F08AFD6}" xr6:coauthVersionLast="47" xr6:coauthVersionMax="47" xr10:uidLastSave="{73F4B98F-3EC6-4627-A7FC-57403992718C}"/>
  <bookViews>
    <workbookView xWindow="-120" yWindow="-120" windowWidth="20730" windowHeight="11160" activeTab="1" xr2:uid="{F09344C2-843B-4C42-9495-7AF886AEA676}"/>
  </bookViews>
  <sheets>
    <sheet name="10cms" sheetId="1" r:id="rId1"/>
    <sheet name="25cms" sheetId="2" r:id="rId2"/>
    <sheet name="17.5" sheetId="3" r:id="rId3"/>
    <sheet name="32.5" sheetId="4" r:id="rId4"/>
    <sheet name="Al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" i="2" l="1"/>
  <c r="T16" i="2"/>
  <c r="S16" i="2"/>
  <c r="R16" i="2"/>
  <c r="Q16" i="2"/>
  <c r="P16" i="2"/>
  <c r="O16" i="2"/>
  <c r="U15" i="2"/>
  <c r="T15" i="2"/>
  <c r="S15" i="2"/>
  <c r="R15" i="2"/>
  <c r="Q15" i="2"/>
  <c r="P15" i="2"/>
  <c r="O15" i="2"/>
  <c r="P16" i="1"/>
  <c r="Q16" i="1"/>
  <c r="R16" i="1"/>
  <c r="S16" i="1"/>
  <c r="T16" i="1"/>
  <c r="U16" i="1"/>
  <c r="P15" i="1"/>
  <c r="Q15" i="1"/>
  <c r="R15" i="1"/>
  <c r="S15" i="1"/>
  <c r="T15" i="1"/>
  <c r="U15" i="1"/>
  <c r="O16" i="1"/>
  <c r="O15" i="1"/>
  <c r="N8" i="2"/>
  <c r="N7" i="2"/>
  <c r="N6" i="2"/>
  <c r="N5" i="2"/>
  <c r="N4" i="2"/>
  <c r="N3" i="2"/>
  <c r="N2" i="2"/>
  <c r="N8" i="1"/>
  <c r="N7" i="1"/>
  <c r="N6" i="1"/>
  <c r="N5" i="1"/>
  <c r="N4" i="1"/>
  <c r="N3" i="1"/>
  <c r="N2" i="1"/>
  <c r="P8" i="4" l="1"/>
  <c r="O8" i="4"/>
  <c r="N8" i="4"/>
  <c r="M8" i="4"/>
  <c r="P7" i="4"/>
  <c r="O7" i="4"/>
  <c r="N7" i="4"/>
  <c r="M7" i="4"/>
  <c r="P6" i="4"/>
  <c r="O6" i="4"/>
  <c r="N6" i="4"/>
  <c r="M6" i="4"/>
  <c r="P5" i="4"/>
  <c r="O5" i="4"/>
  <c r="N5" i="4"/>
  <c r="M5" i="4"/>
  <c r="P4" i="4"/>
  <c r="O4" i="4"/>
  <c r="N4" i="4"/>
  <c r="M4" i="4"/>
  <c r="P3" i="4"/>
  <c r="O3" i="4"/>
  <c r="N3" i="4"/>
  <c r="M3" i="4"/>
  <c r="P2" i="4"/>
  <c r="O2" i="4"/>
  <c r="N2" i="4"/>
  <c r="M2" i="4"/>
  <c r="P8" i="3"/>
  <c r="O8" i="3"/>
  <c r="N8" i="3"/>
  <c r="M8" i="3"/>
  <c r="P7" i="3"/>
  <c r="O7" i="3"/>
  <c r="N7" i="3"/>
  <c r="M7" i="3"/>
  <c r="P6" i="3"/>
  <c r="O6" i="3"/>
  <c r="N6" i="3"/>
  <c r="M6" i="3"/>
  <c r="P5" i="3"/>
  <c r="O5" i="3"/>
  <c r="N5" i="3"/>
  <c r="M5" i="3"/>
  <c r="P4" i="3"/>
  <c r="O4" i="3"/>
  <c r="N4" i="3"/>
  <c r="M4" i="3"/>
  <c r="P3" i="3"/>
  <c r="O3" i="3"/>
  <c r="N3" i="3"/>
  <c r="M3" i="3"/>
  <c r="P2" i="3"/>
  <c r="O2" i="3"/>
  <c r="N2" i="3"/>
  <c r="M2" i="3"/>
  <c r="P8" i="1"/>
  <c r="O8" i="1"/>
  <c r="M8" i="1"/>
  <c r="P7" i="1"/>
  <c r="O7" i="1"/>
  <c r="M7" i="1"/>
  <c r="P6" i="1"/>
  <c r="O6" i="1"/>
  <c r="M6" i="1"/>
  <c r="P5" i="1"/>
  <c r="O5" i="1"/>
  <c r="M5" i="1"/>
  <c r="P4" i="1"/>
  <c r="O4" i="1"/>
  <c r="M4" i="1"/>
  <c r="P3" i="1"/>
  <c r="O3" i="1"/>
  <c r="M3" i="1"/>
  <c r="P2" i="1"/>
  <c r="O2" i="1"/>
  <c r="M2" i="1"/>
  <c r="P8" i="2"/>
  <c r="O8" i="2"/>
  <c r="M8" i="2"/>
  <c r="P7" i="2"/>
  <c r="O7" i="2"/>
  <c r="M7" i="2"/>
  <c r="P6" i="2"/>
  <c r="O6" i="2"/>
  <c r="M6" i="2"/>
  <c r="P5" i="2"/>
  <c r="O5" i="2"/>
  <c r="M5" i="2"/>
  <c r="P4" i="2"/>
  <c r="O4" i="2"/>
  <c r="M4" i="2"/>
  <c r="P3" i="2"/>
  <c r="O3" i="2"/>
  <c r="M3" i="2"/>
  <c r="P2" i="2"/>
  <c r="O2" i="2"/>
  <c r="M2" i="2"/>
</calcChain>
</file>

<file path=xl/sharedStrings.xml><?xml version="1.0" encoding="utf-8"?>
<sst xmlns="http://schemas.openxmlformats.org/spreadsheetml/2006/main" count="82" uniqueCount="24">
  <si>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</si>
  <si>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</si>
  <si>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</si>
  <si>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</si>
  <si>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</si>
  <si>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</si>
  <si>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</si>
  <si>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</si>
  <si>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</si>
  <si>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</si>
  <si>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</si>
  <si>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AVG - Eff</t>
  </si>
  <si>
    <t>stdev</t>
  </si>
  <si>
    <t>inlet</t>
  </si>
  <si>
    <t>10cm/s-avg</t>
  </si>
  <si>
    <t>17.5cm/s-avg</t>
  </si>
  <si>
    <t>25cm/s-avg</t>
  </si>
  <si>
    <t>32.5cm/s-avg</t>
  </si>
  <si>
    <t>AVG</t>
  </si>
  <si>
    <t>Pressure drop</t>
  </si>
  <si>
    <t>inH2O</t>
  </si>
  <si>
    <t>mmH2O/cm2</t>
  </si>
  <si>
    <t>RH in lab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</si>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</sst>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_-* #,##0.000_-;\-* #,##0.000_-;_-* &quot;-&quot;??_-;_-@_-"/>
    <numFmt numFmtId="167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16" fontId="0" fillId="0" borderId="0" xfId="0" applyNumberFormat="1"/>
    <xf numFmtId="4" fontId="0" fillId="0" borderId="0" xfId="0" applyNumberFormat="1"/>
    <xf numFmtId="0" fontId="1" fillId="0" borderId="0" xfId="0" applyFont="1"/>
    <xf numFmtId="165" fontId="0" fillId="0" borderId="0" xfId="1" applyNumberFormat="1" applyFont="1"/>
    <xf numFmtId="167" fontId="0" fillId="0" borderId="0" xfId="1" applyNumberFormat="1" applyFont="1"/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Eff @ 10cm/s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7.3348268754651764</c:v>
                  </c:pt>
                  <c:pt idx="1">
                    <c:v>7.6765056740188902</c:v>
                  </c:pt>
                  <c:pt idx="2">
                    <c:v>8.3248815600257373</c:v>
                  </c:pt>
                  <c:pt idx="3">
                    <c:v>8.8549510926926125</c:v>
                  </c:pt>
                  <c:pt idx="4">
                    <c:v>9.6033519235320135</c:v>
                  </c:pt>
                  <c:pt idx="5">
                    <c:v>9.5120592287331807</c:v>
                  </c:pt>
                  <c:pt idx="6">
                    <c:v>11.107471498069742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7.3348268754651764</c:v>
                  </c:pt>
                  <c:pt idx="1">
                    <c:v>7.6765056740188902</c:v>
                  </c:pt>
                  <c:pt idx="2">
                    <c:v>8.3248815600257373</c:v>
                  </c:pt>
                  <c:pt idx="3">
                    <c:v>8.8549510926926125</c:v>
                  </c:pt>
                  <c:pt idx="4">
                    <c:v>9.6033519235320135</c:v>
                  </c:pt>
                  <c:pt idx="5">
                    <c:v>9.5120592287331807</c:v>
                  </c:pt>
                  <c:pt idx="6">
                    <c:v>11.107471498069742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18.744710375</c:v>
                </c:pt>
                <c:pt idx="1">
                  <c:v>19.765320385000003</c:v>
                </c:pt>
                <c:pt idx="2">
                  <c:v>21.961082545</c:v>
                </c:pt>
                <c:pt idx="3">
                  <c:v>24.350377729999998</c:v>
                </c:pt>
                <c:pt idx="4">
                  <c:v>26.912028210000003</c:v>
                </c:pt>
                <c:pt idx="5">
                  <c:v>35.948303965000001</c:v>
                </c:pt>
                <c:pt idx="6">
                  <c:v>53.690089520000001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1-4C4A-BA37-197B04452237}"/>
            </c:ext>
          </c:extLst>
        </c:ser>
        <c:ser>
          <c:idx val="2"/>
          <c:order val="1"/>
          <c:tx>
            <c:v>Eff @ 25cm/s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5.9244922484787637</c:v>
                  </c:pt>
                  <c:pt idx="1">
                    <c:v>4.8900240758135682</c:v>
                  </c:pt>
                  <c:pt idx="2">
                    <c:v>2.7818455284837942</c:v>
                  </c:pt>
                  <c:pt idx="3">
                    <c:v>1.8280401988260337</c:v>
                  </c:pt>
                  <c:pt idx="4">
                    <c:v>1.5489971086329828</c:v>
                  </c:pt>
                  <c:pt idx="5">
                    <c:v>2.1951490664420845</c:v>
                  </c:pt>
                  <c:pt idx="6">
                    <c:v>3.207488484916512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5.9244922484787637</c:v>
                  </c:pt>
                  <c:pt idx="1">
                    <c:v>4.8900240758135682</c:v>
                  </c:pt>
                  <c:pt idx="2">
                    <c:v>2.7818455284837942</c:v>
                  </c:pt>
                  <c:pt idx="3">
                    <c:v>1.8280401988260337</c:v>
                  </c:pt>
                  <c:pt idx="4">
                    <c:v>1.5489971086329828</c:v>
                  </c:pt>
                  <c:pt idx="5">
                    <c:v>2.1951490664420845</c:v>
                  </c:pt>
                  <c:pt idx="6">
                    <c:v>3.207488484916512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9.5550740285</c:v>
                </c:pt>
                <c:pt idx="1">
                  <c:v>17.742984400000001</c:v>
                </c:pt>
                <c:pt idx="2">
                  <c:v>25.302498419999999</c:v>
                </c:pt>
                <c:pt idx="3">
                  <c:v>30.238641735000002</c:v>
                </c:pt>
                <c:pt idx="4">
                  <c:v>35.091023335000003</c:v>
                </c:pt>
                <c:pt idx="5">
                  <c:v>47.028678674999995</c:v>
                </c:pt>
                <c:pt idx="6">
                  <c:v>62.799358765000001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1-4C4A-BA37-197B04452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9381280"/>
        <c:axId val="1379382944"/>
      </c:barChart>
      <c:lineChart>
        <c:grouping val="standard"/>
        <c:varyColors val="0"/>
        <c:ser>
          <c:idx val="0"/>
          <c:order val="2"/>
          <c:tx>
            <c:v>Inlet @ 10cm/s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All!$C$3:$C$9</c:f>
              <c:numCache>
                <c:formatCode>General</c:formatCode>
                <c:ptCount val="7"/>
                <c:pt idx="0">
                  <c:v>6258962.6459999997</c:v>
                </c:pt>
                <c:pt idx="1">
                  <c:v>4450855.0209999997</c:v>
                </c:pt>
                <c:pt idx="2">
                  <c:v>3570179.6579999998</c:v>
                </c:pt>
                <c:pt idx="3">
                  <c:v>3008726.7654999997</c:v>
                </c:pt>
                <c:pt idx="4">
                  <c:v>2483647.4235</c:v>
                </c:pt>
                <c:pt idx="5">
                  <c:v>1274875.30235</c:v>
                </c:pt>
                <c:pt idx="6">
                  <c:v>278867.27055000002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C1-4C4A-BA37-197B04452237}"/>
            </c:ext>
          </c:extLst>
        </c:ser>
        <c:ser>
          <c:idx val="3"/>
          <c:order val="3"/>
          <c:tx>
            <c:v>Inlet @ 25cm/s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All!$K$3:$K$9</c:f>
              <c:numCache>
                <c:formatCode>General</c:formatCode>
                <c:ptCount val="7"/>
                <c:pt idx="0">
                  <c:v>12399000.285</c:v>
                </c:pt>
                <c:pt idx="1">
                  <c:v>8853570.4690000005</c:v>
                </c:pt>
                <c:pt idx="2">
                  <c:v>7046395.0690000001</c:v>
                </c:pt>
                <c:pt idx="3">
                  <c:v>5816066.6174999997</c:v>
                </c:pt>
                <c:pt idx="4">
                  <c:v>4662665.7115000002</c:v>
                </c:pt>
                <c:pt idx="5">
                  <c:v>2211767.5014999998</c:v>
                </c:pt>
                <c:pt idx="6">
                  <c:v>432015.36725000001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C1-4C4A-BA37-197B04452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973600"/>
        <c:axId val="1439973184"/>
      </c:lineChart>
      <c:catAx>
        <c:axId val="137938128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382944"/>
        <c:crosses val="autoZero"/>
        <c:auto val="1"/>
        <c:lblAlgn val="ctr"/>
        <c:lblOffset val="100"/>
        <c:noMultiLvlLbl val="0"/>
      </c:catAx>
      <c:valAx>
        <c:axId val="13793829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381280"/>
        <c:crosses val="autoZero"/>
        <c:crossBetween val="between"/>
      </c:valAx>
      <c:valAx>
        <c:axId val="1439973184"/>
        <c:scaling>
          <c:logBase val="10"/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E+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73600"/>
        <c:crosses val="max"/>
        <c:crossBetween val="between"/>
        <c:majorUnit val="10"/>
      </c:valAx>
      <c:catAx>
        <c:axId val="1439973600"/>
        <c:scaling>
          <c:orientation val="minMax"/>
        </c:scaling>
        <c:delete val="1"/>
        <c:axPos val="b"/>
        <c:majorTickMark val="out"/>
        <c:minorTickMark val="none"/>
        <c:tickLblPos val="nextTo"/>
        <c:crossAx val="1439973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90487</xdr:rowOff>
    </xdr:from>
    <xdr:to>
      <xdr:col>7</xdr:col>
      <xdr:colOff>304800</xdr:colOff>
      <xdr:row>23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16300E-AA6A-4011-B0D9-ABDB7510A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V27"/>
  <sheetViews>
    <sheetView topLeftCell="I5" workbookViewId="0">
      <selection activeCell="O15" sqref="O15:U16"/>
    </sheetView>
  </sheetViews>
  <sheetFormatPr defaultRowHeight="15" x14ac:dyDescent="0.25"/>
  <cols>
    <col min="5" max="9" width="15.42578125" bestFit="1" customWidth="1"/>
    <col min="10" max="10" width="15.28515625" bestFit="1" customWidth="1"/>
    <col min="11" max="11" width="13.85546875" bestFit="1" customWidth="1"/>
    <col min="13" max="14" width="9.42578125" bestFit="1" customWidth="1"/>
    <col min="15" max="16" width="15.5703125" bestFit="1" customWidth="1"/>
    <col min="17" max="20" width="14.28515625" bestFit="1" customWidth="1"/>
    <col min="21" max="21" width="12.5703125" bestFit="1" customWidth="1"/>
  </cols>
  <sheetData>
    <row r="1" spans="1:22" x14ac:dyDescent="0.25">
      <c r="A1" s="1">
        <v>44341</v>
      </c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11</v>
      </c>
      <c r="N1" s="4" t="s">
        <v>12</v>
      </c>
      <c r="O1" s="4" t="s">
        <v>13</v>
      </c>
      <c r="P1" s="4"/>
      <c r="Q1" s="4"/>
      <c r="R1" s="4"/>
      <c r="S1" s="4"/>
    </row>
    <row r="2" spans="1:22" x14ac:dyDescent="0.25">
      <c r="A2" t="s">
        <v>0</v>
      </c>
      <c r="C2" s="4"/>
      <c r="D2" s="4" t="s">
        <v>1</v>
      </c>
      <c r="E2" s="4">
        <v>0.1</v>
      </c>
      <c r="F2" s="4">
        <v>0.15</v>
      </c>
      <c r="G2" s="4">
        <v>0.2</v>
      </c>
      <c r="H2" s="4">
        <v>0.25</v>
      </c>
      <c r="I2" s="4">
        <v>0.3</v>
      </c>
      <c r="J2" s="4">
        <v>0.5</v>
      </c>
      <c r="K2" s="4">
        <v>1</v>
      </c>
      <c r="L2" s="4"/>
      <c r="M2" s="4">
        <f>AVERAGE(E11,E23)</f>
        <v>18.744710375</v>
      </c>
      <c r="N2" s="4">
        <f>STDEV(E7, E8, E9,E19, E20,E21)</f>
        <v>7.3348268754651764</v>
      </c>
      <c r="O2" s="5">
        <f>AVERAGE(E3,E15)</f>
        <v>6258962.6459999997</v>
      </c>
      <c r="P2" s="5">
        <f>STDEV(E3,E15)</f>
        <v>1483401.9442436562</v>
      </c>
      <c r="Q2" s="5"/>
      <c r="R2" s="5">
        <v>18.744710375</v>
      </c>
      <c r="S2" s="4">
        <v>7.3348268754651764</v>
      </c>
      <c r="T2">
        <v>6258962.6459999997</v>
      </c>
      <c r="U2">
        <v>1483401.9442436562</v>
      </c>
    </row>
    <row r="3" spans="1:22" x14ac:dyDescent="0.25">
      <c r="A3">
        <v>210105002</v>
      </c>
      <c r="C3" s="4"/>
      <c r="D3" s="4" t="s">
        <v>2</v>
      </c>
      <c r="E3" s="5">
        <v>5210039.0719999997</v>
      </c>
      <c r="F3" s="5">
        <v>3661429.7919999999</v>
      </c>
      <c r="G3" s="5">
        <v>2919312.5759999999</v>
      </c>
      <c r="H3" s="5">
        <v>2430245.4210000001</v>
      </c>
      <c r="I3" s="5">
        <v>1976032.9669999999</v>
      </c>
      <c r="J3" s="5">
        <v>997676.43469999998</v>
      </c>
      <c r="K3" s="5">
        <v>216086.6911</v>
      </c>
      <c r="L3" s="4"/>
      <c r="M3" s="4">
        <f>AVERAGE(F11,F23)</f>
        <v>19.765320385000003</v>
      </c>
      <c r="N3" s="4">
        <f>STDEV(F7,F8,F9,F19,F20,F21)</f>
        <v>7.6765056740188902</v>
      </c>
      <c r="O3" s="5">
        <f>AVERAGE(F3, F15)</f>
        <v>4450855.0209999997</v>
      </c>
      <c r="P3" s="5">
        <f>STDEV(F3,F15)</f>
        <v>1116415.8653312905</v>
      </c>
      <c r="Q3" s="5"/>
      <c r="R3" s="5">
        <v>19.765320385000003</v>
      </c>
      <c r="S3" s="4">
        <v>7.6765056740188902</v>
      </c>
      <c r="T3">
        <v>4450855.0209999997</v>
      </c>
      <c r="U3">
        <v>1116415.8653312905</v>
      </c>
    </row>
    <row r="4" spans="1:22" x14ac:dyDescent="0.25">
      <c r="A4" t="s">
        <v>3</v>
      </c>
      <c r="C4" s="4"/>
      <c r="D4" s="4" t="s">
        <v>4</v>
      </c>
      <c r="E4" s="4">
        <v>18.054440469999999</v>
      </c>
      <c r="F4" s="4">
        <v>8.8620782760000001</v>
      </c>
      <c r="G4" s="4">
        <v>7.8316070379999996</v>
      </c>
      <c r="H4" s="4">
        <v>7.4043777730000002</v>
      </c>
      <c r="I4" s="4">
        <v>7.1034078850000002</v>
      </c>
      <c r="J4" s="4">
        <v>2.2402166569999999</v>
      </c>
      <c r="K4" s="4">
        <v>0.66804283090000005</v>
      </c>
      <c r="L4" s="4"/>
      <c r="M4" s="4">
        <f>AVERAGE(G11,G23)</f>
        <v>21.961082545</v>
      </c>
      <c r="N4" s="4">
        <f>STDEV(G7,G8, G9, G19, G20,G21)</f>
        <v>8.3248815600257373</v>
      </c>
      <c r="O4" s="5">
        <f>AVERAGE(G3,G15)</f>
        <v>3570179.6579999998</v>
      </c>
      <c r="P4" s="5">
        <f>STDEV(G3,G15)</f>
        <v>920465.05466660205</v>
      </c>
      <c r="Q4" s="5"/>
      <c r="R4" s="5">
        <v>21.961082545</v>
      </c>
      <c r="S4" s="4">
        <v>8.3248815600257373</v>
      </c>
      <c r="T4">
        <v>3570179.6579999998</v>
      </c>
      <c r="U4">
        <v>920465.05466660205</v>
      </c>
    </row>
    <row r="5" spans="1:22" x14ac:dyDescent="0.25">
      <c r="C5" s="4"/>
      <c r="D5" s="4" t="s">
        <v>5</v>
      </c>
      <c r="E5" s="5">
        <v>3901028.5290000001</v>
      </c>
      <c r="F5" s="5">
        <v>2693641.1409999998</v>
      </c>
      <c r="G5" s="5">
        <v>2068120.621</v>
      </c>
      <c r="H5" s="5">
        <v>1653123.1229999999</v>
      </c>
      <c r="I5" s="5">
        <v>1278728.7290000001</v>
      </c>
      <c r="J5" s="5">
        <v>556871.87190000003</v>
      </c>
      <c r="K5" s="5">
        <v>79131.631630000003</v>
      </c>
      <c r="L5" s="4"/>
      <c r="M5" s="4">
        <f>AVERAGE(H11,H23)</f>
        <v>24.350377729999998</v>
      </c>
      <c r="N5" s="4">
        <f>STDEV(H7,H8,H9,H19,H20,H21)</f>
        <v>8.8549510926926125</v>
      </c>
      <c r="O5" s="5">
        <f>AVERAGE(H3,H15)</f>
        <v>3008726.7654999997</v>
      </c>
      <c r="P5" s="5">
        <f>STDEV(H3,H15)</f>
        <v>818096.16297172464</v>
      </c>
      <c r="Q5" s="5"/>
      <c r="R5" s="5">
        <v>24.350377729999998</v>
      </c>
      <c r="S5" s="4">
        <v>8.8549510926926125</v>
      </c>
      <c r="T5">
        <v>3008726.7654999997</v>
      </c>
      <c r="U5">
        <v>818096.16297172464</v>
      </c>
    </row>
    <row r="6" spans="1:22" x14ac:dyDescent="0.25">
      <c r="C6" s="4"/>
      <c r="D6" s="4" t="s">
        <v>4</v>
      </c>
      <c r="E6" s="4">
        <v>17.37314705</v>
      </c>
      <c r="F6" s="4">
        <v>9.2255577049999999</v>
      </c>
      <c r="G6" s="4">
        <v>8.6081339490000008</v>
      </c>
      <c r="H6" s="4">
        <v>7.418941255</v>
      </c>
      <c r="I6" s="4">
        <v>3.9781633630000002</v>
      </c>
      <c r="J6" s="4">
        <v>1.8944768400000001</v>
      </c>
      <c r="K6" s="4">
        <v>0.74869136970000005</v>
      </c>
      <c r="L6" s="4"/>
      <c r="M6" s="4">
        <f>AVERAGE(I11,I23)</f>
        <v>26.912028210000003</v>
      </c>
      <c r="N6" s="4">
        <f>STDEV(I7,I8,I9,I19,I20,I21)</f>
        <v>9.6033519235320135</v>
      </c>
      <c r="O6" s="5">
        <f>AVERAGE(I3,I15)</f>
        <v>2483647.4235</v>
      </c>
      <c r="P6" s="5">
        <f>STDEV(I3,I15)</f>
        <v>717875.24883894564</v>
      </c>
      <c r="Q6" s="5"/>
      <c r="R6" s="5">
        <v>26.912028210000003</v>
      </c>
      <c r="S6" s="4">
        <v>9.6033519235320135</v>
      </c>
      <c r="T6">
        <v>2483647.4235</v>
      </c>
      <c r="U6">
        <v>717875.24883894564</v>
      </c>
    </row>
    <row r="7" spans="1:22" x14ac:dyDescent="0.25">
      <c r="C7" s="4"/>
      <c r="D7" s="4" t="s">
        <v>6</v>
      </c>
      <c r="E7" s="4">
        <v>26.778871630000001</v>
      </c>
      <c r="F7" s="4">
        <v>28.43241579</v>
      </c>
      <c r="G7" s="4">
        <v>31.441827870000001</v>
      </c>
      <c r="H7" s="4">
        <v>34.340286890000002</v>
      </c>
      <c r="I7" s="4">
        <v>37.236258640000003</v>
      </c>
      <c r="J7" s="4">
        <v>45.221252550000003</v>
      </c>
      <c r="K7" s="4">
        <v>65.10344336</v>
      </c>
      <c r="L7" s="4"/>
      <c r="M7" s="4">
        <f>AVERAGE(J11,J23)</f>
        <v>35.948303965000001</v>
      </c>
      <c r="N7" s="4">
        <f>STDEV(J7,J8,J9,J19,J20,J21)</f>
        <v>9.5120592287331807</v>
      </c>
      <c r="O7" s="5">
        <f>AVERAGE(J3,J15)</f>
        <v>1274875.30235</v>
      </c>
      <c r="P7" s="5">
        <f>STDEV(J3,J15)</f>
        <v>392018.3981050938</v>
      </c>
      <c r="Q7" s="5"/>
      <c r="R7" s="5">
        <v>35.948303965000001</v>
      </c>
      <c r="S7" s="4">
        <v>9.5120592287331807</v>
      </c>
      <c r="T7">
        <v>1274875.30235</v>
      </c>
      <c r="U7">
        <v>392018.3981050938</v>
      </c>
    </row>
    <row r="8" spans="1:22" x14ac:dyDescent="0.25">
      <c r="C8" s="4"/>
      <c r="D8" s="4" t="s">
        <v>7</v>
      </c>
      <c r="E8" s="4">
        <v>23.199527960000001</v>
      </c>
      <c r="F8" s="4">
        <v>24.657367319999999</v>
      </c>
      <c r="G8" s="4">
        <v>27.091288389999999</v>
      </c>
      <c r="H8" s="4">
        <v>29.433895530000001</v>
      </c>
      <c r="I8" s="4">
        <v>33.629433630000001</v>
      </c>
      <c r="J8" s="4">
        <v>43.455906110000001</v>
      </c>
      <c r="K8" s="4">
        <v>60.877151529999999</v>
      </c>
      <c r="L8" s="4"/>
      <c r="M8" s="4">
        <f>AVERAGE(K11,K23)</f>
        <v>53.690089520000001</v>
      </c>
      <c r="N8" s="4">
        <f>STDEV(K7,K8,K9,K19,K20,K21)</f>
        <v>11.107471498069742</v>
      </c>
      <c r="O8" s="5">
        <f>AVERAGE(K3,K15)</f>
        <v>278867.27055000002</v>
      </c>
      <c r="P8" s="5">
        <f>STDEV(K3,K15)</f>
        <v>88785.146911831413</v>
      </c>
      <c r="Q8" s="5"/>
      <c r="R8" s="5">
        <v>53.690089520000001</v>
      </c>
      <c r="S8" s="4">
        <v>11.107471498069742</v>
      </c>
      <c r="T8">
        <v>278867.27055000002</v>
      </c>
      <c r="U8">
        <v>88785.146911831413</v>
      </c>
    </row>
    <row r="9" spans="1:22" x14ac:dyDescent="0.25">
      <c r="C9" s="4"/>
      <c r="D9" s="4" t="s">
        <v>8</v>
      </c>
      <c r="E9" s="4">
        <v>25.36717792</v>
      </c>
      <c r="F9" s="4">
        <v>26.16767948</v>
      </c>
      <c r="G9" s="4">
        <v>28.88883963</v>
      </c>
      <c r="H9" s="4">
        <v>32.086979579999998</v>
      </c>
      <c r="I9" s="4">
        <v>34.941606960000001</v>
      </c>
      <c r="J9" s="4">
        <v>43.865816080000002</v>
      </c>
      <c r="K9" s="4">
        <v>64.100312259999995</v>
      </c>
      <c r="L9" s="4"/>
      <c r="M9" s="4"/>
      <c r="N9" s="4"/>
      <c r="O9" s="4"/>
      <c r="P9" s="4"/>
      <c r="Q9" s="4"/>
      <c r="R9" s="4"/>
      <c r="S9" s="4"/>
    </row>
    <row r="10" spans="1:22" x14ac:dyDescent="0.25">
      <c r="C10" s="4"/>
      <c r="D10" s="4" t="s">
        <v>9</v>
      </c>
      <c r="E10" s="4">
        <v>1.802927553</v>
      </c>
      <c r="F10" s="4">
        <v>1.9000466810000001</v>
      </c>
      <c r="G10" s="4">
        <v>2.186173718</v>
      </c>
      <c r="H10" s="4">
        <v>2.455908693</v>
      </c>
      <c r="I10" s="4">
        <v>1.8255780770000001</v>
      </c>
      <c r="J10" s="4">
        <v>0.9239121763</v>
      </c>
      <c r="K10" s="4">
        <v>2.2081885400000001</v>
      </c>
      <c r="L10" s="4"/>
      <c r="M10" s="4" t="s">
        <v>18</v>
      </c>
      <c r="N10" s="4"/>
      <c r="O10" s="4"/>
      <c r="P10" s="4"/>
      <c r="Q10" s="4"/>
      <c r="R10" s="4"/>
      <c r="S10" s="4"/>
    </row>
    <row r="11" spans="1:22" x14ac:dyDescent="0.25">
      <c r="C11" s="4"/>
      <c r="D11" s="4" t="s">
        <v>10</v>
      </c>
      <c r="E11" s="4">
        <v>25.11519251</v>
      </c>
      <c r="F11" s="4">
        <v>26.419154200000001</v>
      </c>
      <c r="G11" s="4">
        <v>29.14065196</v>
      </c>
      <c r="H11" s="4">
        <v>31.953720669999999</v>
      </c>
      <c r="I11" s="4">
        <v>35.269099740000001</v>
      </c>
      <c r="J11" s="4">
        <v>44.180991579999997</v>
      </c>
      <c r="K11" s="4">
        <v>63.36030238</v>
      </c>
      <c r="L11" s="4"/>
      <c r="M11" s="4">
        <v>18.74471037</v>
      </c>
      <c r="N11" s="4"/>
      <c r="O11" s="4">
        <v>18.744710375</v>
      </c>
      <c r="P11" s="4">
        <v>19.765320385000003</v>
      </c>
      <c r="Q11" s="4">
        <v>21.961082545</v>
      </c>
      <c r="R11" s="4">
        <v>24.350377729999998</v>
      </c>
      <c r="S11" s="4">
        <v>26.912028210000003</v>
      </c>
      <c r="T11" s="4">
        <v>35.948303965000001</v>
      </c>
      <c r="U11" s="4">
        <v>53.690089520000001</v>
      </c>
    </row>
    <row r="12" spans="1:22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>
        <v>19.765320379999999</v>
      </c>
      <c r="N12" s="4"/>
      <c r="O12" s="4">
        <v>7.3348268754651764</v>
      </c>
      <c r="P12" s="4">
        <v>7.6765056740188902</v>
      </c>
      <c r="Q12" s="4">
        <v>8.3248815600257373</v>
      </c>
      <c r="R12" s="4">
        <v>8.8549510926926125</v>
      </c>
      <c r="S12" s="4">
        <v>9.6033519235320135</v>
      </c>
      <c r="T12" s="4">
        <v>9.5120592287331807</v>
      </c>
      <c r="U12" s="4">
        <v>11.107471498069742</v>
      </c>
    </row>
    <row r="13" spans="1:22" x14ac:dyDescent="0.25">
      <c r="A13" s="1">
        <v>44418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>
        <v>21.96108255</v>
      </c>
      <c r="N13" s="4"/>
      <c r="O13" s="5">
        <v>6258962.6459999997</v>
      </c>
      <c r="P13" s="5">
        <v>4450855.0209999997</v>
      </c>
      <c r="Q13" s="5">
        <v>3570179.6579999998</v>
      </c>
      <c r="R13" s="5">
        <v>3008726.7654999997</v>
      </c>
      <c r="S13" s="5">
        <v>2483647.4235</v>
      </c>
      <c r="T13" s="5">
        <v>1274875.30235</v>
      </c>
      <c r="U13" s="5">
        <v>278867.27055000002</v>
      </c>
      <c r="V13" s="6"/>
    </row>
    <row r="14" spans="1:22" x14ac:dyDescent="0.25">
      <c r="A14" t="s">
        <v>0</v>
      </c>
      <c r="C14" s="4"/>
      <c r="D14" s="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>
        <v>24.350377730000002</v>
      </c>
      <c r="N14" s="4"/>
      <c r="O14" s="5">
        <v>1483401.9442436562</v>
      </c>
      <c r="P14" s="5">
        <v>1116415.8653312905</v>
      </c>
      <c r="Q14" s="5">
        <v>920465.05466660205</v>
      </c>
      <c r="R14" s="5">
        <v>818096.16297172464</v>
      </c>
      <c r="S14" s="5">
        <v>717875.24883894564</v>
      </c>
      <c r="T14" s="5">
        <v>392018.3981050938</v>
      </c>
      <c r="U14" s="5">
        <v>88785.146911831413</v>
      </c>
      <c r="V14" s="6"/>
    </row>
    <row r="15" spans="1:22" x14ac:dyDescent="0.25">
      <c r="A15">
        <v>210105002</v>
      </c>
      <c r="C15" s="4"/>
      <c r="D15" s="4" t="s">
        <v>2</v>
      </c>
      <c r="E15" s="5">
        <v>7307886.2199999997</v>
      </c>
      <c r="F15" s="5">
        <v>5240280.25</v>
      </c>
      <c r="G15" s="5">
        <v>4221046.74</v>
      </c>
      <c r="H15" s="5">
        <v>3587208.11</v>
      </c>
      <c r="I15" s="5">
        <v>2991261.88</v>
      </c>
      <c r="J15" s="5">
        <v>1552074.17</v>
      </c>
      <c r="K15" s="5">
        <v>341647.85</v>
      </c>
      <c r="L15" s="4"/>
      <c r="M15" s="4">
        <v>26.912028209999999</v>
      </c>
      <c r="N15" s="4"/>
      <c r="O15" s="4">
        <f>AVERAGE(E5,E17)</f>
        <v>5152198.2469999995</v>
      </c>
      <c r="P15" s="4">
        <f t="shared" ref="P15:U15" si="0">AVERAGE(F5,F17)</f>
        <v>3623368.1894999999</v>
      </c>
      <c r="Q15" s="4">
        <f t="shared" si="0"/>
        <v>2832479.5024999999</v>
      </c>
      <c r="R15" s="4">
        <f t="shared" si="0"/>
        <v>2319420.8689999999</v>
      </c>
      <c r="S15" s="4">
        <f t="shared" si="0"/>
        <v>1856997.8420000002</v>
      </c>
      <c r="T15" s="4">
        <f t="shared" si="0"/>
        <v>839057.86945000011</v>
      </c>
      <c r="U15" s="4">
        <f t="shared" si="0"/>
        <v>135078.802815</v>
      </c>
    </row>
    <row r="16" spans="1:22" x14ac:dyDescent="0.25">
      <c r="A16" t="s">
        <v>3</v>
      </c>
      <c r="C16" s="4"/>
      <c r="D16" s="4" t="s">
        <v>4</v>
      </c>
      <c r="E16" s="4">
        <v>2.474753663</v>
      </c>
      <c r="F16" s="4">
        <v>3.3330759570000001</v>
      </c>
      <c r="G16" s="4">
        <v>3.2685351749999998</v>
      </c>
      <c r="H16" s="4">
        <v>6.0637866020000004</v>
      </c>
      <c r="I16" s="4">
        <v>6.9616593240000002</v>
      </c>
      <c r="J16" s="4">
        <v>4.3107440229999998</v>
      </c>
      <c r="K16" s="4">
        <v>1.592479261</v>
      </c>
      <c r="L16" s="4"/>
      <c r="M16" s="4">
        <v>35.948303959999997</v>
      </c>
      <c r="N16" s="4"/>
      <c r="O16" s="4">
        <f>STDEV(E5,E17)</f>
        <v>1769421.1840261249</v>
      </c>
      <c r="P16" s="4">
        <f t="shared" ref="P16:U16" si="1">STDEV(F5,F17)</f>
        <v>1314832.6012938083</v>
      </c>
      <c r="Q16" s="4">
        <f t="shared" si="1"/>
        <v>1080966.6967376301</v>
      </c>
      <c r="R16" s="4">
        <f t="shared" si="1"/>
        <v>942287.30897182482</v>
      </c>
      <c r="S16" s="4">
        <f t="shared" si="1"/>
        <v>817796.02230605914</v>
      </c>
      <c r="T16" s="4">
        <f t="shared" si="1"/>
        <v>399071.26484699087</v>
      </c>
      <c r="U16" s="4">
        <f t="shared" si="1"/>
        <v>79121.248266236231</v>
      </c>
    </row>
    <row r="17" spans="1:19" x14ac:dyDescent="0.25">
      <c r="A17" t="s">
        <v>19</v>
      </c>
      <c r="B17">
        <v>0.1</v>
      </c>
      <c r="C17" s="4" t="s">
        <v>20</v>
      </c>
      <c r="D17" s="4" t="s">
        <v>5</v>
      </c>
      <c r="E17" s="5">
        <v>6403367.9649999999</v>
      </c>
      <c r="F17" s="5">
        <v>4553095.2379999999</v>
      </c>
      <c r="G17" s="5">
        <v>3596838.3840000001</v>
      </c>
      <c r="H17" s="5">
        <v>2985718.6150000002</v>
      </c>
      <c r="I17" s="5">
        <v>2435266.9550000001</v>
      </c>
      <c r="J17" s="5">
        <v>1121243.8670000001</v>
      </c>
      <c r="K17" s="5">
        <v>191025.97399999999</v>
      </c>
      <c r="L17" s="4"/>
      <c r="M17" s="4">
        <v>53.690089520000001</v>
      </c>
      <c r="N17" s="4"/>
      <c r="O17" s="4"/>
      <c r="P17" s="4"/>
      <c r="Q17" s="4"/>
      <c r="R17" s="4"/>
      <c r="S17" s="4"/>
    </row>
    <row r="18" spans="1:19" x14ac:dyDescent="0.25">
      <c r="B18">
        <v>0.2021</v>
      </c>
      <c r="C18" s="4" t="s">
        <v>21</v>
      </c>
      <c r="D18" s="4" t="s">
        <v>4</v>
      </c>
      <c r="E18" s="4">
        <v>43.194882999999997</v>
      </c>
      <c r="F18" s="4">
        <v>33.840349459999999</v>
      </c>
      <c r="G18" s="4">
        <v>29.620271979999998</v>
      </c>
      <c r="H18" s="4">
        <v>24.853300239999999</v>
      </c>
      <c r="I18" s="4">
        <v>19.727751659999999</v>
      </c>
      <c r="J18" s="4">
        <v>11.62321318</v>
      </c>
      <c r="K18" s="4">
        <v>2.5444485160000001</v>
      </c>
      <c r="L18" s="4"/>
      <c r="M18" s="4"/>
      <c r="N18" s="4"/>
      <c r="O18" s="4"/>
      <c r="P18" s="4"/>
      <c r="Q18" s="4"/>
      <c r="R18" s="4"/>
      <c r="S18" s="4"/>
    </row>
    <row r="19" spans="1:19" x14ac:dyDescent="0.25">
      <c r="A19" t="s">
        <v>22</v>
      </c>
      <c r="B19">
        <v>35.200000000000003</v>
      </c>
      <c r="C19" s="4" t="s">
        <v>23</v>
      </c>
      <c r="D19" s="4" t="s">
        <v>6</v>
      </c>
      <c r="E19" s="4">
        <v>15.841317800000001</v>
      </c>
      <c r="F19" s="4">
        <v>16.81594149</v>
      </c>
      <c r="G19" s="4">
        <v>19.021502359999999</v>
      </c>
      <c r="H19" s="4">
        <v>21.372070359999999</v>
      </c>
      <c r="I19" s="4">
        <v>23.39287277</v>
      </c>
      <c r="J19" s="4">
        <v>33.079251210000002</v>
      </c>
      <c r="K19" s="4">
        <v>49.530278940000002</v>
      </c>
      <c r="L19" s="4"/>
      <c r="M19" s="4"/>
      <c r="N19" s="4"/>
      <c r="O19" s="4"/>
      <c r="P19" s="4"/>
      <c r="Q19" s="4"/>
      <c r="R19" s="4"/>
      <c r="S19" s="4"/>
    </row>
    <row r="20" spans="1:19" x14ac:dyDescent="0.25">
      <c r="C20" s="4"/>
      <c r="D20" s="4" t="s">
        <v>7</v>
      </c>
      <c r="E20" s="4">
        <v>9.9449786160000002</v>
      </c>
      <c r="F20" s="4">
        <v>10.485361129999999</v>
      </c>
      <c r="G20" s="4">
        <v>12.0631921</v>
      </c>
      <c r="H20" s="4">
        <v>13.71464027</v>
      </c>
      <c r="I20" s="4">
        <v>15.74589943</v>
      </c>
      <c r="J20" s="4">
        <v>25.694626469999999</v>
      </c>
      <c r="K20" s="4">
        <v>40.763416479999997</v>
      </c>
      <c r="L20" s="4"/>
      <c r="M20" s="4"/>
      <c r="N20" s="4"/>
      <c r="O20" s="4"/>
      <c r="P20" s="4"/>
      <c r="Q20" s="4"/>
      <c r="R20" s="4"/>
      <c r="S20" s="4"/>
    </row>
    <row r="21" spans="1:19" x14ac:dyDescent="0.25">
      <c r="C21" s="4"/>
      <c r="D21" s="4" t="s">
        <v>8</v>
      </c>
      <c r="E21" s="4">
        <v>11.33638831</v>
      </c>
      <c r="F21" s="4">
        <v>12.03315709</v>
      </c>
      <c r="G21" s="4">
        <v>13.259844940000001</v>
      </c>
      <c r="H21" s="4">
        <v>15.154393730000001</v>
      </c>
      <c r="I21" s="4">
        <v>16.526097849999999</v>
      </c>
      <c r="J21" s="4">
        <v>24.372971379999999</v>
      </c>
      <c r="K21" s="4">
        <v>41.765934549999997</v>
      </c>
      <c r="L21" s="4"/>
      <c r="M21" s="4"/>
      <c r="N21" s="4"/>
      <c r="O21" s="4"/>
      <c r="P21" s="4"/>
      <c r="Q21" s="4"/>
      <c r="R21" s="4"/>
      <c r="S21" s="4"/>
    </row>
    <row r="22" spans="1:19" x14ac:dyDescent="0.25">
      <c r="C22" s="4"/>
      <c r="D22" s="4" t="s">
        <v>9</v>
      </c>
      <c r="E22" s="4">
        <v>3.0821320110000001</v>
      </c>
      <c r="F22" s="4">
        <v>3.300175415</v>
      </c>
      <c r="G22" s="4">
        <v>3.720366378</v>
      </c>
      <c r="H22" s="4">
        <v>4.0695746789999996</v>
      </c>
      <c r="I22" s="4">
        <v>4.2078796819999997</v>
      </c>
      <c r="J22" s="4">
        <v>4.6918149119999999</v>
      </c>
      <c r="K22" s="4">
        <v>4.7984018820000003</v>
      </c>
      <c r="L22" s="4"/>
      <c r="M22" s="4"/>
      <c r="N22" s="4"/>
      <c r="O22" s="4"/>
      <c r="P22" s="4"/>
      <c r="Q22" s="4"/>
      <c r="R22" s="4"/>
      <c r="S22" s="4"/>
    </row>
    <row r="23" spans="1:19" x14ac:dyDescent="0.25">
      <c r="C23" s="4"/>
      <c r="D23" s="4" t="s">
        <v>10</v>
      </c>
      <c r="E23" s="4">
        <v>12.374228240000001</v>
      </c>
      <c r="F23" s="4">
        <v>13.11148657</v>
      </c>
      <c r="G23" s="4">
        <v>14.78151313</v>
      </c>
      <c r="H23" s="4">
        <v>16.747034790000001</v>
      </c>
      <c r="I23" s="4">
        <v>18.55495668</v>
      </c>
      <c r="J23" s="4">
        <v>27.715616350000001</v>
      </c>
      <c r="K23" s="4">
        <v>44.019876660000001</v>
      </c>
      <c r="L23" s="4"/>
      <c r="M23" s="4"/>
      <c r="N23" s="4"/>
      <c r="O23" s="4"/>
      <c r="P23" s="4"/>
      <c r="Q23" s="4"/>
      <c r="R23" s="4"/>
      <c r="S23" s="4"/>
    </row>
    <row r="24" spans="1:19" x14ac:dyDescent="0.25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x14ac:dyDescent="0.2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x14ac:dyDescent="0.25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x14ac:dyDescent="0.25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V28"/>
  <sheetViews>
    <sheetView tabSelected="1" workbookViewId="0">
      <selection activeCell="E3" sqref="E3:K11"/>
    </sheetView>
  </sheetViews>
  <sheetFormatPr defaultRowHeight="15" x14ac:dyDescent="0.25"/>
  <cols>
    <col min="5" max="5" width="15.28515625" bestFit="1" customWidth="1"/>
    <col min="6" max="10" width="14.28515625" bestFit="1" customWidth="1"/>
    <col min="11" max="11" width="12.5703125" bestFit="1" customWidth="1"/>
    <col min="13" max="14" width="9.42578125" bestFit="1" customWidth="1"/>
    <col min="15" max="15" width="15.5703125" bestFit="1" customWidth="1"/>
    <col min="16" max="20" width="14.28515625" bestFit="1" customWidth="1"/>
    <col min="21" max="21" width="12.5703125" bestFit="1" customWidth="1"/>
  </cols>
  <sheetData>
    <row r="1" spans="1:22" x14ac:dyDescent="0.25">
      <c r="A1" s="1">
        <v>44341</v>
      </c>
      <c r="M1" t="s">
        <v>11</v>
      </c>
      <c r="N1" t="s">
        <v>12</v>
      </c>
      <c r="O1" t="s">
        <v>13</v>
      </c>
    </row>
    <row r="2" spans="1:22" x14ac:dyDescent="0.25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9.5550740285</v>
      </c>
      <c r="N2">
        <f>STDEV(E7, E8, E9,E19, E20,E21)</f>
        <v>5.9244922484787637</v>
      </c>
      <c r="O2" s="2">
        <f>AVERAGE(E3,E15)</f>
        <v>12399000.285</v>
      </c>
      <c r="P2">
        <f>STDEV(E3,E15)</f>
        <v>296172.7854576321</v>
      </c>
      <c r="R2">
        <v>9.5550740285</v>
      </c>
      <c r="S2">
        <v>5.9244922484787637</v>
      </c>
      <c r="T2">
        <v>12399000.285</v>
      </c>
      <c r="U2">
        <v>296172.7854576321</v>
      </c>
    </row>
    <row r="3" spans="1:22" x14ac:dyDescent="0.25">
      <c r="A3">
        <v>210105002</v>
      </c>
      <c r="D3" t="s">
        <v>2</v>
      </c>
      <c r="E3" s="5">
        <v>12608426.07</v>
      </c>
      <c r="F3" s="5">
        <v>9018944.318</v>
      </c>
      <c r="G3" s="5">
        <v>7277830.0779999997</v>
      </c>
      <c r="H3" s="5">
        <v>6146861.3449999997</v>
      </c>
      <c r="I3" s="5">
        <v>5040626.3530000001</v>
      </c>
      <c r="J3" s="5">
        <v>2405475.0929999999</v>
      </c>
      <c r="K3" s="5">
        <v>491660.53450000001</v>
      </c>
      <c r="L3" s="4"/>
      <c r="M3" s="4">
        <f>AVERAGE(F11,F23)</f>
        <v>17.742984400000001</v>
      </c>
      <c r="N3" s="4">
        <f>STDEV(F7,F8,F9,F19,F20,F21)</f>
        <v>4.8900240758135682</v>
      </c>
      <c r="O3" s="4">
        <f>AVERAGE(F3, F15)</f>
        <v>8853570.4690000005</v>
      </c>
      <c r="P3" s="4">
        <f>STDEV(F3,F15)</f>
        <v>233873.94011764086</v>
      </c>
      <c r="Q3" s="4"/>
      <c r="R3" s="4">
        <v>17.742984400000001</v>
      </c>
      <c r="S3" s="4">
        <v>4.8900240758135682</v>
      </c>
      <c r="T3" s="4">
        <v>8853570.4690000005</v>
      </c>
      <c r="U3" s="4">
        <v>233873.94011764086</v>
      </c>
      <c r="V3" s="4"/>
    </row>
    <row r="4" spans="1:22" x14ac:dyDescent="0.25">
      <c r="A4" t="s">
        <v>3</v>
      </c>
      <c r="D4" t="s">
        <v>4</v>
      </c>
      <c r="E4" s="4">
        <v>59.55532067</v>
      </c>
      <c r="F4" s="4">
        <v>40.721651819999998</v>
      </c>
      <c r="G4" s="4">
        <v>38.99376341</v>
      </c>
      <c r="H4" s="4">
        <v>38.827302889999999</v>
      </c>
      <c r="I4" s="4">
        <v>29.953873179999999</v>
      </c>
      <c r="J4" s="4">
        <v>11.268266349999999</v>
      </c>
      <c r="K4" s="4">
        <v>3.0707860020000002</v>
      </c>
      <c r="L4" s="4"/>
      <c r="M4" s="4">
        <f>AVERAGE(G11,G23)</f>
        <v>25.302498419999999</v>
      </c>
      <c r="N4" s="4">
        <f>STDEV(G7,G8, G9, G19, G20,G21)</f>
        <v>2.7818455284837942</v>
      </c>
      <c r="O4" s="4">
        <f>AVERAGE(G3,G15)</f>
        <v>7046395.0690000001</v>
      </c>
      <c r="P4" s="4">
        <f>STDEV(G3,G15)</f>
        <v>327298.5285357394</v>
      </c>
      <c r="Q4" s="4"/>
      <c r="R4" s="4">
        <v>25.302498419999999</v>
      </c>
      <c r="S4" s="4">
        <v>2.7818455284837942</v>
      </c>
      <c r="T4" s="4">
        <v>7046395.0690000001</v>
      </c>
      <c r="U4" s="4">
        <v>327298.5285357394</v>
      </c>
      <c r="V4" s="4"/>
    </row>
    <row r="5" spans="1:22" x14ac:dyDescent="0.25">
      <c r="D5" t="s">
        <v>5</v>
      </c>
      <c r="E5" s="5">
        <v>10769048.59</v>
      </c>
      <c r="F5" s="5">
        <v>7053804.2589999996</v>
      </c>
      <c r="G5" s="5">
        <v>5297581.2180000003</v>
      </c>
      <c r="H5" s="5">
        <v>4254926.29</v>
      </c>
      <c r="I5" s="5">
        <v>3304206.9339999999</v>
      </c>
      <c r="J5" s="5">
        <v>1307697.243</v>
      </c>
      <c r="K5" s="5">
        <v>196719.90169999999</v>
      </c>
      <c r="L5" s="4"/>
      <c r="M5" s="4">
        <f>AVERAGE(H11,H23)</f>
        <v>30.238641735000002</v>
      </c>
      <c r="N5" s="4">
        <f>STDEV(H7,H8,H9,H19,H20,H21)</f>
        <v>1.8280401988260337</v>
      </c>
      <c r="O5" s="4">
        <f>AVERAGE(H3,H15)</f>
        <v>5816066.6174999997</v>
      </c>
      <c r="P5" s="4">
        <f>STDEV(H3,H15)</f>
        <v>467814.38999201229</v>
      </c>
      <c r="Q5" s="4"/>
      <c r="R5" s="4">
        <v>30.238641735000002</v>
      </c>
      <c r="S5" s="4">
        <v>1.8280401988260337</v>
      </c>
      <c r="T5" s="4">
        <v>5816066.6174999997</v>
      </c>
      <c r="U5" s="4">
        <v>467814.38999201229</v>
      </c>
      <c r="V5" s="4"/>
    </row>
    <row r="6" spans="1:22" x14ac:dyDescent="0.25">
      <c r="D6" t="s">
        <v>4</v>
      </c>
      <c r="E6" s="4">
        <v>28.747776040000002</v>
      </c>
      <c r="F6" s="4">
        <v>19.389426180000001</v>
      </c>
      <c r="G6" s="4">
        <v>16.39561496</v>
      </c>
      <c r="H6" s="4">
        <v>13.38580644</v>
      </c>
      <c r="I6" s="4">
        <v>10.007005210000001</v>
      </c>
      <c r="J6" s="4">
        <v>5.7117010449999999</v>
      </c>
      <c r="K6" s="4">
        <v>1.938123346</v>
      </c>
      <c r="L6" s="4"/>
      <c r="M6" s="4">
        <f>AVERAGE(I11,I23)</f>
        <v>35.091023335000003</v>
      </c>
      <c r="N6" s="4">
        <f>STDEV(I7,I8,I9,I19,I20,I21)</f>
        <v>1.5489971086329828</v>
      </c>
      <c r="O6" s="4">
        <f>AVERAGE(I3,I15)</f>
        <v>4662665.7115000002</v>
      </c>
      <c r="P6" s="4">
        <f>STDEV(I3,I15)</f>
        <v>534517.06525253516</v>
      </c>
      <c r="Q6" s="4"/>
      <c r="R6" s="4">
        <v>35.091023335000003</v>
      </c>
      <c r="S6" s="4">
        <v>1.5489971086329828</v>
      </c>
      <c r="T6" s="4">
        <v>4662665.7115000002</v>
      </c>
      <c r="U6" s="4">
        <v>534517.06525253516</v>
      </c>
      <c r="V6" s="4"/>
    </row>
    <row r="7" spans="1:22" x14ac:dyDescent="0.25">
      <c r="D7" t="s">
        <v>6</v>
      </c>
      <c r="E7" s="4">
        <v>17.359653250000001</v>
      </c>
      <c r="F7" s="4">
        <v>24.514591500000002</v>
      </c>
      <c r="G7" s="4">
        <v>30.156326069999999</v>
      </c>
      <c r="H7" s="4">
        <v>33.518188000000002</v>
      </c>
      <c r="I7" s="4">
        <v>36.611297409999999</v>
      </c>
      <c r="J7" s="4">
        <v>48.255622600000002</v>
      </c>
      <c r="K7" s="4">
        <v>61.049645390000002</v>
      </c>
      <c r="L7" s="4"/>
      <c r="M7" s="4">
        <f>AVERAGE(J11,J23)</f>
        <v>47.028678674999995</v>
      </c>
      <c r="N7" s="4">
        <f>STDEV(J7,J8,J9,J19,J20,J21)</f>
        <v>2.1951490664420845</v>
      </c>
      <c r="O7" s="4">
        <f>AVERAGE(J3,J15)</f>
        <v>2211767.5014999998</v>
      </c>
      <c r="P7" s="4">
        <f>STDEV(J3,J15)</f>
        <v>273943.90303392726</v>
      </c>
      <c r="Q7" s="4"/>
      <c r="R7" s="4">
        <v>47.028678674999995</v>
      </c>
      <c r="S7" s="4">
        <v>2.1951490664420845</v>
      </c>
      <c r="T7" s="4">
        <v>2211767.5014999998</v>
      </c>
      <c r="U7" s="4">
        <v>273943.90303392726</v>
      </c>
      <c r="V7" s="4"/>
    </row>
    <row r="8" spans="1:22" x14ac:dyDescent="0.25">
      <c r="D8" t="s">
        <v>7</v>
      </c>
      <c r="E8" s="4">
        <v>12.70798868</v>
      </c>
      <c r="F8" s="4">
        <v>20.144314300000001</v>
      </c>
      <c r="G8" s="4">
        <v>25.359240360000001</v>
      </c>
      <c r="H8" s="4">
        <v>29.003805530000001</v>
      </c>
      <c r="I8" s="4">
        <v>33.142628790000003</v>
      </c>
      <c r="J8" s="4">
        <v>44.897496529999998</v>
      </c>
      <c r="K8" s="4">
        <v>60.183733619999998</v>
      </c>
      <c r="L8" s="4"/>
      <c r="M8" s="4">
        <f>AVERAGE(K11,K23)</f>
        <v>62.799358765000001</v>
      </c>
      <c r="N8" s="4">
        <f>STDEV(K7,K8,K9,K19,K20,K21)</f>
        <v>3.207488484916512</v>
      </c>
      <c r="O8" s="4">
        <f>AVERAGE(K3,K15)</f>
        <v>432015.36725000001</v>
      </c>
      <c r="P8" s="4">
        <f>STDEV(K3,K15)</f>
        <v>84351.004454961731</v>
      </c>
      <c r="Q8" s="4"/>
      <c r="R8" s="4">
        <v>62.799358765000001</v>
      </c>
      <c r="S8" s="4">
        <v>3.207488484916512</v>
      </c>
      <c r="T8" s="4">
        <v>432015.36725000001</v>
      </c>
      <c r="U8" s="4">
        <v>84351.004454961731</v>
      </c>
      <c r="V8" s="4"/>
    </row>
    <row r="9" spans="1:22" x14ac:dyDescent="0.25">
      <c r="D9" t="s">
        <v>8</v>
      </c>
      <c r="E9" s="4">
        <v>13.59345886</v>
      </c>
      <c r="F9" s="4">
        <v>20.608723229999999</v>
      </c>
      <c r="G9" s="4">
        <v>25.98323662</v>
      </c>
      <c r="H9" s="4">
        <v>29.676353129999999</v>
      </c>
      <c r="I9" s="4">
        <v>33.492604450000002</v>
      </c>
      <c r="J9" s="4">
        <v>43.647448539999999</v>
      </c>
      <c r="K9" s="4">
        <v>58.759345860000003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D10" t="s">
        <v>9</v>
      </c>
      <c r="E10" s="4">
        <v>2.4700290420000002</v>
      </c>
      <c r="F10" s="4">
        <v>2.4003751549999999</v>
      </c>
      <c r="G10" s="4">
        <v>2.6081947190000001</v>
      </c>
      <c r="H10" s="4">
        <v>2.43555827</v>
      </c>
      <c r="I10" s="4">
        <v>1.9096417939999999</v>
      </c>
      <c r="J10" s="4">
        <v>2.3830966849999999</v>
      </c>
      <c r="K10" s="4">
        <v>1.156442508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D11" t="s">
        <v>10</v>
      </c>
      <c r="E11" s="4">
        <v>14.553700259999999</v>
      </c>
      <c r="F11" s="4">
        <v>21.75587634</v>
      </c>
      <c r="G11" s="4">
        <v>27.166267680000001</v>
      </c>
      <c r="H11" s="4">
        <v>30.732782220000001</v>
      </c>
      <c r="I11" s="4">
        <v>34.415510220000002</v>
      </c>
      <c r="J11" s="4">
        <v>45.600189219999997</v>
      </c>
      <c r="K11" s="4">
        <v>59.997574950000001</v>
      </c>
      <c r="L11" s="4"/>
      <c r="M11" s="4"/>
      <c r="N11" s="4"/>
      <c r="O11" s="4">
        <v>9.5550740285</v>
      </c>
      <c r="P11" s="4">
        <v>17.742984400000001</v>
      </c>
      <c r="Q11" s="4">
        <v>25.302498419999999</v>
      </c>
      <c r="R11" s="4">
        <v>30.238641735000002</v>
      </c>
      <c r="S11" s="4">
        <v>35.091023335000003</v>
      </c>
      <c r="T11" s="4">
        <v>47.028678674999995</v>
      </c>
      <c r="U11" s="4">
        <v>62.799358765000001</v>
      </c>
      <c r="V11" s="4"/>
    </row>
    <row r="12" spans="1:22" x14ac:dyDescent="0.25">
      <c r="E12" s="4"/>
      <c r="F12" s="4"/>
      <c r="G12" s="4"/>
      <c r="H12" s="4"/>
      <c r="I12" s="4"/>
      <c r="J12" s="4"/>
      <c r="K12" s="4"/>
      <c r="L12" s="4"/>
      <c r="M12" s="4"/>
      <c r="N12" s="4"/>
      <c r="O12" s="4">
        <v>5.9244922484787637</v>
      </c>
      <c r="P12" s="4">
        <v>4.8900240758135682</v>
      </c>
      <c r="Q12" s="4">
        <v>2.7818455284837942</v>
      </c>
      <c r="R12" s="4">
        <v>1.8280401988260337</v>
      </c>
      <c r="S12" s="4">
        <v>1.5489971086329828</v>
      </c>
      <c r="T12" s="4">
        <v>2.1951490664420845</v>
      </c>
      <c r="U12" s="4">
        <v>3.207488484916512</v>
      </c>
      <c r="V12" s="4"/>
    </row>
    <row r="13" spans="1:22" x14ac:dyDescent="0.25">
      <c r="A13" s="1">
        <v>44418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5">
        <v>12399000.285</v>
      </c>
      <c r="P13" s="5">
        <v>8853570.4690000005</v>
      </c>
      <c r="Q13" s="5">
        <v>7046395.0690000001</v>
      </c>
      <c r="R13" s="5">
        <v>5816066.6174999997</v>
      </c>
      <c r="S13" s="5">
        <v>4662665.7115000002</v>
      </c>
      <c r="T13" s="5">
        <v>2211767.5014999998</v>
      </c>
      <c r="U13" s="5">
        <v>432015.36725000001</v>
      </c>
      <c r="V13" s="4"/>
    </row>
    <row r="14" spans="1:22" x14ac:dyDescent="0.25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/>
      <c r="N14" s="4"/>
      <c r="O14" s="5">
        <v>296172.7854576321</v>
      </c>
      <c r="P14" s="5">
        <v>233873.94011764086</v>
      </c>
      <c r="Q14" s="5">
        <v>327298.5285357394</v>
      </c>
      <c r="R14" s="5">
        <v>467814.38999201229</v>
      </c>
      <c r="S14" s="5">
        <v>534517.06525253516</v>
      </c>
      <c r="T14" s="5">
        <v>273943.90303392726</v>
      </c>
      <c r="U14" s="5">
        <v>84351.004454961731</v>
      </c>
      <c r="V14" s="4"/>
    </row>
    <row r="15" spans="1:22" x14ac:dyDescent="0.25">
      <c r="A15">
        <v>210105002</v>
      </c>
      <c r="D15" t="s">
        <v>2</v>
      </c>
      <c r="E15" s="5">
        <v>12189574.5</v>
      </c>
      <c r="F15" s="5">
        <v>8688196.6199999992</v>
      </c>
      <c r="G15" s="5">
        <v>6814960.0599999996</v>
      </c>
      <c r="H15" s="5">
        <v>5485271.8899999997</v>
      </c>
      <c r="I15" s="5">
        <v>4284705.07</v>
      </c>
      <c r="J15" s="5">
        <v>2018059.91</v>
      </c>
      <c r="K15" s="5">
        <v>372370.2</v>
      </c>
      <c r="L15" s="4"/>
      <c r="M15" s="4"/>
      <c r="N15" s="4"/>
      <c r="O15" s="5">
        <f>AVERAGE(E5,E17)</f>
        <v>11197380.059999999</v>
      </c>
      <c r="P15" s="5">
        <f t="shared" ref="P15:U15" si="0">AVERAGE(F5,F17)</f>
        <v>7271893.2170000002</v>
      </c>
      <c r="Q15" s="5">
        <f t="shared" si="0"/>
        <v>5256475.5465000002</v>
      </c>
      <c r="R15" s="5">
        <f t="shared" si="0"/>
        <v>4053606.9359999998</v>
      </c>
      <c r="S15" s="5">
        <f t="shared" si="0"/>
        <v>3027866.2419999996</v>
      </c>
      <c r="T15" s="5">
        <f t="shared" si="0"/>
        <v>1173921.4080000001</v>
      </c>
      <c r="U15" s="5">
        <f t="shared" si="0"/>
        <v>162382.52960000001</v>
      </c>
      <c r="V15" s="4"/>
    </row>
    <row r="16" spans="1:22" x14ac:dyDescent="0.25">
      <c r="A16" t="s">
        <v>3</v>
      </c>
      <c r="D16" t="s">
        <v>4</v>
      </c>
      <c r="E16" s="4">
        <v>98.035173259999993</v>
      </c>
      <c r="F16" s="4">
        <v>66.796063950000004</v>
      </c>
      <c r="G16" s="4">
        <v>46.363922170000002</v>
      </c>
      <c r="H16" s="4">
        <v>33.152809509999997</v>
      </c>
      <c r="I16" s="4">
        <v>21.297383610000001</v>
      </c>
      <c r="J16" s="4">
        <v>2.5838530099999999</v>
      </c>
      <c r="K16" s="4">
        <v>1.834527504</v>
      </c>
      <c r="L16" s="4"/>
      <c r="M16" s="4"/>
      <c r="N16" s="4"/>
      <c r="O16" s="5">
        <f>STDEV(E5,E17)</f>
        <v>605752.1740652041</v>
      </c>
      <c r="P16" s="5">
        <f t="shared" ref="P16:U16" si="1">STDEV(F5,F17)</f>
        <v>308424.36220741645</v>
      </c>
      <c r="Q16" s="5">
        <f t="shared" si="1"/>
        <v>58132.19812575345</v>
      </c>
      <c r="R16" s="5">
        <f t="shared" si="1"/>
        <v>284708.56079499028</v>
      </c>
      <c r="S16" s="5">
        <f t="shared" si="1"/>
        <v>390804.75446196628</v>
      </c>
      <c r="T16" s="5">
        <f t="shared" si="1"/>
        <v>189187.60017478428</v>
      </c>
      <c r="U16" s="5">
        <f t="shared" si="1"/>
        <v>48560.377320071399</v>
      </c>
      <c r="V16" s="4"/>
    </row>
    <row r="17" spans="1:22" x14ac:dyDescent="0.25">
      <c r="A17" t="s">
        <v>19</v>
      </c>
      <c r="B17">
        <v>0.3</v>
      </c>
      <c r="C17" t="s">
        <v>20</v>
      </c>
      <c r="D17" t="s">
        <v>5</v>
      </c>
      <c r="E17" s="5">
        <v>11625711.529999999</v>
      </c>
      <c r="F17" s="5">
        <v>7489982.1749999998</v>
      </c>
      <c r="G17" s="5">
        <v>5215369.875</v>
      </c>
      <c r="H17" s="5">
        <v>3852287.5819999999</v>
      </c>
      <c r="I17" s="5">
        <v>2751525.55</v>
      </c>
      <c r="J17" s="5">
        <v>1040145.573</v>
      </c>
      <c r="K17" s="5">
        <v>128045.1575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B18">
        <v>0.60640000000000005</v>
      </c>
      <c r="C18" t="s">
        <v>21</v>
      </c>
      <c r="D18" t="s">
        <v>4</v>
      </c>
      <c r="E18" s="4">
        <v>29.493454589999999</v>
      </c>
      <c r="F18" s="4">
        <v>15.63914722</v>
      </c>
      <c r="G18" s="4">
        <v>15.43794576</v>
      </c>
      <c r="H18" s="4">
        <v>9.3546948929999996</v>
      </c>
      <c r="I18" s="4">
        <v>5.5495330950000001</v>
      </c>
      <c r="J18" s="4">
        <v>1.8269704170000001</v>
      </c>
      <c r="K18" s="4">
        <v>0.38796304479999999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t="s">
        <v>22</v>
      </c>
      <c r="B19">
        <v>35.799999999999997</v>
      </c>
      <c r="C19" t="s">
        <v>23</v>
      </c>
      <c r="D19" t="s">
        <v>6</v>
      </c>
      <c r="E19" s="4">
        <v>7.4343427010000003</v>
      </c>
      <c r="F19" s="4">
        <v>16.318471219999999</v>
      </c>
      <c r="G19" s="4">
        <v>25.06278369</v>
      </c>
      <c r="H19" s="4">
        <v>31.235937400000001</v>
      </c>
      <c r="I19" s="4">
        <v>36.911220999999998</v>
      </c>
      <c r="J19" s="4">
        <v>47.972284070000001</v>
      </c>
      <c r="K19" s="4">
        <v>64.564557609999994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D20" t="s">
        <v>7</v>
      </c>
      <c r="E20" s="4">
        <v>3.8084964069999998</v>
      </c>
      <c r="F20" s="4">
        <v>13.26316005</v>
      </c>
      <c r="G20" s="4">
        <v>23.0073714</v>
      </c>
      <c r="H20" s="4">
        <v>29.145659089999999</v>
      </c>
      <c r="I20" s="4">
        <v>35.202401870000003</v>
      </c>
      <c r="J20" s="4">
        <v>48.96317801</v>
      </c>
      <c r="K20" s="4">
        <v>65.955918199999999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5">
      <c r="D21" t="s">
        <v>8</v>
      </c>
      <c r="E21" s="4">
        <v>2.4265042829999999</v>
      </c>
      <c r="F21" s="4">
        <v>11.60864611</v>
      </c>
      <c r="G21" s="4">
        <v>22.246032400000001</v>
      </c>
      <c r="H21" s="4">
        <v>28.851907260000001</v>
      </c>
      <c r="I21" s="4">
        <v>35.185986470000003</v>
      </c>
      <c r="J21" s="4">
        <v>48.436042290000003</v>
      </c>
      <c r="K21" s="4">
        <v>66.282951940000004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5">
      <c r="D22" t="s">
        <v>9</v>
      </c>
      <c r="E22" s="4">
        <v>2.586345852</v>
      </c>
      <c r="F22" s="4">
        <v>2.3893791129999999</v>
      </c>
      <c r="G22" s="4">
        <v>1.457077242</v>
      </c>
      <c r="H22" s="4">
        <v>1.299945723</v>
      </c>
      <c r="I22" s="4">
        <v>0.99135987759999999</v>
      </c>
      <c r="J22" s="4">
        <v>0.4957846601</v>
      </c>
      <c r="K22" s="4">
        <v>0.91247962869999999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5">
      <c r="D23" t="s">
        <v>10</v>
      </c>
      <c r="E23" s="4">
        <v>4.5564477969999997</v>
      </c>
      <c r="F23" s="4">
        <v>13.73009246</v>
      </c>
      <c r="G23" s="4">
        <v>23.438729160000001</v>
      </c>
      <c r="H23" s="4">
        <v>29.744501249999999</v>
      </c>
      <c r="I23" s="4">
        <v>35.766536449999997</v>
      </c>
      <c r="J23" s="4">
        <v>48.457168129999999</v>
      </c>
      <c r="K23" s="4">
        <v>65.601142580000001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5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3146-7D6F-4CAA-AC71-B01A8E32AC21}">
  <dimension ref="M1:P8"/>
  <sheetViews>
    <sheetView workbookViewId="0">
      <selection activeCell="M1" sqref="M1:P8"/>
    </sheetView>
  </sheetViews>
  <sheetFormatPr defaultRowHeight="15" x14ac:dyDescent="0.25"/>
  <sheetData>
    <row r="1" spans="13:16" x14ac:dyDescent="0.25">
      <c r="M1" t="s">
        <v>11</v>
      </c>
      <c r="N1" t="s">
        <v>12</v>
      </c>
      <c r="O1" t="s">
        <v>13</v>
      </c>
    </row>
    <row r="2" spans="13:16" x14ac:dyDescent="0.25">
      <c r="M2" t="e">
        <f>AVERAGE(E11,E23)</f>
        <v>#DIV/0!</v>
      </c>
      <c r="N2" t="e">
        <f>STDEV(E11,E23)</f>
        <v>#DIV/0!</v>
      </c>
      <c r="O2" s="2" t="e">
        <f>AVERAGE(E3,E15)</f>
        <v>#DIV/0!</v>
      </c>
      <c r="P2" t="e">
        <f>STDEV(E3,E15)</f>
        <v>#DIV/0!</v>
      </c>
    </row>
    <row r="3" spans="13:16" x14ac:dyDescent="0.25">
      <c r="M3" t="e">
        <f>AVERAGE(F11,F23)</f>
        <v>#DIV/0!</v>
      </c>
      <c r="N3" t="e">
        <f>STDEV(F11,F23)</f>
        <v>#DIV/0!</v>
      </c>
      <c r="O3" s="2" t="e">
        <f>AVERAGE(F3, F15)</f>
        <v>#DIV/0!</v>
      </c>
      <c r="P3" t="e">
        <f>STDEV(F3,F15)</f>
        <v>#DIV/0!</v>
      </c>
    </row>
    <row r="4" spans="13:16" x14ac:dyDescent="0.25">
      <c r="M4" t="e">
        <f>AVERAGE(G11,G23)</f>
        <v>#DIV/0!</v>
      </c>
      <c r="N4" t="e">
        <f>STDEV(G11,G23)</f>
        <v>#DIV/0!</v>
      </c>
      <c r="O4" s="2" t="e">
        <f>AVERAGE(G3,G15)</f>
        <v>#DIV/0!</v>
      </c>
      <c r="P4" t="e">
        <f>STDEV(G3,G15)</f>
        <v>#DIV/0!</v>
      </c>
    </row>
    <row r="5" spans="13:16" x14ac:dyDescent="0.25">
      <c r="M5" t="e">
        <f>AVERAGE(H11,H23)</f>
        <v>#DIV/0!</v>
      </c>
      <c r="N5" t="e">
        <f>STDEV(H11,H23)</f>
        <v>#DIV/0!</v>
      </c>
      <c r="O5" s="2" t="e">
        <f>AVERAGE(H3,H15)</f>
        <v>#DIV/0!</v>
      </c>
      <c r="P5" t="e">
        <f>STDEV(H3,H15)</f>
        <v>#DIV/0!</v>
      </c>
    </row>
    <row r="6" spans="13:16" x14ac:dyDescent="0.25">
      <c r="M6" t="e">
        <f>AVERAGE(I11,I23)</f>
        <v>#DIV/0!</v>
      </c>
      <c r="N6" t="e">
        <f>STDEV(I11,I23)</f>
        <v>#DIV/0!</v>
      </c>
      <c r="O6" s="2" t="e">
        <f>AVERAGE(I3,I15)</f>
        <v>#DIV/0!</v>
      </c>
      <c r="P6" t="e">
        <f>STDEV(I3,I15)</f>
        <v>#DIV/0!</v>
      </c>
    </row>
    <row r="7" spans="13:16" x14ac:dyDescent="0.25">
      <c r="M7" t="e">
        <f>AVERAGE(J11,J23)</f>
        <v>#DIV/0!</v>
      </c>
      <c r="N7" t="e">
        <f>STDEV(J11,J23)</f>
        <v>#DIV/0!</v>
      </c>
      <c r="O7" s="2" t="e">
        <f>AVERAGE(J3,J15)</f>
        <v>#DIV/0!</v>
      </c>
      <c r="P7" t="e">
        <f>STDEV(J3,J15)</f>
        <v>#DIV/0!</v>
      </c>
    </row>
    <row r="8" spans="13:16" x14ac:dyDescent="0.25">
      <c r="M8" t="e">
        <f>AVERAGE(K11,K23)</f>
        <v>#DIV/0!</v>
      </c>
      <c r="N8" t="e">
        <f>STDEV(K11,K23)</f>
        <v>#DIV/0!</v>
      </c>
      <c r="O8" s="2" t="e">
        <f>AVERAGE(K3,K15)</f>
        <v>#DIV/0!</v>
      </c>
      <c r="P8" t="e">
        <f>STDEV(K3,K15)</f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923C-AA46-4ACB-B76A-BFCF1009E5CE}">
  <dimension ref="M1:P8"/>
  <sheetViews>
    <sheetView workbookViewId="0">
      <selection activeCell="M1" sqref="M1:P8"/>
    </sheetView>
  </sheetViews>
  <sheetFormatPr defaultRowHeight="15" x14ac:dyDescent="0.25"/>
  <sheetData>
    <row r="1" spans="13:16" x14ac:dyDescent="0.25">
      <c r="M1" t="s">
        <v>11</v>
      </c>
      <c r="N1" t="s">
        <v>12</v>
      </c>
      <c r="O1" t="s">
        <v>13</v>
      </c>
    </row>
    <row r="2" spans="13:16" x14ac:dyDescent="0.25">
      <c r="M2" t="e">
        <f>AVERAGE(E11,E23)</f>
        <v>#DIV/0!</v>
      </c>
      <c r="N2" t="e">
        <f>STDEV(E11,E23)</f>
        <v>#DIV/0!</v>
      </c>
      <c r="O2" s="2" t="e">
        <f>AVERAGE(E3,E15)</f>
        <v>#DIV/0!</v>
      </c>
      <c r="P2" t="e">
        <f>STDEV(E3,E15)</f>
        <v>#DIV/0!</v>
      </c>
    </row>
    <row r="3" spans="13:16" x14ac:dyDescent="0.25">
      <c r="M3" t="e">
        <f>AVERAGE(F11,F23)</f>
        <v>#DIV/0!</v>
      </c>
      <c r="N3" t="e">
        <f>STDEV(F11,F23)</f>
        <v>#DIV/0!</v>
      </c>
      <c r="O3" s="2" t="e">
        <f>AVERAGE(F3, F15)</f>
        <v>#DIV/0!</v>
      </c>
      <c r="P3" t="e">
        <f>STDEV(F3,F15)</f>
        <v>#DIV/0!</v>
      </c>
    </row>
    <row r="4" spans="13:16" x14ac:dyDescent="0.25">
      <c r="M4" t="e">
        <f>AVERAGE(G11,G23)</f>
        <v>#DIV/0!</v>
      </c>
      <c r="N4" t="e">
        <f>STDEV(G11,G23)</f>
        <v>#DIV/0!</v>
      </c>
      <c r="O4" s="2" t="e">
        <f>AVERAGE(G3,G15)</f>
        <v>#DIV/0!</v>
      </c>
      <c r="P4" t="e">
        <f>STDEV(G3,G15)</f>
        <v>#DIV/0!</v>
      </c>
    </row>
    <row r="5" spans="13:16" x14ac:dyDescent="0.25">
      <c r="M5" t="e">
        <f>AVERAGE(H11,H23)</f>
        <v>#DIV/0!</v>
      </c>
      <c r="N5" t="e">
        <f>STDEV(H11,H23)</f>
        <v>#DIV/0!</v>
      </c>
      <c r="O5" s="2" t="e">
        <f>AVERAGE(H3,H15)</f>
        <v>#DIV/0!</v>
      </c>
      <c r="P5" t="e">
        <f>STDEV(H3,H15)</f>
        <v>#DIV/0!</v>
      </c>
    </row>
    <row r="6" spans="13:16" x14ac:dyDescent="0.25">
      <c r="M6" t="e">
        <f>AVERAGE(I11,I23)</f>
        <v>#DIV/0!</v>
      </c>
      <c r="N6" t="e">
        <f>STDEV(I11,I23)</f>
        <v>#DIV/0!</v>
      </c>
      <c r="O6" s="2" t="e">
        <f>AVERAGE(I3,I15)</f>
        <v>#DIV/0!</v>
      </c>
      <c r="P6" t="e">
        <f>STDEV(I3,I15)</f>
        <v>#DIV/0!</v>
      </c>
    </row>
    <row r="7" spans="13:16" x14ac:dyDescent="0.25">
      <c r="M7" t="e">
        <f>AVERAGE(J11,J23)</f>
        <v>#DIV/0!</v>
      </c>
      <c r="N7" t="e">
        <f>STDEV(J11,J23)</f>
        <v>#DIV/0!</v>
      </c>
      <c r="O7" s="2" t="e">
        <f>AVERAGE(J3,J15)</f>
        <v>#DIV/0!</v>
      </c>
      <c r="P7" t="e">
        <f>STDEV(J3,J15)</f>
        <v>#DIV/0!</v>
      </c>
    </row>
    <row r="8" spans="13:16" x14ac:dyDescent="0.25">
      <c r="M8" t="e">
        <f>AVERAGE(K11,K23)</f>
        <v>#DIV/0!</v>
      </c>
      <c r="N8" t="e">
        <f>STDEV(K11,K23)</f>
        <v>#DIV/0!</v>
      </c>
      <c r="O8" s="2" t="e">
        <f>AVERAGE(K3,K15)</f>
        <v>#DIV/0!</v>
      </c>
      <c r="P8" t="e">
        <f>STDEV(K3,K15)</f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R9"/>
  <sheetViews>
    <sheetView topLeftCell="A4" workbookViewId="0">
      <selection activeCell="P13" sqref="P13"/>
    </sheetView>
  </sheetViews>
  <sheetFormatPr defaultRowHeight="15" x14ac:dyDescent="0.25"/>
  <sheetData>
    <row r="1" spans="1:18" x14ac:dyDescent="0.25">
      <c r="A1" t="s">
        <v>14</v>
      </c>
      <c r="E1" t="s">
        <v>15</v>
      </c>
      <c r="I1" t="s">
        <v>16</v>
      </c>
      <c r="M1" t="s">
        <v>17</v>
      </c>
      <c r="R1" s="3" t="s">
        <v>1</v>
      </c>
    </row>
    <row r="2" spans="1:18" x14ac:dyDescent="0.25">
      <c r="A2" t="s">
        <v>11</v>
      </c>
      <c r="B2" t="s">
        <v>12</v>
      </c>
      <c r="C2" t="s">
        <v>13</v>
      </c>
      <c r="I2" t="s">
        <v>11</v>
      </c>
      <c r="J2" t="s">
        <v>12</v>
      </c>
      <c r="K2" t="s">
        <v>13</v>
      </c>
      <c r="R2">
        <v>0.1</v>
      </c>
    </row>
    <row r="3" spans="1:18" x14ac:dyDescent="0.25">
      <c r="A3">
        <v>18.744710375</v>
      </c>
      <c r="B3">
        <v>7.3348268754651764</v>
      </c>
      <c r="C3">
        <v>6258962.6459999997</v>
      </c>
      <c r="D3">
        <v>1483401.9442436562</v>
      </c>
      <c r="I3">
        <v>9.5550740285</v>
      </c>
      <c r="J3">
        <v>5.9244922484787637</v>
      </c>
      <c r="K3">
        <v>12399000.285</v>
      </c>
      <c r="L3">
        <v>296172.7854576321</v>
      </c>
      <c r="R3">
        <v>0.15</v>
      </c>
    </row>
    <row r="4" spans="1:18" x14ac:dyDescent="0.25">
      <c r="A4">
        <v>19.765320385000003</v>
      </c>
      <c r="B4">
        <v>7.6765056740188902</v>
      </c>
      <c r="C4">
        <v>4450855.0209999997</v>
      </c>
      <c r="D4">
        <v>1116415.8653312905</v>
      </c>
      <c r="I4">
        <v>17.742984400000001</v>
      </c>
      <c r="J4">
        <v>4.8900240758135682</v>
      </c>
      <c r="K4">
        <v>8853570.4690000005</v>
      </c>
      <c r="L4">
        <v>233873.94011764086</v>
      </c>
      <c r="R4">
        <v>0.2</v>
      </c>
    </row>
    <row r="5" spans="1:18" x14ac:dyDescent="0.25">
      <c r="A5">
        <v>21.961082545</v>
      </c>
      <c r="B5">
        <v>8.3248815600257373</v>
      </c>
      <c r="C5">
        <v>3570179.6579999998</v>
      </c>
      <c r="D5">
        <v>920465.05466660205</v>
      </c>
      <c r="I5">
        <v>25.302498419999999</v>
      </c>
      <c r="J5">
        <v>2.7818455284837942</v>
      </c>
      <c r="K5">
        <v>7046395.0690000001</v>
      </c>
      <c r="L5">
        <v>327298.5285357394</v>
      </c>
      <c r="R5">
        <v>0.25</v>
      </c>
    </row>
    <row r="6" spans="1:18" x14ac:dyDescent="0.25">
      <c r="A6">
        <v>24.350377729999998</v>
      </c>
      <c r="B6">
        <v>8.8549510926926125</v>
      </c>
      <c r="C6">
        <v>3008726.7654999997</v>
      </c>
      <c r="D6">
        <v>818096.16297172464</v>
      </c>
      <c r="I6">
        <v>30.238641735000002</v>
      </c>
      <c r="J6">
        <v>1.8280401988260337</v>
      </c>
      <c r="K6">
        <v>5816066.6174999997</v>
      </c>
      <c r="L6">
        <v>467814.38999201229</v>
      </c>
      <c r="R6">
        <v>0.3</v>
      </c>
    </row>
    <row r="7" spans="1:18" x14ac:dyDescent="0.25">
      <c r="A7">
        <v>26.912028210000003</v>
      </c>
      <c r="B7">
        <v>9.6033519235320135</v>
      </c>
      <c r="C7">
        <v>2483647.4235</v>
      </c>
      <c r="D7">
        <v>717875.24883894564</v>
      </c>
      <c r="I7">
        <v>35.091023335000003</v>
      </c>
      <c r="J7">
        <v>1.5489971086329828</v>
      </c>
      <c r="K7">
        <v>4662665.7115000002</v>
      </c>
      <c r="L7">
        <v>534517.06525253516</v>
      </c>
      <c r="R7">
        <v>0.5</v>
      </c>
    </row>
    <row r="8" spans="1:18" x14ac:dyDescent="0.25">
      <c r="A8">
        <v>35.948303965000001</v>
      </c>
      <c r="B8">
        <v>9.5120592287331807</v>
      </c>
      <c r="C8">
        <v>1274875.30235</v>
      </c>
      <c r="D8">
        <v>392018.3981050938</v>
      </c>
      <c r="I8">
        <v>47.028678674999995</v>
      </c>
      <c r="J8">
        <v>2.1951490664420845</v>
      </c>
      <c r="K8">
        <v>2211767.5014999998</v>
      </c>
      <c r="L8">
        <v>273943.90303392726</v>
      </c>
      <c r="R8">
        <v>1</v>
      </c>
    </row>
    <row r="9" spans="1:18" x14ac:dyDescent="0.25">
      <c r="A9">
        <v>53.690089520000001</v>
      </c>
      <c r="B9">
        <v>11.107471498069742</v>
      </c>
      <c r="C9">
        <v>278867.27055000002</v>
      </c>
      <c r="D9">
        <v>88785.146911831413</v>
      </c>
      <c r="I9">
        <v>62.799358765000001</v>
      </c>
      <c r="J9">
        <v>3.207488484916512</v>
      </c>
      <c r="K9">
        <v>432015.36725000001</v>
      </c>
      <c r="L9">
        <v>84351.004454961731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10cms</vt:lpstr>
      <vt:lpstr>25cms</vt:lpstr>
      <vt:lpstr>17.5</vt:lpstr>
      <vt:lpstr>32.5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Emilt Quecke</cp:lastModifiedBy>
  <dcterms:created xsi:type="dcterms:W3CDTF">2021-07-30T15:24:07Z</dcterms:created>
  <dcterms:modified xsi:type="dcterms:W3CDTF">2021-09-07T20:41:39Z</dcterms:modified>
</cp:coreProperties>
</file>