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W:\PROJECTS\Zoekfaciliteit_datasets\LZ gertie Arts\"/>
    </mc:Choice>
  </mc:AlternateContent>
  <xr:revisionPtr revIDLastSave="0" documentId="13_ncr:1_{A18162AD-622F-42ED-8883-0DE82E1EB6BB}" xr6:coauthVersionLast="45" xr6:coauthVersionMax="45" xr10:uidLastSave="{00000000-0000-0000-0000-000000000000}"/>
  <bookViews>
    <workbookView xWindow="-108" yWindow="-108" windowWidth="23256" windowHeight="12576" firstSheet="2" activeTab="5" xr2:uid="{00000000-000D-0000-FFFF-FFFF00000000}"/>
  </bookViews>
  <sheets>
    <sheet name="Testing section 3" sheetId="11" r:id="rId1"/>
    <sheet name="Corr regression sheet" sheetId="4" r:id="rId2"/>
    <sheet name="Correlation matrix water" sheetId="1" r:id="rId3"/>
    <sheet name="Correlation matrix porewater" sheetId="5" r:id="rId4"/>
    <sheet name="Regression 4 factors" sheetId="9" r:id="rId5"/>
    <sheet name="Regression 2 factors" sheetId="8" r:id="rId6"/>
    <sheet name="Regression Pore Water" sheetId="10" r:id="rId7"/>
  </sheets>
  <definedNames>
    <definedName name="_xlnm.Print_Area" localSheetId="1">'Corr regression sheet'!$A$1:$Y$80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02" i="11" l="1"/>
  <c r="G102" i="11"/>
  <c r="D102" i="11"/>
  <c r="J101" i="11"/>
  <c r="I101" i="11"/>
  <c r="G101" i="11"/>
  <c r="F101" i="11"/>
  <c r="D101" i="11"/>
  <c r="C101" i="11"/>
  <c r="J99" i="11"/>
  <c r="I99" i="11"/>
  <c r="H99" i="11"/>
  <c r="G99" i="11"/>
  <c r="F99" i="11"/>
  <c r="E99" i="11"/>
  <c r="D99" i="11"/>
  <c r="C99" i="11"/>
  <c r="J98" i="11"/>
  <c r="I98" i="11"/>
  <c r="H98" i="11"/>
  <c r="G98" i="11"/>
  <c r="F98" i="11"/>
  <c r="E98" i="11"/>
  <c r="D98" i="11"/>
  <c r="C98" i="11"/>
  <c r="B99" i="11"/>
  <c r="B98" i="11"/>
  <c r="A88" i="11"/>
  <c r="J76" i="11"/>
  <c r="J75" i="11"/>
  <c r="I75" i="11"/>
  <c r="G76" i="11"/>
  <c r="G75" i="11"/>
  <c r="F75" i="11"/>
  <c r="D76" i="11"/>
  <c r="D75" i="11"/>
  <c r="C75" i="11"/>
  <c r="J74" i="11"/>
  <c r="I74" i="11"/>
  <c r="H74" i="11"/>
  <c r="G74" i="11"/>
  <c r="F74" i="11"/>
  <c r="E74" i="11"/>
  <c r="D74" i="11"/>
  <c r="C74" i="11"/>
  <c r="J73" i="11"/>
  <c r="I73" i="11"/>
  <c r="H73" i="11"/>
  <c r="G73" i="11"/>
  <c r="F73" i="11"/>
  <c r="E73" i="11"/>
  <c r="D73" i="11"/>
  <c r="C73" i="11"/>
  <c r="J72" i="11"/>
  <c r="I72" i="11"/>
  <c r="I100" i="11" s="1"/>
  <c r="H72" i="11"/>
  <c r="H100" i="11" s="1"/>
  <c r="G72" i="11"/>
  <c r="G100" i="11" s="1"/>
  <c r="F72" i="11"/>
  <c r="F100" i="11" s="1"/>
  <c r="E72" i="11"/>
  <c r="E100" i="11" s="1"/>
  <c r="D72" i="11"/>
  <c r="C72" i="11"/>
  <c r="C100" i="11" s="1"/>
  <c r="B74" i="11"/>
  <c r="B73" i="11"/>
  <c r="B72" i="11"/>
  <c r="B100" i="11" s="1"/>
  <c r="J18" i="11"/>
  <c r="I18" i="11"/>
  <c r="H18" i="11"/>
  <c r="G18" i="11"/>
  <c r="F18" i="11"/>
  <c r="E18" i="11"/>
  <c r="D18" i="11"/>
  <c r="C18" i="11"/>
  <c r="B18" i="11"/>
  <c r="J20" i="11"/>
  <c r="J19" i="11"/>
  <c r="I19" i="11"/>
  <c r="G20" i="11"/>
  <c r="G19" i="11"/>
  <c r="F19" i="11"/>
  <c r="D20" i="11"/>
  <c r="D19" i="11"/>
  <c r="C19" i="11"/>
  <c r="J17" i="11"/>
  <c r="I17" i="11"/>
  <c r="H17" i="11"/>
  <c r="G17" i="11"/>
  <c r="F17" i="11"/>
  <c r="E17" i="11"/>
  <c r="D17" i="11"/>
  <c r="C17" i="11"/>
  <c r="J16" i="11"/>
  <c r="I16" i="11"/>
  <c r="H16" i="11"/>
  <c r="G16" i="11"/>
  <c r="F16" i="11"/>
  <c r="E16" i="11"/>
  <c r="D16" i="11"/>
  <c r="C16" i="11"/>
  <c r="B17" i="11"/>
  <c r="B16" i="11"/>
  <c r="B13" i="4"/>
  <c r="C13" i="4" s="1"/>
  <c r="D7" i="4"/>
  <c r="C29" i="4"/>
  <c r="C12" i="4"/>
  <c r="D100" i="11" l="1"/>
  <c r="J100" i="11"/>
  <c r="D13" i="4"/>
  <c r="D57" i="4" l="1"/>
  <c r="D56" i="4"/>
  <c r="D55" i="4"/>
  <c r="D54" i="4"/>
  <c r="D53" i="4"/>
  <c r="D52" i="4"/>
  <c r="D51" i="4"/>
  <c r="D50" i="4"/>
  <c r="D49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2" i="4"/>
  <c r="D11" i="4"/>
  <c r="D10" i="4"/>
  <c r="D9" i="4"/>
  <c r="D8" i="4"/>
  <c r="C57" i="4" l="1"/>
  <c r="C56" i="4"/>
  <c r="C55" i="4"/>
  <c r="C54" i="4"/>
  <c r="C53" i="4"/>
  <c r="C52" i="4"/>
  <c r="C51" i="4"/>
  <c r="C50" i="4"/>
  <c r="B48" i="4"/>
  <c r="C47" i="4"/>
  <c r="C46" i="4"/>
  <c r="C45" i="4"/>
  <c r="C44" i="4"/>
  <c r="C43" i="4"/>
  <c r="C42" i="4"/>
  <c r="C41" i="4"/>
  <c r="C39" i="4"/>
  <c r="C38" i="4"/>
  <c r="C37" i="4"/>
  <c r="C36" i="4"/>
  <c r="C35" i="4"/>
  <c r="C34" i="4"/>
  <c r="C33" i="4"/>
  <c r="C32" i="4"/>
  <c r="B30" i="4"/>
  <c r="C28" i="4"/>
  <c r="C27" i="4"/>
  <c r="C26" i="4"/>
  <c r="C25" i="4"/>
  <c r="C24" i="4"/>
  <c r="C22" i="4"/>
  <c r="C21" i="4"/>
  <c r="C20" i="4"/>
  <c r="C19" i="4"/>
  <c r="C18" i="4"/>
  <c r="C17" i="4"/>
  <c r="C16" i="4"/>
  <c r="C15" i="4"/>
  <c r="C11" i="4"/>
  <c r="C10" i="4"/>
  <c r="C9" i="4"/>
  <c r="C8" i="4"/>
  <c r="C31" i="4" l="1"/>
  <c r="D30" i="4"/>
  <c r="C49" i="4"/>
  <c r="D48" i="4"/>
  <c r="C14" i="4"/>
  <c r="C30" i="4"/>
  <c r="C48" i="4"/>
</calcChain>
</file>

<file path=xl/sharedStrings.xml><?xml version="1.0" encoding="utf-8"?>
<sst xmlns="http://schemas.openxmlformats.org/spreadsheetml/2006/main" count="283" uniqueCount="118">
  <si>
    <t>r TSL</t>
  </si>
  <si>
    <t>EC</t>
  </si>
  <si>
    <t>pH</t>
  </si>
  <si>
    <t>O2</t>
  </si>
  <si>
    <t>Water temp</t>
  </si>
  <si>
    <t>turbidity</t>
  </si>
  <si>
    <t>N-NH4</t>
  </si>
  <si>
    <t>N-(NO3+NO2)</t>
  </si>
  <si>
    <t>P-PO4</t>
  </si>
  <si>
    <t>Mean daily rad</t>
  </si>
  <si>
    <t>r FW</t>
  </si>
  <si>
    <t>r DW</t>
  </si>
  <si>
    <t>Analysis of Variance:</t>
  </si>
  <si>
    <t xml:space="preserve"> DF </t>
  </si>
  <si>
    <t xml:space="preserve"> SS </t>
  </si>
  <si>
    <t xml:space="preserve"> MS </t>
  </si>
  <si>
    <t xml:space="preserve">  F </t>
  </si>
  <si>
    <t xml:space="preserve">  P </t>
  </si>
  <si>
    <t>Regression</t>
  </si>
  <si>
    <t>Residual</t>
  </si>
  <si>
    <t>Std. Error</t>
  </si>
  <si>
    <t>Constant</t>
  </si>
  <si>
    <t>&lt;0,001</t>
  </si>
  <si>
    <t>The dependent variable r TSL can be predicted from a linear combination of the independent variables:</t>
  </si>
  <si>
    <t xml:space="preserve"> </t>
  </si>
  <si>
    <t>Normality Test (Shapiro-Wilk)</t>
  </si>
  <si>
    <t>Passed</t>
  </si>
  <si>
    <t>Constant Variance Test (Spearman Rank Correlation):</t>
  </si>
  <si>
    <t>Power of performed test with alpha = 0,050: 1,000</t>
  </si>
  <si>
    <t>t</t>
  </si>
  <si>
    <t>VIF</t>
  </si>
  <si>
    <t>Sheet to calculate correlations / regressions using data per section (not just means as in the growth rate sheet)</t>
  </si>
  <si>
    <t>Pore water samples, means over inteval</t>
  </si>
  <si>
    <t>Growth rates as dependent variables</t>
  </si>
  <si>
    <t>Water values, means over the interval</t>
  </si>
  <si>
    <t>These are values from sampled baskets, which are the same  baskets where short-term experiments were performed</t>
  </si>
  <si>
    <t>microS/cm</t>
  </si>
  <si>
    <t>mg/L</t>
  </si>
  <si>
    <t>Celcius</t>
  </si>
  <si>
    <t>NTU</t>
  </si>
  <si>
    <t>[bij 20±1˚C]</t>
  </si>
  <si>
    <t>[mg/l]</t>
  </si>
  <si>
    <r>
      <t>KJ</t>
    </r>
    <r>
      <rPr>
        <sz val="11"/>
        <color rgb="FFFF0000"/>
        <rFont val="Calibri"/>
        <family val="2"/>
        <scheme val="minor"/>
      </rPr>
      <t>/m²</t>
    </r>
    <r>
      <rPr>
        <sz val="11"/>
        <color theme="1"/>
        <rFont val="Calibri"/>
        <family val="2"/>
        <scheme val="minor"/>
      </rPr>
      <t>/d</t>
    </r>
  </si>
  <si>
    <t>°C</t>
  </si>
  <si>
    <r>
      <t>d</t>
    </r>
    <r>
      <rPr>
        <vertAlign val="superscript"/>
        <sz val="11"/>
        <color theme="1"/>
        <rFont val="Calibri"/>
        <family val="2"/>
        <scheme val="minor"/>
      </rPr>
      <t>-1</t>
    </r>
  </si>
  <si>
    <t>Section</t>
  </si>
  <si>
    <t>Date</t>
  </si>
  <si>
    <t>Days</t>
  </si>
  <si>
    <t>label</t>
  </si>
  <si>
    <t>pH_PW</t>
  </si>
  <si>
    <t>N-NH4_PW</t>
  </si>
  <si>
    <t>N-(NO3+NO2)_PW</t>
  </si>
  <si>
    <t>Nts_PW</t>
  </si>
  <si>
    <t>P-PO4_PW</t>
  </si>
  <si>
    <t xml:space="preserve">Mean daily Air Temp </t>
  </si>
  <si>
    <t>Sum Temp</t>
  </si>
  <si>
    <t>Potential independent variables</t>
  </si>
  <si>
    <t>Multiple Linear Regression</t>
  </si>
  <si>
    <t xml:space="preserve">r TSL = 0,163 + (0,00414 * Water temp) - (0,0248 * pH) </t>
  </si>
  <si>
    <t xml:space="preserve">N  = 41 </t>
  </si>
  <si>
    <t xml:space="preserve">Missing Observations = 1 </t>
  </si>
  <si>
    <t>R = 0,746</t>
  </si>
  <si>
    <t>Rsqr = 0,556</t>
  </si>
  <si>
    <t>Adj Rsqr = 0,532</t>
  </si>
  <si>
    <t xml:space="preserve">Standard Error of Estimate = 0,022 </t>
  </si>
  <si>
    <t>Coefficient</t>
  </si>
  <si>
    <t>Total</t>
  </si>
  <si>
    <t>Column</t>
  </si>
  <si>
    <t>SSIncr</t>
  </si>
  <si>
    <t>SSMarg</t>
  </si>
  <si>
    <t xml:space="preserve">All independent variables appear to contribute to predicting r TSL (P &lt; 0.05). </t>
  </si>
  <si>
    <t>(P = 0,764)</t>
  </si>
  <si>
    <t>(P = 0,058)</t>
  </si>
  <si>
    <t xml:space="preserve">r TSL = 0,320 - (0,0419 * pH) + (0,00230 * Water temp) + (0,454 * N-NH4) + (0,486 * N-(NO3+NO2)) </t>
  </si>
  <si>
    <t xml:space="preserve">N  = 24 </t>
  </si>
  <si>
    <t xml:space="preserve">Missing Observations = 18 </t>
  </si>
  <si>
    <t>R = 0,805</t>
  </si>
  <si>
    <t>Rsqr = 0,648</t>
  </si>
  <si>
    <t>Adj Rsqr = 0,574</t>
  </si>
  <si>
    <t xml:space="preserve">Standard Error of Estimate = 0,015 </t>
  </si>
  <si>
    <t>Not all of the independent variables appear necessary (or the multiple linear model may be underspecified).</t>
  </si>
  <si>
    <t xml:space="preserve">The following appear to account for the ability to predict r TSL (P &lt; 0.05): pH , Water temp </t>
  </si>
  <si>
    <t>(P = 0,215)</t>
  </si>
  <si>
    <t>(P = 0,241)</t>
  </si>
  <si>
    <t>Power of performed test with alpha = 0,050: 0,999</t>
  </si>
  <si>
    <t>Linear Regression</t>
  </si>
  <si>
    <t xml:space="preserve">r TSL = 0,0398 + (0,145 * P-PO4_PW) </t>
  </si>
  <si>
    <t xml:space="preserve">N  = 9 </t>
  </si>
  <si>
    <t xml:space="preserve">Missing Observations = 33 </t>
  </si>
  <si>
    <t>R = 0,817</t>
  </si>
  <si>
    <t>Rsqr = 0,667</t>
  </si>
  <si>
    <t>Adj Rsqr = 0,620</t>
  </si>
  <si>
    <t xml:space="preserve">Standard Error of Estimate = 0,007 </t>
  </si>
  <si>
    <t>(P = 0,062)</t>
  </si>
  <si>
    <t>(P = 0,111)</t>
  </si>
  <si>
    <t>Power of performed test with alpha = 0,050: 0,802</t>
  </si>
  <si>
    <t>Radiation</t>
  </si>
  <si>
    <t>Air temperature</t>
  </si>
  <si>
    <t>Air temp.</t>
  </si>
  <si>
    <t xml:space="preserve">SigmaStat </t>
  </si>
  <si>
    <t>NH4-N</t>
  </si>
  <si>
    <t>Section 1</t>
  </si>
  <si>
    <t>Section 2</t>
  </si>
  <si>
    <t>Section 3</t>
  </si>
  <si>
    <t>P-P4</t>
  </si>
  <si>
    <t>Mean</t>
  </si>
  <si>
    <t>SD</t>
  </si>
  <si>
    <t>t-test 1-2, 2-3</t>
  </si>
  <si>
    <t>t-test 1-3</t>
  </si>
  <si>
    <t>n</t>
  </si>
  <si>
    <t>Data from sheet Nutrient in Myrio Results Data.xlsx</t>
  </si>
  <si>
    <t>One sided paired t-test for measured TSL and nutrient conc</t>
  </si>
  <si>
    <t>Data from sheet Population dynamics in Myrio Results Data.xlsx</t>
  </si>
  <si>
    <t>Data from sheet Growth experiments in Myrio Results Data.xlsx</t>
  </si>
  <si>
    <t>TSL</t>
  </si>
  <si>
    <t>FW</t>
  </si>
  <si>
    <t>DW</t>
  </si>
  <si>
    <r>
      <rPr>
        <b/>
        <sz val="11"/>
        <color rgb="FFFF0000"/>
        <rFont val="Calibri"/>
        <family val="2"/>
        <scheme val="minor"/>
      </rPr>
      <t>Data from weather file</t>
    </r>
    <r>
      <rPr>
        <sz val="11"/>
        <color rgb="FFFF0000"/>
        <rFont val="Calibri"/>
        <family val="2"/>
        <scheme val="minor"/>
      </rPr>
      <t xml:space="preserve">
Means of start day until day before end day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</si>
</sst>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d/mm/yy;@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rgb="FFFF0000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1"/>
      <name val="Calibri"/>
      <family val="2"/>
    </font>
    <font>
      <sz val="9"/>
      <name val="Arial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Border="1"/>
    <xf numFmtId="1" fontId="0" fillId="0" borderId="0" xfId="0" applyNumberFormat="1" applyBorder="1"/>
    <xf numFmtId="164" fontId="0" fillId="0" borderId="0" xfId="0" applyNumberFormat="1" applyBorder="1"/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1" fontId="0" fillId="0" borderId="3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0" fontId="0" fillId="0" borderId="0" xfId="0" applyBorder="1"/>
    <xf numFmtId="0" fontId="2" fillId="0" borderId="4" xfId="0" applyFont="1" applyBorder="1" applyAlignment="1">
      <alignment horizontal="center"/>
    </xf>
    <xf numFmtId="0" fontId="2" fillId="0" borderId="4" xfId="0" applyFont="1" applyFill="1" applyBorder="1"/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1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0" fontId="0" fillId="0" borderId="4" xfId="0" applyBorder="1"/>
    <xf numFmtId="165" fontId="0" fillId="0" borderId="0" xfId="0" applyNumberFormat="1" applyFill="1" applyBorder="1"/>
    <xf numFmtId="165" fontId="0" fillId="0" borderId="0" xfId="0" applyNumberFormat="1" applyFill="1" applyBorder="1" applyAlignment="1">
      <alignment horizontal="center"/>
    </xf>
    <xf numFmtId="2" fontId="0" fillId="0" borderId="0" xfId="0" applyNumberFormat="1"/>
    <xf numFmtId="0" fontId="0" fillId="0" borderId="7" xfId="0" applyBorder="1"/>
    <xf numFmtId="1" fontId="0" fillId="0" borderId="2" xfId="0" applyNumberFormat="1" applyBorder="1"/>
    <xf numFmtId="164" fontId="0" fillId="0" borderId="1" xfId="0" applyNumberFormat="1" applyBorder="1"/>
    <xf numFmtId="1" fontId="0" fillId="0" borderId="0" xfId="0" applyNumberFormat="1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6" fontId="0" fillId="0" borderId="0" xfId="0" applyNumberFormat="1" applyFill="1" applyBorder="1" applyAlignment="1">
      <alignment horizontal="right"/>
    </xf>
    <xf numFmtId="166" fontId="0" fillId="0" borderId="1" xfId="0" applyNumberFormat="1" applyFill="1" applyBorder="1" applyAlignment="1">
      <alignment horizontal="right"/>
    </xf>
    <xf numFmtId="0" fontId="0" fillId="0" borderId="8" xfId="0" applyBorder="1" applyAlignment="1">
      <alignment horizontal="center"/>
    </xf>
    <xf numFmtId="165" fontId="0" fillId="0" borderId="8" xfId="0" applyNumberFormat="1" applyFill="1" applyBorder="1"/>
    <xf numFmtId="1" fontId="0" fillId="0" borderId="8" xfId="0" applyNumberFormat="1" applyFill="1" applyBorder="1" applyAlignment="1">
      <alignment horizontal="center"/>
    </xf>
    <xf numFmtId="2" fontId="0" fillId="0" borderId="8" xfId="0" applyNumberFormat="1" applyBorder="1"/>
    <xf numFmtId="0" fontId="0" fillId="0" borderId="8" xfId="0" applyBorder="1"/>
    <xf numFmtId="1" fontId="0" fillId="0" borderId="10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6" fontId="0" fillId="0" borderId="8" xfId="0" applyNumberFormat="1" applyFill="1" applyBorder="1" applyAlignment="1">
      <alignment horizontal="right"/>
    </xf>
    <xf numFmtId="166" fontId="0" fillId="0" borderId="9" xfId="0" applyNumberFormat="1" applyFill="1" applyBorder="1" applyAlignment="1">
      <alignment horizontal="right"/>
    </xf>
    <xf numFmtId="2" fontId="6" fillId="0" borderId="0" xfId="0" applyNumberFormat="1" applyFont="1" applyFill="1"/>
    <xf numFmtId="0" fontId="2" fillId="0" borderId="0" xfId="0" applyFont="1"/>
    <xf numFmtId="11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7" fillId="0" borderId="0" xfId="0" applyFont="1"/>
    <xf numFmtId="166" fontId="0" fillId="0" borderId="0" xfId="0" applyNumberFormat="1"/>
    <xf numFmtId="0" fontId="2" fillId="0" borderId="0" xfId="0" applyFont="1" applyFill="1"/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0" fillId="0" borderId="0" xfId="0" applyFont="1" applyAlignment="1">
      <alignment horizontal="center"/>
    </xf>
    <xf numFmtId="0" fontId="2" fillId="0" borderId="9" xfId="0" applyFont="1" applyBorder="1"/>
    <xf numFmtId="0" fontId="8" fillId="0" borderId="11" xfId="0" applyFont="1" applyBorder="1"/>
    <xf numFmtId="0" fontId="9" fillId="0" borderId="11" xfId="0" applyFont="1" applyBorder="1" applyAlignment="1">
      <alignment horizontal="right"/>
    </xf>
    <xf numFmtId="0" fontId="9" fillId="0" borderId="11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0" xfId="0" applyFont="1"/>
    <xf numFmtId="0" fontId="9" fillId="0" borderId="1" xfId="0" applyFont="1" applyBorder="1"/>
    <xf numFmtId="0" fontId="9" fillId="0" borderId="3" xfId="0" applyFont="1" applyBorder="1"/>
    <xf numFmtId="0" fontId="9" fillId="0" borderId="3" xfId="0" applyFont="1" applyFill="1" applyBorder="1"/>
    <xf numFmtId="0" fontId="9" fillId="0" borderId="1" xfId="0" applyFont="1" applyFill="1" applyBorder="1"/>
    <xf numFmtId="0" fontId="8" fillId="0" borderId="8" xfId="0" applyFont="1" applyBorder="1"/>
    <xf numFmtId="0" fontId="9" fillId="0" borderId="9" xfId="0" applyFont="1" applyBorder="1"/>
    <xf numFmtId="0" fontId="9" fillId="0" borderId="13" xfId="0" applyFont="1" applyBorder="1"/>
    <xf numFmtId="0" fontId="9" fillId="0" borderId="13" xfId="0" applyFont="1" applyFill="1" applyBorder="1"/>
    <xf numFmtId="0" fontId="9" fillId="0" borderId="9" xfId="0" applyFont="1" applyFill="1" applyBorder="1"/>
    <xf numFmtId="0" fontId="8" fillId="0" borderId="3" xfId="0" applyFont="1" applyBorder="1"/>
    <xf numFmtId="0" fontId="9" fillId="2" borderId="3" xfId="0" applyFont="1" applyFill="1" applyBorder="1"/>
    <xf numFmtId="0" fontId="9" fillId="0" borderId="0" xfId="0" applyFont="1"/>
    <xf numFmtId="0" fontId="9" fillId="0" borderId="8" xfId="0" applyFont="1" applyBorder="1"/>
    <xf numFmtId="0" fontId="9" fillId="0" borderId="0" xfId="0" applyFont="1" applyBorder="1"/>
    <xf numFmtId="1" fontId="0" fillId="0" borderId="9" xfId="0" applyNumberFormat="1" applyFill="1" applyBorder="1" applyAlignment="1">
      <alignment horizontal="center"/>
    </xf>
    <xf numFmtId="166" fontId="0" fillId="0" borderId="8" xfId="0" applyNumberFormat="1" applyBorder="1"/>
    <xf numFmtId="0" fontId="4" fillId="0" borderId="0" xfId="0" applyFont="1"/>
    <xf numFmtId="0" fontId="10" fillId="0" borderId="0" xfId="0" applyFont="1"/>
    <xf numFmtId="0" fontId="11" fillId="0" borderId="0" xfId="0" applyFont="1"/>
    <xf numFmtId="0" fontId="0" fillId="0" borderId="9" xfId="0" applyBorder="1"/>
    <xf numFmtId="0" fontId="0" fillId="0" borderId="2" xfId="0" applyBorder="1"/>
    <xf numFmtId="166" fontId="2" fillId="0" borderId="2" xfId="0" applyNumberFormat="1" applyFont="1" applyBorder="1"/>
    <xf numFmtId="166" fontId="2" fillId="0" borderId="0" xfId="0" applyNumberFormat="1" applyFont="1" applyBorder="1"/>
    <xf numFmtId="166" fontId="2" fillId="0" borderId="1" xfId="0" applyNumberFormat="1" applyFont="1" applyBorder="1"/>
    <xf numFmtId="166" fontId="0" fillId="0" borderId="2" xfId="0" applyNumberFormat="1" applyBorder="1"/>
    <xf numFmtId="166" fontId="0" fillId="0" borderId="0" xfId="0" applyNumberFormat="1" applyBorder="1"/>
    <xf numFmtId="166" fontId="0" fillId="0" borderId="1" xfId="0" applyNumberFormat="1" applyBorder="1"/>
    <xf numFmtId="2" fontId="6" fillId="0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right"/>
    </xf>
    <xf numFmtId="166" fontId="6" fillId="0" borderId="1" xfId="0" applyNumberFormat="1" applyFont="1" applyFill="1" applyBorder="1" applyAlignment="1">
      <alignment horizontal="right"/>
    </xf>
    <xf numFmtId="166" fontId="6" fillId="0" borderId="0" xfId="0" applyNumberFormat="1" applyFont="1" applyBorder="1" applyAlignment="1">
      <alignment horizontal="center"/>
    </xf>
    <xf numFmtId="166" fontId="6" fillId="0" borderId="0" xfId="0" applyNumberFormat="1" applyFont="1" applyBorder="1" applyAlignment="1">
      <alignment horizontal="right"/>
    </xf>
    <xf numFmtId="2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165" fontId="13" fillId="0" borderId="0" xfId="0" quotePrefix="1" applyNumberFormat="1" applyFont="1" applyBorder="1" applyAlignment="1" applyProtection="1">
      <protection hidden="1"/>
    </xf>
    <xf numFmtId="2" fontId="13" fillId="0" borderId="0" xfId="0" applyNumberFormat="1" applyFont="1" applyBorder="1" applyAlignment="1" applyProtection="1">
      <alignment horizontal="center"/>
      <protection hidden="1"/>
    </xf>
    <xf numFmtId="166" fontId="13" fillId="0" borderId="0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2" fontId="13" fillId="0" borderId="12" xfId="0" applyNumberFormat="1" applyFont="1" applyBorder="1" applyAlignment="1" applyProtection="1">
      <alignment horizontal="center"/>
      <protection hidden="1"/>
    </xf>
    <xf numFmtId="2" fontId="13" fillId="0" borderId="1" xfId="0" applyNumberFormat="1" applyFont="1" applyBorder="1" applyAlignment="1" applyProtection="1">
      <alignment horizontal="center"/>
      <protection hidden="1"/>
    </xf>
    <xf numFmtId="166" fontId="13" fillId="0" borderId="2" xfId="0" applyNumberFormat="1" applyFont="1" applyBorder="1" applyAlignment="1" applyProtection="1">
      <alignment horizontal="center"/>
      <protection hidden="1"/>
    </xf>
    <xf numFmtId="166" fontId="13" fillId="0" borderId="1" xfId="0" applyNumberFormat="1" applyFont="1" applyBorder="1" applyAlignment="1" applyProtection="1">
      <alignment horizontal="center"/>
      <protection hidden="1"/>
    </xf>
    <xf numFmtId="165" fontId="13" fillId="0" borderId="8" xfId="0" quotePrefix="1" applyNumberFormat="1" applyFont="1" applyBorder="1" applyAlignment="1" applyProtection="1">
      <protection hidden="1"/>
    </xf>
    <xf numFmtId="2" fontId="13" fillId="0" borderId="8" xfId="0" applyNumberFormat="1" applyFont="1" applyBorder="1" applyAlignment="1" applyProtection="1">
      <alignment horizontal="center"/>
      <protection hidden="1"/>
    </xf>
    <xf numFmtId="2" fontId="13" fillId="0" borderId="9" xfId="0" applyNumberFormat="1" applyFont="1" applyFill="1" applyBorder="1" applyAlignment="1" applyProtection="1">
      <alignment horizontal="center"/>
      <protection hidden="1"/>
    </xf>
    <xf numFmtId="166" fontId="13" fillId="0" borderId="10" xfId="0" applyNumberFormat="1" applyFont="1" applyBorder="1" applyAlignment="1" applyProtection="1">
      <alignment horizontal="center"/>
      <protection hidden="1"/>
    </xf>
    <xf numFmtId="166" fontId="13" fillId="0" borderId="8" xfId="0" applyNumberFormat="1" applyFont="1" applyBorder="1" applyAlignment="1" applyProtection="1">
      <alignment horizontal="center"/>
      <protection hidden="1"/>
    </xf>
    <xf numFmtId="166" fontId="13" fillId="0" borderId="9" xfId="0" applyNumberFormat="1" applyFont="1" applyFill="1" applyBorder="1" applyAlignment="1" applyProtection="1">
      <alignment horizontal="center"/>
      <protection hidden="1"/>
    </xf>
    <xf numFmtId="1" fontId="0" fillId="0" borderId="8" xfId="0" applyNumberFormat="1" applyBorder="1"/>
    <xf numFmtId="1" fontId="0" fillId="0" borderId="9" xfId="0" applyNumberFormat="1" applyBorder="1"/>
    <xf numFmtId="0" fontId="14" fillId="0" borderId="0" xfId="0" applyFont="1"/>
    <xf numFmtId="165" fontId="0" fillId="0" borderId="0" xfId="0" applyNumberFormat="1" applyFill="1"/>
    <xf numFmtId="165" fontId="6" fillId="0" borderId="0" xfId="0" applyNumberFormat="1" applyFont="1" applyFill="1" applyBorder="1"/>
    <xf numFmtId="165" fontId="6" fillId="0" borderId="8" xfId="0" applyNumberFormat="1" applyFont="1" applyFill="1" applyBorder="1"/>
    <xf numFmtId="164" fontId="0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164" fontId="2" fillId="0" borderId="0" xfId="0" applyNumberFormat="1" applyFont="1" applyBorder="1"/>
    <xf numFmtId="0" fontId="0" fillId="0" borderId="10" xfId="0" applyBorder="1"/>
    <xf numFmtId="0" fontId="6" fillId="0" borderId="8" xfId="0" applyFont="1" applyBorder="1" applyAlignment="1">
      <alignment horizontal="left"/>
    </xf>
    <xf numFmtId="166" fontId="6" fillId="0" borderId="8" xfId="0" applyNumberFormat="1" applyFont="1" applyBorder="1" applyAlignment="1">
      <alignment horizontal="center"/>
    </xf>
    <xf numFmtId="166" fontId="6" fillId="0" borderId="8" xfId="0" applyNumberFormat="1" applyFont="1" applyBorder="1" applyAlignment="1">
      <alignment horizontal="right"/>
    </xf>
    <xf numFmtId="166" fontId="6" fillId="0" borderId="9" xfId="0" applyNumberFormat="1" applyFont="1" applyFill="1" applyBorder="1" applyAlignment="1">
      <alignment horizontal="right"/>
    </xf>
    <xf numFmtId="0" fontId="6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" fontId="1" fillId="0" borderId="2" xfId="0" applyNumberFormat="1" applyFont="1" applyBorder="1" applyAlignment="1">
      <alignment horizontal="center" wrapText="1"/>
    </xf>
    <xf numFmtId="1" fontId="1" fillId="0" borderId="0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31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theme="0" tint="-4.9989318521683403E-2"/>
        </patternFill>
      </fill>
    </dxf>
    <dxf>
      <font>
        <color rgb="FF9C0006"/>
      </font>
      <fill>
        <patternFill>
          <bgColor theme="0" tint="-4.9989318521683403E-2"/>
        </patternFill>
      </fill>
    </dxf>
    <dxf>
      <font>
        <color rgb="FF9C0006"/>
      </font>
      <fill>
        <patternFill>
          <bgColor theme="0" tint="-4.9989318521683403E-2"/>
        </patternFill>
      </fill>
    </dxf>
    <dxf>
      <font>
        <color rgb="FF9C0006"/>
      </font>
      <fill>
        <patternFill>
          <bgColor theme="0" tint="-4.9989318521683403E-2"/>
        </patternFill>
      </fill>
    </dxf>
    <dxf>
      <font>
        <color rgb="FF9C0006"/>
      </font>
      <fill>
        <patternFill>
          <bgColor theme="0" tint="-4.9989318521683403E-2"/>
        </patternFill>
      </fill>
    </dxf>
    <dxf>
      <font>
        <color rgb="FF9C0006"/>
      </font>
      <fill>
        <patternFill>
          <bgColor theme="0" tint="-4.9989318521683403E-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 TSL -</a:t>
            </a:r>
            <a:r>
              <a:rPr lang="en-US" baseline="0"/>
              <a:t> water temperature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'Corr regression sheet'!$U$6</c:f>
              <c:strCache>
                <c:ptCount val="1"/>
                <c:pt idx="0">
                  <c:v>r TSL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254558657827494"/>
                  <c:y val="-6.97858344166022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'Corr regression sheet'!$H$7:$H$57</c:f>
              <c:numCache>
                <c:formatCode>0.00</c:formatCode>
                <c:ptCount val="51"/>
                <c:pt idx="0">
                  <c:v>21.35</c:v>
                </c:pt>
                <c:pt idx="1">
                  <c:v>21.200000000000003</c:v>
                </c:pt>
                <c:pt idx="2">
                  <c:v>20.6</c:v>
                </c:pt>
                <c:pt idx="3">
                  <c:v>18.725000000000001</c:v>
                </c:pt>
                <c:pt idx="4">
                  <c:v>14.7</c:v>
                </c:pt>
                <c:pt idx="5">
                  <c:v>3.1</c:v>
                </c:pt>
                <c:pt idx="7">
                  <c:v>7.7</c:v>
                </c:pt>
                <c:pt idx="8">
                  <c:v>12.4</c:v>
                </c:pt>
                <c:pt idx="9">
                  <c:v>20.225000000000001</c:v>
                </c:pt>
                <c:pt idx="10">
                  <c:v>18.633333333333333</c:v>
                </c:pt>
                <c:pt idx="11">
                  <c:v>20.774999999999999</c:v>
                </c:pt>
                <c:pt idx="12">
                  <c:v>21.575000000000003</c:v>
                </c:pt>
                <c:pt idx="13">
                  <c:v>17.8</c:v>
                </c:pt>
                <c:pt idx="14">
                  <c:v>10</c:v>
                </c:pt>
                <c:pt idx="15">
                  <c:v>5.4</c:v>
                </c:pt>
                <c:pt idx="16">
                  <c:v>21.450000000000003</c:v>
                </c:pt>
                <c:pt idx="17">
                  <c:v>21.075000000000003</c:v>
                </c:pt>
                <c:pt idx="18">
                  <c:v>20.425000000000001</c:v>
                </c:pt>
                <c:pt idx="19">
                  <c:v>18.274999999999999</c:v>
                </c:pt>
                <c:pt idx="20">
                  <c:v>14.5</c:v>
                </c:pt>
                <c:pt idx="21">
                  <c:v>9.1999999999999993</c:v>
                </c:pt>
                <c:pt idx="22">
                  <c:v>2.7</c:v>
                </c:pt>
                <c:pt idx="24">
                  <c:v>7.4499999999999993</c:v>
                </c:pt>
                <c:pt idx="25">
                  <c:v>12.4</c:v>
                </c:pt>
                <c:pt idx="26">
                  <c:v>19.425000000000001</c:v>
                </c:pt>
                <c:pt idx="27">
                  <c:v>18.166666666666668</c:v>
                </c:pt>
                <c:pt idx="28">
                  <c:v>21.425000000000001</c:v>
                </c:pt>
                <c:pt idx="29">
                  <c:v>21.4</c:v>
                </c:pt>
                <c:pt idx="30">
                  <c:v>17.933333333333334</c:v>
                </c:pt>
                <c:pt idx="31">
                  <c:v>10.5</c:v>
                </c:pt>
                <c:pt idx="32">
                  <c:v>5.25</c:v>
                </c:pt>
                <c:pt idx="33">
                  <c:v>21.3</c:v>
                </c:pt>
                <c:pt idx="34">
                  <c:v>21.450000000000003</c:v>
                </c:pt>
                <c:pt idx="35">
                  <c:v>20.324999999999999</c:v>
                </c:pt>
                <c:pt idx="36">
                  <c:v>18.525000000000002</c:v>
                </c:pt>
                <c:pt idx="37">
                  <c:v>14.8</c:v>
                </c:pt>
                <c:pt idx="38">
                  <c:v>9.3000000000000007</c:v>
                </c:pt>
                <c:pt idx="40">
                  <c:v>2.7</c:v>
                </c:pt>
                <c:pt idx="42">
                  <c:v>7.35</c:v>
                </c:pt>
                <c:pt idx="43">
                  <c:v>12.4</c:v>
                </c:pt>
                <c:pt idx="44">
                  <c:v>19.774999999999999</c:v>
                </c:pt>
                <c:pt idx="45">
                  <c:v>18.3</c:v>
                </c:pt>
                <c:pt idx="46">
                  <c:v>20.9</c:v>
                </c:pt>
                <c:pt idx="47">
                  <c:v>21.4</c:v>
                </c:pt>
                <c:pt idx="48">
                  <c:v>17.566666666666666</c:v>
                </c:pt>
                <c:pt idx="49">
                  <c:v>10.3</c:v>
                </c:pt>
                <c:pt idx="50">
                  <c:v>5.7</c:v>
                </c:pt>
              </c:numCache>
            </c:numRef>
          </c:xVal>
          <c:yVal>
            <c:numRef>
              <c:f>'Corr regression sheet'!$U$7:$U$57</c:f>
              <c:numCache>
                <c:formatCode>0.000</c:formatCode>
                <c:ptCount val="51"/>
                <c:pt idx="1">
                  <c:v>6.8286021334986846E-2</c:v>
                </c:pt>
                <c:pt idx="2">
                  <c:v>2.6892399318427209E-2</c:v>
                </c:pt>
                <c:pt idx="3">
                  <c:v>7.320860971084088E-2</c:v>
                </c:pt>
                <c:pt idx="4">
                  <c:v>-9.9583020419570876E-3</c:v>
                </c:pt>
                <c:pt idx="7">
                  <c:v>-1.1898015947447802E-2</c:v>
                </c:pt>
                <c:pt idx="8">
                  <c:v>-1.5893942795507092E-2</c:v>
                </c:pt>
                <c:pt idx="9">
                  <c:v>6.3188807620571288E-2</c:v>
                </c:pt>
                <c:pt idx="10">
                  <c:v>4.0465986097973354E-2</c:v>
                </c:pt>
                <c:pt idx="11">
                  <c:v>2.6327288070597126E-2</c:v>
                </c:pt>
                <c:pt idx="12">
                  <c:v>5.7000531860784256E-2</c:v>
                </c:pt>
                <c:pt idx="13">
                  <c:v>6.9155024929970083E-2</c:v>
                </c:pt>
                <c:pt idx="14">
                  <c:v>4.3706265415075544E-2</c:v>
                </c:pt>
                <c:pt idx="15">
                  <c:v>5.9395442769424583E-3</c:v>
                </c:pt>
                <c:pt idx="17">
                  <c:v>7.0995512434083766E-2</c:v>
                </c:pt>
                <c:pt idx="18">
                  <c:v>4.9510512897138939E-2</c:v>
                </c:pt>
                <c:pt idx="19">
                  <c:v>7.2900726030701343E-2</c:v>
                </c:pt>
                <c:pt idx="20">
                  <c:v>6.8078699860231974E-3</c:v>
                </c:pt>
                <c:pt idx="21">
                  <c:v>5.0392391918223631E-2</c:v>
                </c:pt>
                <c:pt idx="24">
                  <c:v>2.858668131197728E-3</c:v>
                </c:pt>
                <c:pt idx="25">
                  <c:v>-6.8557334180168817E-3</c:v>
                </c:pt>
                <c:pt idx="26">
                  <c:v>5.7717230541170318E-2</c:v>
                </c:pt>
                <c:pt idx="27">
                  <c:v>3.6074093763185135E-2</c:v>
                </c:pt>
                <c:pt idx="28">
                  <c:v>4.4054700234552872E-2</c:v>
                </c:pt>
                <c:pt idx="29">
                  <c:v>5.2093393667839875E-2</c:v>
                </c:pt>
                <c:pt idx="30">
                  <c:v>5.8187162133224279E-2</c:v>
                </c:pt>
                <c:pt idx="31">
                  <c:v>1.0274359730420743E-2</c:v>
                </c:pt>
                <c:pt idx="32">
                  <c:v>6.2467682016069245E-3</c:v>
                </c:pt>
                <c:pt idx="34">
                  <c:v>7.1641942492784411E-2</c:v>
                </c:pt>
                <c:pt idx="35">
                  <c:v>6.3792443720664269E-2</c:v>
                </c:pt>
                <c:pt idx="36">
                  <c:v>7.0003385144545363E-2</c:v>
                </c:pt>
                <c:pt idx="37">
                  <c:v>1.6033936430282249E-2</c:v>
                </c:pt>
                <c:pt idx="38">
                  <c:v>-2.2006647836564901E-2</c:v>
                </c:pt>
                <c:pt idx="42">
                  <c:v>-2.0285144200212119E-2</c:v>
                </c:pt>
                <c:pt idx="43">
                  <c:v>-3.3156791211034202E-2</c:v>
                </c:pt>
                <c:pt idx="44">
                  <c:v>5.5773116021348268E-2</c:v>
                </c:pt>
                <c:pt idx="45">
                  <c:v>5.0028720077843494E-2</c:v>
                </c:pt>
                <c:pt idx="46">
                  <c:v>6.3391155389702622E-2</c:v>
                </c:pt>
                <c:pt idx="47">
                  <c:v>5.6021997068351613E-2</c:v>
                </c:pt>
                <c:pt idx="48">
                  <c:v>6.4969944407720318E-2</c:v>
                </c:pt>
                <c:pt idx="49">
                  <c:v>3.4125408750979865E-2</c:v>
                </c:pt>
                <c:pt idx="50">
                  <c:v>2.1974649395067224E-2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D5-424E-8D4D-1B4E00631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898704"/>
        <c:axId val="815893456"/>
      </c:scatterChart>
      <c:valAx>
        <c:axId val="815898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3456"/>
        <c:crosses val="autoZero"/>
        <c:crossBetween val="midCat"/>
      </c:valAx>
      <c:valAx>
        <c:axId val="8158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222522335164697"/>
          <c:y val="0.91610903420747092"/>
          <c:w val="0.41554934021556994"/>
          <c:h val="5.47116326232603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 TSL - 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'Corr regression sheet'!$U$6</c:f>
              <c:strCache>
                <c:ptCount val="1"/>
                <c:pt idx="0">
                  <c:v>r TSL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6589327095968718E-2"/>
                  <c:y val="-0.40715279146401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'Corr regression sheet'!$F$7:$F$57</c:f>
              <c:numCache>
                <c:formatCode>0.00</c:formatCode>
                <c:ptCount val="51"/>
                <c:pt idx="0">
                  <c:v>7.65</c:v>
                </c:pt>
                <c:pt idx="1">
                  <c:v>7.3250000000000002</c:v>
                </c:pt>
                <c:pt idx="2">
                  <c:v>7.65</c:v>
                </c:pt>
                <c:pt idx="3">
                  <c:v>7.9</c:v>
                </c:pt>
                <c:pt idx="4">
                  <c:v>8.3000000000000007</c:v>
                </c:pt>
                <c:pt idx="5">
                  <c:v>8.5</c:v>
                </c:pt>
                <c:pt idx="7">
                  <c:v>7.9</c:v>
                </c:pt>
                <c:pt idx="8">
                  <c:v>8.1</c:v>
                </c:pt>
                <c:pt idx="9">
                  <c:v>7.7749999999999995</c:v>
                </c:pt>
                <c:pt idx="10">
                  <c:v>7.5</c:v>
                </c:pt>
                <c:pt idx="11">
                  <c:v>7.8500000000000005</c:v>
                </c:pt>
                <c:pt idx="12">
                  <c:v>7.75</c:v>
                </c:pt>
                <c:pt idx="13">
                  <c:v>7.6333333333333329</c:v>
                </c:pt>
                <c:pt idx="14">
                  <c:v>7.5</c:v>
                </c:pt>
                <c:pt idx="15">
                  <c:v>7.55</c:v>
                </c:pt>
                <c:pt idx="16">
                  <c:v>7.65</c:v>
                </c:pt>
                <c:pt idx="17">
                  <c:v>7.5250000000000004</c:v>
                </c:pt>
                <c:pt idx="18">
                  <c:v>7.7499999999999991</c:v>
                </c:pt>
                <c:pt idx="19">
                  <c:v>7.9499999999999993</c:v>
                </c:pt>
                <c:pt idx="20">
                  <c:v>8.15</c:v>
                </c:pt>
                <c:pt idx="21">
                  <c:v>8.4</c:v>
                </c:pt>
                <c:pt idx="22">
                  <c:v>8.8000000000000007</c:v>
                </c:pt>
                <c:pt idx="24">
                  <c:v>7.9</c:v>
                </c:pt>
                <c:pt idx="25">
                  <c:v>7.7</c:v>
                </c:pt>
                <c:pt idx="26">
                  <c:v>7.875</c:v>
                </c:pt>
                <c:pt idx="27">
                  <c:v>7.4333333333333336</c:v>
                </c:pt>
                <c:pt idx="28">
                  <c:v>7.8</c:v>
                </c:pt>
                <c:pt idx="29">
                  <c:v>7.65</c:v>
                </c:pt>
                <c:pt idx="30">
                  <c:v>7.666666666666667</c:v>
                </c:pt>
                <c:pt idx="31">
                  <c:v>7.5</c:v>
                </c:pt>
                <c:pt idx="32">
                  <c:v>7.25</c:v>
                </c:pt>
                <c:pt idx="33">
                  <c:v>7.65</c:v>
                </c:pt>
                <c:pt idx="34">
                  <c:v>7.625</c:v>
                </c:pt>
                <c:pt idx="35">
                  <c:v>7.7500000000000009</c:v>
                </c:pt>
                <c:pt idx="36">
                  <c:v>7.9250000000000007</c:v>
                </c:pt>
                <c:pt idx="37">
                  <c:v>8.0500000000000007</c:v>
                </c:pt>
                <c:pt idx="38">
                  <c:v>8.4</c:v>
                </c:pt>
                <c:pt idx="40">
                  <c:v>8.6</c:v>
                </c:pt>
                <c:pt idx="42">
                  <c:v>7.9</c:v>
                </c:pt>
                <c:pt idx="43">
                  <c:v>7.8</c:v>
                </c:pt>
                <c:pt idx="44">
                  <c:v>8</c:v>
                </c:pt>
                <c:pt idx="45">
                  <c:v>7.5</c:v>
                </c:pt>
                <c:pt idx="46">
                  <c:v>7.8999999999999995</c:v>
                </c:pt>
                <c:pt idx="47">
                  <c:v>7.7249999999999996</c:v>
                </c:pt>
                <c:pt idx="48">
                  <c:v>7.7333333333333334</c:v>
                </c:pt>
                <c:pt idx="49">
                  <c:v>7.7</c:v>
                </c:pt>
                <c:pt idx="50">
                  <c:v>7.1</c:v>
                </c:pt>
              </c:numCache>
            </c:numRef>
          </c:xVal>
          <c:yVal>
            <c:numRef>
              <c:f>'Corr regression sheet'!$U$7:$U$57</c:f>
              <c:numCache>
                <c:formatCode>0.000</c:formatCode>
                <c:ptCount val="51"/>
                <c:pt idx="1">
                  <c:v>6.8286021334986846E-2</c:v>
                </c:pt>
                <c:pt idx="2">
                  <c:v>2.6892399318427209E-2</c:v>
                </c:pt>
                <c:pt idx="3">
                  <c:v>7.320860971084088E-2</c:v>
                </c:pt>
                <c:pt idx="4">
                  <c:v>-9.9583020419570876E-3</c:v>
                </c:pt>
                <c:pt idx="7">
                  <c:v>-1.1898015947447802E-2</c:v>
                </c:pt>
                <c:pt idx="8">
                  <c:v>-1.5893942795507092E-2</c:v>
                </c:pt>
                <c:pt idx="9">
                  <c:v>6.3188807620571288E-2</c:v>
                </c:pt>
                <c:pt idx="10">
                  <c:v>4.0465986097973354E-2</c:v>
                </c:pt>
                <c:pt idx="11">
                  <c:v>2.6327288070597126E-2</c:v>
                </c:pt>
                <c:pt idx="12">
                  <c:v>5.7000531860784256E-2</c:v>
                </c:pt>
                <c:pt idx="13">
                  <c:v>6.9155024929970083E-2</c:v>
                </c:pt>
                <c:pt idx="14">
                  <c:v>4.3706265415075544E-2</c:v>
                </c:pt>
                <c:pt idx="15">
                  <c:v>5.9395442769424583E-3</c:v>
                </c:pt>
                <c:pt idx="17">
                  <c:v>7.0995512434083766E-2</c:v>
                </c:pt>
                <c:pt idx="18">
                  <c:v>4.9510512897138939E-2</c:v>
                </c:pt>
                <c:pt idx="19">
                  <c:v>7.2900726030701343E-2</c:v>
                </c:pt>
                <c:pt idx="20">
                  <c:v>6.8078699860231974E-3</c:v>
                </c:pt>
                <c:pt idx="21">
                  <c:v>5.0392391918223631E-2</c:v>
                </c:pt>
                <c:pt idx="24">
                  <c:v>2.858668131197728E-3</c:v>
                </c:pt>
                <c:pt idx="25">
                  <c:v>-6.8557334180168817E-3</c:v>
                </c:pt>
                <c:pt idx="26">
                  <c:v>5.7717230541170318E-2</c:v>
                </c:pt>
                <c:pt idx="27">
                  <c:v>3.6074093763185135E-2</c:v>
                </c:pt>
                <c:pt idx="28">
                  <c:v>4.4054700234552872E-2</c:v>
                </c:pt>
                <c:pt idx="29">
                  <c:v>5.2093393667839875E-2</c:v>
                </c:pt>
                <c:pt idx="30">
                  <c:v>5.8187162133224279E-2</c:v>
                </c:pt>
                <c:pt idx="31">
                  <c:v>1.0274359730420743E-2</c:v>
                </c:pt>
                <c:pt idx="32">
                  <c:v>6.2467682016069245E-3</c:v>
                </c:pt>
                <c:pt idx="34">
                  <c:v>7.1641942492784411E-2</c:v>
                </c:pt>
                <c:pt idx="35">
                  <c:v>6.3792443720664269E-2</c:v>
                </c:pt>
                <c:pt idx="36">
                  <c:v>7.0003385144545363E-2</c:v>
                </c:pt>
                <c:pt idx="37">
                  <c:v>1.6033936430282249E-2</c:v>
                </c:pt>
                <c:pt idx="38">
                  <c:v>-2.2006647836564901E-2</c:v>
                </c:pt>
                <c:pt idx="42">
                  <c:v>-2.0285144200212119E-2</c:v>
                </c:pt>
                <c:pt idx="43">
                  <c:v>-3.3156791211034202E-2</c:v>
                </c:pt>
                <c:pt idx="44">
                  <c:v>5.5773116021348268E-2</c:v>
                </c:pt>
                <c:pt idx="45">
                  <c:v>5.0028720077843494E-2</c:v>
                </c:pt>
                <c:pt idx="46">
                  <c:v>6.3391155389702622E-2</c:v>
                </c:pt>
                <c:pt idx="47">
                  <c:v>5.6021997068351613E-2</c:v>
                </c:pt>
                <c:pt idx="48">
                  <c:v>6.4969944407720318E-2</c:v>
                </c:pt>
                <c:pt idx="49">
                  <c:v>3.4125408750979865E-2</c:v>
                </c:pt>
                <c:pt idx="50">
                  <c:v>2.1974649395067224E-2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FF-4F4C-B629-F2033E7C53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898704"/>
        <c:axId val="815893456"/>
      </c:scatterChart>
      <c:valAx>
        <c:axId val="815898704"/>
        <c:scaling>
          <c:orientation val="minMax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3456"/>
        <c:crosses val="autoZero"/>
        <c:crossBetween val="midCat"/>
      </c:valAx>
      <c:valAx>
        <c:axId val="8158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 TSL - 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'Corr regression sheet'!$U$6</c:f>
              <c:strCache>
                <c:ptCount val="1"/>
                <c:pt idx="0">
                  <c:v>r TSL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743187607165837"/>
                  <c:y val="-7.3267441991077203E-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'Corr regression sheet'!$E$7:$E$57</c:f>
              <c:numCache>
                <c:formatCode>0.00</c:formatCode>
                <c:ptCount val="51"/>
                <c:pt idx="0">
                  <c:v>197.60000000000002</c:v>
                </c:pt>
                <c:pt idx="1">
                  <c:v>228.25</c:v>
                </c:pt>
                <c:pt idx="2">
                  <c:v>209.87500000000003</c:v>
                </c:pt>
                <c:pt idx="3">
                  <c:v>189.64999999999998</c:v>
                </c:pt>
                <c:pt idx="4">
                  <c:v>167.05</c:v>
                </c:pt>
                <c:pt idx="5">
                  <c:v>133.5</c:v>
                </c:pt>
                <c:pt idx="7">
                  <c:v>155.25</c:v>
                </c:pt>
                <c:pt idx="8">
                  <c:v>151.30000000000001</c:v>
                </c:pt>
                <c:pt idx="9">
                  <c:v>145.42500000000001</c:v>
                </c:pt>
                <c:pt idx="10">
                  <c:v>147.5</c:v>
                </c:pt>
                <c:pt idx="11">
                  <c:v>149.5</c:v>
                </c:pt>
                <c:pt idx="12">
                  <c:v>159.625</c:v>
                </c:pt>
                <c:pt idx="13">
                  <c:v>160.73333333333332</c:v>
                </c:pt>
                <c:pt idx="14">
                  <c:v>160.9</c:v>
                </c:pt>
                <c:pt idx="15">
                  <c:v>179.25</c:v>
                </c:pt>
                <c:pt idx="16">
                  <c:v>197.3</c:v>
                </c:pt>
                <c:pt idx="17">
                  <c:v>229.25</c:v>
                </c:pt>
                <c:pt idx="18">
                  <c:v>216.8</c:v>
                </c:pt>
                <c:pt idx="19">
                  <c:v>191.72499999999999</c:v>
                </c:pt>
                <c:pt idx="20">
                  <c:v>166.1</c:v>
                </c:pt>
                <c:pt idx="21">
                  <c:v>179.7</c:v>
                </c:pt>
                <c:pt idx="22">
                  <c:v>134.80000000000001</c:v>
                </c:pt>
                <c:pt idx="24">
                  <c:v>156.69999999999999</c:v>
                </c:pt>
                <c:pt idx="25">
                  <c:v>150.69999999999999</c:v>
                </c:pt>
                <c:pt idx="26">
                  <c:v>142.625</c:v>
                </c:pt>
                <c:pt idx="27">
                  <c:v>146.73333333333332</c:v>
                </c:pt>
                <c:pt idx="28">
                  <c:v>150.27500000000001</c:v>
                </c:pt>
                <c:pt idx="29">
                  <c:v>156.625</c:v>
                </c:pt>
                <c:pt idx="30">
                  <c:v>154.13333333333333</c:v>
                </c:pt>
                <c:pt idx="31" formatCode="General">
                  <c:v>156.19999999999999</c:v>
                </c:pt>
                <c:pt idx="32">
                  <c:v>179.15</c:v>
                </c:pt>
                <c:pt idx="33">
                  <c:v>198.35000000000002</c:v>
                </c:pt>
                <c:pt idx="34">
                  <c:v>228.5</c:v>
                </c:pt>
                <c:pt idx="35">
                  <c:v>216.67500000000001</c:v>
                </c:pt>
                <c:pt idx="36">
                  <c:v>189.77500000000001</c:v>
                </c:pt>
                <c:pt idx="37">
                  <c:v>164.4</c:v>
                </c:pt>
                <c:pt idx="38">
                  <c:v>181.6</c:v>
                </c:pt>
                <c:pt idx="40">
                  <c:v>134.69999999999999</c:v>
                </c:pt>
                <c:pt idx="42">
                  <c:v>157.55000000000001</c:v>
                </c:pt>
                <c:pt idx="43">
                  <c:v>149.9</c:v>
                </c:pt>
                <c:pt idx="44">
                  <c:v>142.69999999999999</c:v>
                </c:pt>
                <c:pt idx="45">
                  <c:v>145.56666666666663</c:v>
                </c:pt>
                <c:pt idx="46">
                  <c:v>146.85</c:v>
                </c:pt>
                <c:pt idx="47">
                  <c:v>154.42500000000001</c:v>
                </c:pt>
                <c:pt idx="48">
                  <c:v>143.9</c:v>
                </c:pt>
                <c:pt idx="49">
                  <c:v>148</c:v>
                </c:pt>
                <c:pt idx="50">
                  <c:v>173</c:v>
                </c:pt>
              </c:numCache>
            </c:numRef>
          </c:xVal>
          <c:yVal>
            <c:numRef>
              <c:f>'Corr regression sheet'!$U$7:$U$57</c:f>
              <c:numCache>
                <c:formatCode>0.000</c:formatCode>
                <c:ptCount val="51"/>
                <c:pt idx="1">
                  <c:v>6.8286021334986846E-2</c:v>
                </c:pt>
                <c:pt idx="2">
                  <c:v>2.6892399318427209E-2</c:v>
                </c:pt>
                <c:pt idx="3">
                  <c:v>7.320860971084088E-2</c:v>
                </c:pt>
                <c:pt idx="4">
                  <c:v>-9.9583020419570876E-3</c:v>
                </c:pt>
                <c:pt idx="7">
                  <c:v>-1.1898015947447802E-2</c:v>
                </c:pt>
                <c:pt idx="8">
                  <c:v>-1.5893942795507092E-2</c:v>
                </c:pt>
                <c:pt idx="9">
                  <c:v>6.3188807620571288E-2</c:v>
                </c:pt>
                <c:pt idx="10">
                  <c:v>4.0465986097973354E-2</c:v>
                </c:pt>
                <c:pt idx="11">
                  <c:v>2.6327288070597126E-2</c:v>
                </c:pt>
                <c:pt idx="12">
                  <c:v>5.7000531860784256E-2</c:v>
                </c:pt>
                <c:pt idx="13">
                  <c:v>6.9155024929970083E-2</c:v>
                </c:pt>
                <c:pt idx="14">
                  <c:v>4.3706265415075544E-2</c:v>
                </c:pt>
                <c:pt idx="15">
                  <c:v>5.9395442769424583E-3</c:v>
                </c:pt>
                <c:pt idx="17">
                  <c:v>7.0995512434083766E-2</c:v>
                </c:pt>
                <c:pt idx="18">
                  <c:v>4.9510512897138939E-2</c:v>
                </c:pt>
                <c:pt idx="19">
                  <c:v>7.2900726030701343E-2</c:v>
                </c:pt>
                <c:pt idx="20">
                  <c:v>6.8078699860231974E-3</c:v>
                </c:pt>
                <c:pt idx="21">
                  <c:v>5.0392391918223631E-2</c:v>
                </c:pt>
                <c:pt idx="24">
                  <c:v>2.858668131197728E-3</c:v>
                </c:pt>
                <c:pt idx="25">
                  <c:v>-6.8557334180168817E-3</c:v>
                </c:pt>
                <c:pt idx="26">
                  <c:v>5.7717230541170318E-2</c:v>
                </c:pt>
                <c:pt idx="27">
                  <c:v>3.6074093763185135E-2</c:v>
                </c:pt>
                <c:pt idx="28">
                  <c:v>4.4054700234552872E-2</c:v>
                </c:pt>
                <c:pt idx="29">
                  <c:v>5.2093393667839875E-2</c:v>
                </c:pt>
                <c:pt idx="30">
                  <c:v>5.8187162133224279E-2</c:v>
                </c:pt>
                <c:pt idx="31">
                  <c:v>1.0274359730420743E-2</c:v>
                </c:pt>
                <c:pt idx="32">
                  <c:v>6.2467682016069245E-3</c:v>
                </c:pt>
                <c:pt idx="34">
                  <c:v>7.1641942492784411E-2</c:v>
                </c:pt>
                <c:pt idx="35">
                  <c:v>6.3792443720664269E-2</c:v>
                </c:pt>
                <c:pt idx="36">
                  <c:v>7.0003385144545363E-2</c:v>
                </c:pt>
                <c:pt idx="37">
                  <c:v>1.6033936430282249E-2</c:v>
                </c:pt>
                <c:pt idx="38">
                  <c:v>-2.2006647836564901E-2</c:v>
                </c:pt>
                <c:pt idx="42">
                  <c:v>-2.0285144200212119E-2</c:v>
                </c:pt>
                <c:pt idx="43">
                  <c:v>-3.3156791211034202E-2</c:v>
                </c:pt>
                <c:pt idx="44">
                  <c:v>5.5773116021348268E-2</c:v>
                </c:pt>
                <c:pt idx="45">
                  <c:v>5.0028720077843494E-2</c:v>
                </c:pt>
                <c:pt idx="46">
                  <c:v>6.3391155389702622E-2</c:v>
                </c:pt>
                <c:pt idx="47">
                  <c:v>5.6021997068351613E-2</c:v>
                </c:pt>
                <c:pt idx="48">
                  <c:v>6.4969944407720318E-2</c:v>
                </c:pt>
                <c:pt idx="49">
                  <c:v>3.4125408750979865E-2</c:v>
                </c:pt>
                <c:pt idx="50">
                  <c:v>2.1974649395067224E-2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B8-4663-8D5D-0EF3B0B71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898704"/>
        <c:axId val="815893456"/>
      </c:scatterChart>
      <c:valAx>
        <c:axId val="815898704"/>
        <c:scaling>
          <c:orientation val="minMax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3456"/>
        <c:crosses val="autoZero"/>
        <c:crossBetween val="midCat"/>
      </c:valAx>
      <c:valAx>
        <c:axId val="8158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 TSL - Turbidity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'Corr regression sheet'!$U$6</c:f>
              <c:strCache>
                <c:ptCount val="1"/>
                <c:pt idx="0">
                  <c:v>r TSL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743187607165837"/>
                  <c:y val="-7.3267441991077203E-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'Corr regression sheet'!$I$7:$I$57</c:f>
              <c:numCache>
                <c:formatCode>0.00</c:formatCode>
                <c:ptCount val="51"/>
                <c:pt idx="1">
                  <c:v>3.9899999999999998</c:v>
                </c:pt>
                <c:pt idx="2">
                  <c:v>2.35</c:v>
                </c:pt>
                <c:pt idx="3">
                  <c:v>3.2250000000000001</c:v>
                </c:pt>
                <c:pt idx="4">
                  <c:v>1.2</c:v>
                </c:pt>
                <c:pt idx="5">
                  <c:v>0.69</c:v>
                </c:pt>
                <c:pt idx="7">
                  <c:v>3.29</c:v>
                </c:pt>
                <c:pt idx="8">
                  <c:v>2.6</c:v>
                </c:pt>
                <c:pt idx="9">
                  <c:v>2.81</c:v>
                </c:pt>
                <c:pt idx="10">
                  <c:v>2.3433333333333333</c:v>
                </c:pt>
                <c:pt idx="11">
                  <c:v>4.3999999999999995</c:v>
                </c:pt>
                <c:pt idx="12">
                  <c:v>1.615</c:v>
                </c:pt>
                <c:pt idx="13">
                  <c:v>1.4166666666666667</c:v>
                </c:pt>
                <c:pt idx="14">
                  <c:v>0.59</c:v>
                </c:pt>
                <c:pt idx="15">
                  <c:v>0.69</c:v>
                </c:pt>
                <c:pt idx="17">
                  <c:v>4.34</c:v>
                </c:pt>
                <c:pt idx="18">
                  <c:v>2.98</c:v>
                </c:pt>
                <c:pt idx="19">
                  <c:v>2.375</c:v>
                </c:pt>
                <c:pt idx="20">
                  <c:v>0.95000000000000007</c:v>
                </c:pt>
                <c:pt idx="21">
                  <c:v>1.02</c:v>
                </c:pt>
                <c:pt idx="22">
                  <c:v>1.53</c:v>
                </c:pt>
                <c:pt idx="24">
                  <c:v>4.4350000000000005</c:v>
                </c:pt>
                <c:pt idx="25">
                  <c:v>2.77</c:v>
                </c:pt>
                <c:pt idx="26">
                  <c:v>2.15</c:v>
                </c:pt>
                <c:pt idx="27">
                  <c:v>4.8633333333333333</c:v>
                </c:pt>
                <c:pt idx="28">
                  <c:v>3.8733333333333335</c:v>
                </c:pt>
                <c:pt idx="29">
                  <c:v>2.61</c:v>
                </c:pt>
                <c:pt idx="30">
                  <c:v>0.84333333333333338</c:v>
                </c:pt>
                <c:pt idx="31">
                  <c:v>0.67</c:v>
                </c:pt>
                <c:pt idx="32">
                  <c:v>1.365</c:v>
                </c:pt>
                <c:pt idx="34">
                  <c:v>4.1433333333333335</c:v>
                </c:pt>
                <c:pt idx="35">
                  <c:v>2.5549999999999997</c:v>
                </c:pt>
                <c:pt idx="36">
                  <c:v>1.2749999999999999</c:v>
                </c:pt>
                <c:pt idx="37">
                  <c:v>1.2650000000000001</c:v>
                </c:pt>
                <c:pt idx="38">
                  <c:v>1.92</c:v>
                </c:pt>
                <c:pt idx="39">
                  <c:v>2.33</c:v>
                </c:pt>
                <c:pt idx="40">
                  <c:v>1.75</c:v>
                </c:pt>
                <c:pt idx="42">
                  <c:v>2.99</c:v>
                </c:pt>
                <c:pt idx="43">
                  <c:v>1.8</c:v>
                </c:pt>
                <c:pt idx="44">
                  <c:v>1.78</c:v>
                </c:pt>
                <c:pt idx="45">
                  <c:v>4.0233333333333334</c:v>
                </c:pt>
                <c:pt idx="46">
                  <c:v>2.81</c:v>
                </c:pt>
                <c:pt idx="47">
                  <c:v>1.75</c:v>
                </c:pt>
                <c:pt idx="48">
                  <c:v>0.96</c:v>
                </c:pt>
                <c:pt idx="49">
                  <c:v>0.43</c:v>
                </c:pt>
                <c:pt idx="50">
                  <c:v>2.25</c:v>
                </c:pt>
              </c:numCache>
            </c:numRef>
          </c:xVal>
          <c:yVal>
            <c:numRef>
              <c:f>'Corr regression sheet'!$U$7:$U$57</c:f>
              <c:numCache>
                <c:formatCode>0.000</c:formatCode>
                <c:ptCount val="51"/>
                <c:pt idx="1">
                  <c:v>6.8286021334986846E-2</c:v>
                </c:pt>
                <c:pt idx="2">
                  <c:v>2.6892399318427209E-2</c:v>
                </c:pt>
                <c:pt idx="3">
                  <c:v>7.320860971084088E-2</c:v>
                </c:pt>
                <c:pt idx="4">
                  <c:v>-9.9583020419570876E-3</c:v>
                </c:pt>
                <c:pt idx="7">
                  <c:v>-1.1898015947447802E-2</c:v>
                </c:pt>
                <c:pt idx="8">
                  <c:v>-1.5893942795507092E-2</c:v>
                </c:pt>
                <c:pt idx="9">
                  <c:v>6.3188807620571288E-2</c:v>
                </c:pt>
                <c:pt idx="10">
                  <c:v>4.0465986097973354E-2</c:v>
                </c:pt>
                <c:pt idx="11">
                  <c:v>2.6327288070597126E-2</c:v>
                </c:pt>
                <c:pt idx="12">
                  <c:v>5.7000531860784256E-2</c:v>
                </c:pt>
                <c:pt idx="13">
                  <c:v>6.9155024929970083E-2</c:v>
                </c:pt>
                <c:pt idx="14">
                  <c:v>4.3706265415075544E-2</c:v>
                </c:pt>
                <c:pt idx="15">
                  <c:v>5.9395442769424583E-3</c:v>
                </c:pt>
                <c:pt idx="17">
                  <c:v>7.0995512434083766E-2</c:v>
                </c:pt>
                <c:pt idx="18">
                  <c:v>4.9510512897138939E-2</c:v>
                </c:pt>
                <c:pt idx="19">
                  <c:v>7.2900726030701343E-2</c:v>
                </c:pt>
                <c:pt idx="20">
                  <c:v>6.8078699860231974E-3</c:v>
                </c:pt>
                <c:pt idx="21">
                  <c:v>5.0392391918223631E-2</c:v>
                </c:pt>
                <c:pt idx="24">
                  <c:v>2.858668131197728E-3</c:v>
                </c:pt>
                <c:pt idx="25">
                  <c:v>-6.8557334180168817E-3</c:v>
                </c:pt>
                <c:pt idx="26">
                  <c:v>5.7717230541170318E-2</c:v>
                </c:pt>
                <c:pt idx="27">
                  <c:v>3.6074093763185135E-2</c:v>
                </c:pt>
                <c:pt idx="28">
                  <c:v>4.4054700234552872E-2</c:v>
                </c:pt>
                <c:pt idx="29">
                  <c:v>5.2093393667839875E-2</c:v>
                </c:pt>
                <c:pt idx="30">
                  <c:v>5.8187162133224279E-2</c:v>
                </c:pt>
                <c:pt idx="31">
                  <c:v>1.0274359730420743E-2</c:v>
                </c:pt>
                <c:pt idx="32">
                  <c:v>6.2467682016069245E-3</c:v>
                </c:pt>
                <c:pt idx="34">
                  <c:v>7.1641942492784411E-2</c:v>
                </c:pt>
                <c:pt idx="35">
                  <c:v>6.3792443720664269E-2</c:v>
                </c:pt>
                <c:pt idx="36">
                  <c:v>7.0003385144545363E-2</c:v>
                </c:pt>
                <c:pt idx="37">
                  <c:v>1.6033936430282249E-2</c:v>
                </c:pt>
                <c:pt idx="38">
                  <c:v>-2.2006647836564901E-2</c:v>
                </c:pt>
                <c:pt idx="42">
                  <c:v>-2.0285144200212119E-2</c:v>
                </c:pt>
                <c:pt idx="43">
                  <c:v>-3.3156791211034202E-2</c:v>
                </c:pt>
                <c:pt idx="44">
                  <c:v>5.5773116021348268E-2</c:v>
                </c:pt>
                <c:pt idx="45">
                  <c:v>5.0028720077843494E-2</c:v>
                </c:pt>
                <c:pt idx="46">
                  <c:v>6.3391155389702622E-2</c:v>
                </c:pt>
                <c:pt idx="47">
                  <c:v>5.6021997068351613E-2</c:v>
                </c:pt>
                <c:pt idx="48">
                  <c:v>6.4969944407720318E-2</c:v>
                </c:pt>
                <c:pt idx="49">
                  <c:v>3.4125408750979865E-2</c:v>
                </c:pt>
                <c:pt idx="50">
                  <c:v>2.1974649395067224E-2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36-411F-9F05-905543AD7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898704"/>
        <c:axId val="815893456"/>
      </c:scatterChart>
      <c:valAx>
        <c:axId val="81589870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3456"/>
        <c:crosses val="autoZero"/>
        <c:crossBetween val="midCat"/>
      </c:valAx>
      <c:valAx>
        <c:axId val="8158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 TSL -</a:t>
            </a:r>
            <a:r>
              <a:rPr lang="en-US" baseline="0"/>
              <a:t> sum temperature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'Corr regression sheet'!$U$6</c:f>
              <c:strCache>
                <c:ptCount val="1"/>
                <c:pt idx="0">
                  <c:v>r TSL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254558657827494"/>
                  <c:y val="-6.97858344166022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'Corr regression sheet'!$T$7:$T$57</c:f>
              <c:numCache>
                <c:formatCode>0.0</c:formatCode>
                <c:ptCount val="51"/>
                <c:pt idx="1">
                  <c:v>542.1</c:v>
                </c:pt>
                <c:pt idx="2">
                  <c:v>500.48611111111103</c:v>
                </c:pt>
                <c:pt idx="3">
                  <c:v>465.93333333333328</c:v>
                </c:pt>
                <c:pt idx="4">
                  <c:v>375.75666666666672</c:v>
                </c:pt>
                <c:pt idx="7">
                  <c:v>87.565069444444489</c:v>
                </c:pt>
                <c:pt idx="8">
                  <c:v>349.63597222222216</c:v>
                </c:pt>
                <c:pt idx="9">
                  <c:v>403.28493055555549</c:v>
                </c:pt>
                <c:pt idx="10">
                  <c:v>498.00687500000004</c:v>
                </c:pt>
                <c:pt idx="11">
                  <c:v>570.50354166666682</c:v>
                </c:pt>
                <c:pt idx="12">
                  <c:v>612.60486111111084</c:v>
                </c:pt>
                <c:pt idx="13">
                  <c:v>451.2825694444445</c:v>
                </c:pt>
                <c:pt idx="14">
                  <c:v>360.82708333333335</c:v>
                </c:pt>
                <c:pt idx="15">
                  <c:v>314.04034722222241</c:v>
                </c:pt>
                <c:pt idx="17">
                  <c:v>542.1</c:v>
                </c:pt>
                <c:pt idx="18">
                  <c:v>500.48611111111103</c:v>
                </c:pt>
                <c:pt idx="19">
                  <c:v>465.93333333333328</c:v>
                </c:pt>
                <c:pt idx="20">
                  <c:v>375.75666666666672</c:v>
                </c:pt>
                <c:pt idx="21">
                  <c:v>364.53374999999994</c:v>
                </c:pt>
                <c:pt idx="24">
                  <c:v>87.565069444444489</c:v>
                </c:pt>
                <c:pt idx="25">
                  <c:v>349.63597222222216</c:v>
                </c:pt>
                <c:pt idx="26">
                  <c:v>403.28493055555549</c:v>
                </c:pt>
                <c:pt idx="27">
                  <c:v>498.00687500000004</c:v>
                </c:pt>
                <c:pt idx="28">
                  <c:v>570.50354166666682</c:v>
                </c:pt>
                <c:pt idx="29">
                  <c:v>612.60486111111084</c:v>
                </c:pt>
                <c:pt idx="30">
                  <c:v>451.2825694444445</c:v>
                </c:pt>
                <c:pt idx="31">
                  <c:v>360.82708333333335</c:v>
                </c:pt>
                <c:pt idx="32">
                  <c:v>314.04034722222241</c:v>
                </c:pt>
                <c:pt idx="34">
                  <c:v>542.1</c:v>
                </c:pt>
                <c:pt idx="35">
                  <c:v>500.48611111111103</c:v>
                </c:pt>
                <c:pt idx="36">
                  <c:v>465.93333333333328</c:v>
                </c:pt>
                <c:pt idx="37">
                  <c:v>375.75666666666672</c:v>
                </c:pt>
                <c:pt idx="38">
                  <c:v>364.53374999999994</c:v>
                </c:pt>
                <c:pt idx="39">
                  <c:v>193.33930555555554</c:v>
                </c:pt>
                <c:pt idx="42">
                  <c:v>87.565069444444489</c:v>
                </c:pt>
                <c:pt idx="43">
                  <c:v>349.63597222222216</c:v>
                </c:pt>
                <c:pt idx="44">
                  <c:v>403.28493055555549</c:v>
                </c:pt>
                <c:pt idx="45">
                  <c:v>498.00687500000004</c:v>
                </c:pt>
                <c:pt idx="46">
                  <c:v>570.50354166666682</c:v>
                </c:pt>
                <c:pt idx="47">
                  <c:v>612.60486111111084</c:v>
                </c:pt>
                <c:pt idx="48">
                  <c:v>451.2825694444445</c:v>
                </c:pt>
                <c:pt idx="49">
                  <c:v>360.82708333333335</c:v>
                </c:pt>
                <c:pt idx="50">
                  <c:v>314.04034722222241</c:v>
                </c:pt>
              </c:numCache>
            </c:numRef>
          </c:xVal>
          <c:yVal>
            <c:numRef>
              <c:f>'Corr regression sheet'!$U$7:$U$57</c:f>
              <c:numCache>
                <c:formatCode>0.000</c:formatCode>
                <c:ptCount val="51"/>
                <c:pt idx="1">
                  <c:v>6.8286021334986846E-2</c:v>
                </c:pt>
                <c:pt idx="2">
                  <c:v>2.6892399318427209E-2</c:v>
                </c:pt>
                <c:pt idx="3">
                  <c:v>7.320860971084088E-2</c:v>
                </c:pt>
                <c:pt idx="4">
                  <c:v>-9.9583020419570876E-3</c:v>
                </c:pt>
                <c:pt idx="7">
                  <c:v>-1.1898015947447802E-2</c:v>
                </c:pt>
                <c:pt idx="8">
                  <c:v>-1.5893942795507092E-2</c:v>
                </c:pt>
                <c:pt idx="9">
                  <c:v>6.3188807620571288E-2</c:v>
                </c:pt>
                <c:pt idx="10">
                  <c:v>4.0465986097973354E-2</c:v>
                </c:pt>
                <c:pt idx="11">
                  <c:v>2.6327288070597126E-2</c:v>
                </c:pt>
                <c:pt idx="12">
                  <c:v>5.7000531860784256E-2</c:v>
                </c:pt>
                <c:pt idx="13">
                  <c:v>6.9155024929970083E-2</c:v>
                </c:pt>
                <c:pt idx="14">
                  <c:v>4.3706265415075544E-2</c:v>
                </c:pt>
                <c:pt idx="15">
                  <c:v>5.9395442769424583E-3</c:v>
                </c:pt>
                <c:pt idx="17">
                  <c:v>7.0995512434083766E-2</c:v>
                </c:pt>
                <c:pt idx="18">
                  <c:v>4.9510512897138939E-2</c:v>
                </c:pt>
                <c:pt idx="19">
                  <c:v>7.2900726030701343E-2</c:v>
                </c:pt>
                <c:pt idx="20">
                  <c:v>6.8078699860231974E-3</c:v>
                </c:pt>
                <c:pt idx="21">
                  <c:v>5.0392391918223631E-2</c:v>
                </c:pt>
                <c:pt idx="24">
                  <c:v>2.858668131197728E-3</c:v>
                </c:pt>
                <c:pt idx="25">
                  <c:v>-6.8557334180168817E-3</c:v>
                </c:pt>
                <c:pt idx="26">
                  <c:v>5.7717230541170318E-2</c:v>
                </c:pt>
                <c:pt idx="27">
                  <c:v>3.6074093763185135E-2</c:v>
                </c:pt>
                <c:pt idx="28">
                  <c:v>4.4054700234552872E-2</c:v>
                </c:pt>
                <c:pt idx="29">
                  <c:v>5.2093393667839875E-2</c:v>
                </c:pt>
                <c:pt idx="30">
                  <c:v>5.8187162133224279E-2</c:v>
                </c:pt>
                <c:pt idx="31">
                  <c:v>1.0274359730420743E-2</c:v>
                </c:pt>
                <c:pt idx="32">
                  <c:v>6.2467682016069245E-3</c:v>
                </c:pt>
                <c:pt idx="34">
                  <c:v>7.1641942492784411E-2</c:v>
                </c:pt>
                <c:pt idx="35">
                  <c:v>6.3792443720664269E-2</c:v>
                </c:pt>
                <c:pt idx="36">
                  <c:v>7.0003385144545363E-2</c:v>
                </c:pt>
                <c:pt idx="37">
                  <c:v>1.6033936430282249E-2</c:v>
                </c:pt>
                <c:pt idx="38">
                  <c:v>-2.2006647836564901E-2</c:v>
                </c:pt>
                <c:pt idx="42">
                  <c:v>-2.0285144200212119E-2</c:v>
                </c:pt>
                <c:pt idx="43">
                  <c:v>-3.3156791211034202E-2</c:v>
                </c:pt>
                <c:pt idx="44">
                  <c:v>5.5773116021348268E-2</c:v>
                </c:pt>
                <c:pt idx="45">
                  <c:v>5.0028720077843494E-2</c:v>
                </c:pt>
                <c:pt idx="46">
                  <c:v>6.3391155389702622E-2</c:v>
                </c:pt>
                <c:pt idx="47">
                  <c:v>5.6021997068351613E-2</c:v>
                </c:pt>
                <c:pt idx="48">
                  <c:v>6.4969944407720318E-2</c:v>
                </c:pt>
                <c:pt idx="49">
                  <c:v>3.4125408750979865E-2</c:v>
                </c:pt>
                <c:pt idx="50">
                  <c:v>2.1974649395067224E-2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AE-4280-8AA8-C0B5CC0A5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898704"/>
        <c:axId val="815893456"/>
      </c:scatterChart>
      <c:valAx>
        <c:axId val="815898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3456"/>
        <c:crosses val="autoZero"/>
        <c:crossBetween val="midCat"/>
      </c:valAx>
      <c:valAx>
        <c:axId val="8158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222522335164697"/>
          <c:y val="0.91610903420747092"/>
          <c:w val="0.41554934021556994"/>
          <c:h val="5.47116326232603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 TSL -</a:t>
            </a:r>
            <a:r>
              <a:rPr lang="en-US" baseline="0"/>
              <a:t> air temperature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'Corr regression sheet'!$U$6</c:f>
              <c:strCache>
                <c:ptCount val="1"/>
                <c:pt idx="0">
                  <c:v>r TSL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254558657827494"/>
                  <c:y val="-6.97858344166022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'Corr regression sheet'!$S$7:$S$57</c:f>
              <c:numCache>
                <c:formatCode>0.0</c:formatCode>
                <c:ptCount val="51"/>
                <c:pt idx="1">
                  <c:v>18.7</c:v>
                </c:pt>
                <c:pt idx="2">
                  <c:v>17.874503968253965</c:v>
                </c:pt>
                <c:pt idx="3">
                  <c:v>16.640476190476189</c:v>
                </c:pt>
                <c:pt idx="4">
                  <c:v>13.419880952380954</c:v>
                </c:pt>
                <c:pt idx="7">
                  <c:v>3.1273239087301605</c:v>
                </c:pt>
                <c:pt idx="8">
                  <c:v>12.486999007936506</c:v>
                </c:pt>
                <c:pt idx="9">
                  <c:v>14.403033234126982</c:v>
                </c:pt>
                <c:pt idx="10">
                  <c:v>17.785959821428573</c:v>
                </c:pt>
                <c:pt idx="11">
                  <c:v>20.375126488095244</c:v>
                </c:pt>
                <c:pt idx="12">
                  <c:v>21.878745039682531</c:v>
                </c:pt>
                <c:pt idx="13">
                  <c:v>16.117234623015875</c:v>
                </c:pt>
                <c:pt idx="14">
                  <c:v>12.886681547619048</c:v>
                </c:pt>
                <c:pt idx="15">
                  <c:v>7.4771511243386284</c:v>
                </c:pt>
                <c:pt idx="17">
                  <c:v>18.7</c:v>
                </c:pt>
                <c:pt idx="18">
                  <c:v>17.874503968253965</c:v>
                </c:pt>
                <c:pt idx="19">
                  <c:v>16.640476190476189</c:v>
                </c:pt>
                <c:pt idx="20">
                  <c:v>13.419880952380954</c:v>
                </c:pt>
                <c:pt idx="21">
                  <c:v>13.019062499999999</c:v>
                </c:pt>
                <c:pt idx="24">
                  <c:v>3.1273239087301605</c:v>
                </c:pt>
                <c:pt idx="25">
                  <c:v>12.486999007936506</c:v>
                </c:pt>
                <c:pt idx="26">
                  <c:v>14.403033234126982</c:v>
                </c:pt>
                <c:pt idx="27">
                  <c:v>17.785959821428573</c:v>
                </c:pt>
                <c:pt idx="28">
                  <c:v>20.375126488095244</c:v>
                </c:pt>
                <c:pt idx="29">
                  <c:v>21.878745039682531</c:v>
                </c:pt>
                <c:pt idx="30">
                  <c:v>16.117234623015875</c:v>
                </c:pt>
                <c:pt idx="31">
                  <c:v>12.886681547619048</c:v>
                </c:pt>
                <c:pt idx="32">
                  <c:v>7.4771511243386284</c:v>
                </c:pt>
                <c:pt idx="34">
                  <c:v>18.7</c:v>
                </c:pt>
                <c:pt idx="35">
                  <c:v>17.874503968253965</c:v>
                </c:pt>
                <c:pt idx="36">
                  <c:v>16.640476190476189</c:v>
                </c:pt>
                <c:pt idx="37">
                  <c:v>13.419880952380954</c:v>
                </c:pt>
                <c:pt idx="38">
                  <c:v>13.019062499999999</c:v>
                </c:pt>
                <c:pt idx="39">
                  <c:v>6.9049751984126981</c:v>
                </c:pt>
                <c:pt idx="42">
                  <c:v>3.1273239087301605</c:v>
                </c:pt>
                <c:pt idx="43">
                  <c:v>12.486999007936506</c:v>
                </c:pt>
                <c:pt idx="44">
                  <c:v>14.403033234126982</c:v>
                </c:pt>
                <c:pt idx="45">
                  <c:v>17.785959821428573</c:v>
                </c:pt>
                <c:pt idx="46">
                  <c:v>20.375126488095244</c:v>
                </c:pt>
                <c:pt idx="47">
                  <c:v>21.878745039682531</c:v>
                </c:pt>
                <c:pt idx="48">
                  <c:v>16.117234623015875</c:v>
                </c:pt>
                <c:pt idx="49">
                  <c:v>12.886681547619048</c:v>
                </c:pt>
                <c:pt idx="50">
                  <c:v>7.4771511243386284</c:v>
                </c:pt>
              </c:numCache>
            </c:numRef>
          </c:xVal>
          <c:yVal>
            <c:numRef>
              <c:f>'Corr regression sheet'!$U$7:$U$57</c:f>
              <c:numCache>
                <c:formatCode>0.000</c:formatCode>
                <c:ptCount val="51"/>
                <c:pt idx="1">
                  <c:v>6.8286021334986846E-2</c:v>
                </c:pt>
                <c:pt idx="2">
                  <c:v>2.6892399318427209E-2</c:v>
                </c:pt>
                <c:pt idx="3">
                  <c:v>7.320860971084088E-2</c:v>
                </c:pt>
                <c:pt idx="4">
                  <c:v>-9.9583020419570876E-3</c:v>
                </c:pt>
                <c:pt idx="7">
                  <c:v>-1.1898015947447802E-2</c:v>
                </c:pt>
                <c:pt idx="8">
                  <c:v>-1.5893942795507092E-2</c:v>
                </c:pt>
                <c:pt idx="9">
                  <c:v>6.3188807620571288E-2</c:v>
                </c:pt>
                <c:pt idx="10">
                  <c:v>4.0465986097973354E-2</c:v>
                </c:pt>
                <c:pt idx="11">
                  <c:v>2.6327288070597126E-2</c:v>
                </c:pt>
                <c:pt idx="12">
                  <c:v>5.7000531860784256E-2</c:v>
                </c:pt>
                <c:pt idx="13">
                  <c:v>6.9155024929970083E-2</c:v>
                </c:pt>
                <c:pt idx="14">
                  <c:v>4.3706265415075544E-2</c:v>
                </c:pt>
                <c:pt idx="15">
                  <c:v>5.9395442769424583E-3</c:v>
                </c:pt>
                <c:pt idx="17">
                  <c:v>7.0995512434083766E-2</c:v>
                </c:pt>
                <c:pt idx="18">
                  <c:v>4.9510512897138939E-2</c:v>
                </c:pt>
                <c:pt idx="19">
                  <c:v>7.2900726030701343E-2</c:v>
                </c:pt>
                <c:pt idx="20">
                  <c:v>6.8078699860231974E-3</c:v>
                </c:pt>
                <c:pt idx="21">
                  <c:v>5.0392391918223631E-2</c:v>
                </c:pt>
                <c:pt idx="24">
                  <c:v>2.858668131197728E-3</c:v>
                </c:pt>
                <c:pt idx="25">
                  <c:v>-6.8557334180168817E-3</c:v>
                </c:pt>
                <c:pt idx="26">
                  <c:v>5.7717230541170318E-2</c:v>
                </c:pt>
                <c:pt idx="27">
                  <c:v>3.6074093763185135E-2</c:v>
                </c:pt>
                <c:pt idx="28">
                  <c:v>4.4054700234552872E-2</c:v>
                </c:pt>
                <c:pt idx="29">
                  <c:v>5.2093393667839875E-2</c:v>
                </c:pt>
                <c:pt idx="30">
                  <c:v>5.8187162133224279E-2</c:v>
                </c:pt>
                <c:pt idx="31">
                  <c:v>1.0274359730420743E-2</c:v>
                </c:pt>
                <c:pt idx="32">
                  <c:v>6.2467682016069245E-3</c:v>
                </c:pt>
                <c:pt idx="34">
                  <c:v>7.1641942492784411E-2</c:v>
                </c:pt>
                <c:pt idx="35">
                  <c:v>6.3792443720664269E-2</c:v>
                </c:pt>
                <c:pt idx="36">
                  <c:v>7.0003385144545363E-2</c:v>
                </c:pt>
                <c:pt idx="37">
                  <c:v>1.6033936430282249E-2</c:v>
                </c:pt>
                <c:pt idx="38">
                  <c:v>-2.2006647836564901E-2</c:v>
                </c:pt>
                <c:pt idx="42">
                  <c:v>-2.0285144200212119E-2</c:v>
                </c:pt>
                <c:pt idx="43">
                  <c:v>-3.3156791211034202E-2</c:v>
                </c:pt>
                <c:pt idx="44">
                  <c:v>5.5773116021348268E-2</c:v>
                </c:pt>
                <c:pt idx="45">
                  <c:v>5.0028720077843494E-2</c:v>
                </c:pt>
                <c:pt idx="46">
                  <c:v>6.3391155389702622E-2</c:v>
                </c:pt>
                <c:pt idx="47">
                  <c:v>5.6021997068351613E-2</c:v>
                </c:pt>
                <c:pt idx="48">
                  <c:v>6.4969944407720318E-2</c:v>
                </c:pt>
                <c:pt idx="49">
                  <c:v>3.4125408750979865E-2</c:v>
                </c:pt>
                <c:pt idx="50">
                  <c:v>2.1974649395067224E-2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5C-48E7-9C0C-B4F81E42C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898704"/>
        <c:axId val="815893456"/>
      </c:scatterChart>
      <c:valAx>
        <c:axId val="815898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3456"/>
        <c:crosses val="autoZero"/>
        <c:crossBetween val="midCat"/>
      </c:valAx>
      <c:valAx>
        <c:axId val="8158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222522335164697"/>
          <c:y val="0.91610903420747092"/>
          <c:w val="0.41554934021556994"/>
          <c:h val="5.47116326232603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 TSL -</a:t>
            </a:r>
            <a:r>
              <a:rPr lang="en-US" baseline="0"/>
              <a:t> O2</a:t>
            </a:r>
            <a:endParaRPr lang="en-US"/>
          </a:p>
        </c:rich>
      </c:tx>
      <c:layout>
        <c:manualLayout>
          <c:xMode val="edge"/>
          <c:yMode val="edge"/>
          <c:x val="0.3261754788004933"/>
          <c:y val="2.75209650974028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'Corr regression sheet'!$U$6</c:f>
              <c:strCache>
                <c:ptCount val="1"/>
                <c:pt idx="0">
                  <c:v>r TSL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254558657827494"/>
                  <c:y val="-6.97858344166022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'Corr regression sheet'!$G$7:$G$57</c:f>
              <c:numCache>
                <c:formatCode>0.00</c:formatCode>
                <c:ptCount val="51"/>
                <c:pt idx="0">
                  <c:v>4.9749999999999996</c:v>
                </c:pt>
                <c:pt idx="1">
                  <c:v>6.1224999999999996</c:v>
                </c:pt>
                <c:pt idx="2">
                  <c:v>6.4774999999999991</c:v>
                </c:pt>
                <c:pt idx="3">
                  <c:v>7.4249999999999998</c:v>
                </c:pt>
                <c:pt idx="4">
                  <c:v>8.879999999999999</c:v>
                </c:pt>
                <c:pt idx="5">
                  <c:v>12.87</c:v>
                </c:pt>
                <c:pt idx="7">
                  <c:v>11.15</c:v>
                </c:pt>
                <c:pt idx="8">
                  <c:v>8.6999999999999993</c:v>
                </c:pt>
                <c:pt idx="9">
                  <c:v>6.9266666666666667</c:v>
                </c:pt>
                <c:pt idx="10">
                  <c:v>6.543333333333333</c:v>
                </c:pt>
                <c:pt idx="11">
                  <c:v>5.15</c:v>
                </c:pt>
                <c:pt idx="12">
                  <c:v>5.65</c:v>
                </c:pt>
                <c:pt idx="13">
                  <c:v>7.876666666666666</c:v>
                </c:pt>
                <c:pt idx="14">
                  <c:v>9.82</c:v>
                </c:pt>
                <c:pt idx="15">
                  <c:v>11.635</c:v>
                </c:pt>
                <c:pt idx="16">
                  <c:v>4.9550000000000001</c:v>
                </c:pt>
                <c:pt idx="17">
                  <c:v>6.21</c:v>
                </c:pt>
                <c:pt idx="18">
                  <c:v>7.3749999999999991</c:v>
                </c:pt>
                <c:pt idx="19">
                  <c:v>7.6974999999999998</c:v>
                </c:pt>
                <c:pt idx="20">
                  <c:v>9.120000000000001</c:v>
                </c:pt>
                <c:pt idx="21">
                  <c:v>9.76</c:v>
                </c:pt>
                <c:pt idx="22">
                  <c:v>13.15</c:v>
                </c:pt>
                <c:pt idx="24">
                  <c:v>11.4</c:v>
                </c:pt>
                <c:pt idx="25">
                  <c:v>7.7</c:v>
                </c:pt>
                <c:pt idx="26">
                  <c:v>6.8633333333333333</c:v>
                </c:pt>
                <c:pt idx="27">
                  <c:v>5.996666666666667</c:v>
                </c:pt>
                <c:pt idx="28">
                  <c:v>4.6150000000000002</c:v>
                </c:pt>
                <c:pt idx="29">
                  <c:v>5.3049999999999997</c:v>
                </c:pt>
                <c:pt idx="30">
                  <c:v>8.06</c:v>
                </c:pt>
                <c:pt idx="31">
                  <c:v>9.8000000000000007</c:v>
                </c:pt>
                <c:pt idx="32">
                  <c:v>11.51</c:v>
                </c:pt>
                <c:pt idx="33">
                  <c:v>4.8249999999999993</c:v>
                </c:pt>
                <c:pt idx="34">
                  <c:v>6.0550000000000006</c:v>
                </c:pt>
                <c:pt idx="35">
                  <c:v>6.6325000000000003</c:v>
                </c:pt>
                <c:pt idx="36">
                  <c:v>7.7799999999999994</c:v>
                </c:pt>
                <c:pt idx="37">
                  <c:v>9.1900000000000013</c:v>
                </c:pt>
                <c:pt idx="38">
                  <c:v>9.86</c:v>
                </c:pt>
                <c:pt idx="40">
                  <c:v>13.2</c:v>
                </c:pt>
                <c:pt idx="42">
                  <c:v>11.7</c:v>
                </c:pt>
                <c:pt idx="43">
                  <c:v>7.8</c:v>
                </c:pt>
                <c:pt idx="44">
                  <c:v>7.2466666666666661</c:v>
                </c:pt>
                <c:pt idx="45">
                  <c:v>6.43</c:v>
                </c:pt>
                <c:pt idx="46">
                  <c:v>5.6775000000000002</c:v>
                </c:pt>
                <c:pt idx="47">
                  <c:v>5.8</c:v>
                </c:pt>
                <c:pt idx="48">
                  <c:v>8.163333333333334</c:v>
                </c:pt>
                <c:pt idx="49">
                  <c:v>10.11</c:v>
                </c:pt>
                <c:pt idx="50">
                  <c:v>11.75</c:v>
                </c:pt>
              </c:numCache>
            </c:numRef>
          </c:xVal>
          <c:yVal>
            <c:numRef>
              <c:f>'Corr regression sheet'!$U$7:$U$57</c:f>
              <c:numCache>
                <c:formatCode>0.000</c:formatCode>
                <c:ptCount val="51"/>
                <c:pt idx="1">
                  <c:v>6.8286021334986846E-2</c:v>
                </c:pt>
                <c:pt idx="2">
                  <c:v>2.6892399318427209E-2</c:v>
                </c:pt>
                <c:pt idx="3">
                  <c:v>7.320860971084088E-2</c:v>
                </c:pt>
                <c:pt idx="4">
                  <c:v>-9.9583020419570876E-3</c:v>
                </c:pt>
                <c:pt idx="7">
                  <c:v>-1.1898015947447802E-2</c:v>
                </c:pt>
                <c:pt idx="8">
                  <c:v>-1.5893942795507092E-2</c:v>
                </c:pt>
                <c:pt idx="9">
                  <c:v>6.3188807620571288E-2</c:v>
                </c:pt>
                <c:pt idx="10">
                  <c:v>4.0465986097973354E-2</c:v>
                </c:pt>
                <c:pt idx="11">
                  <c:v>2.6327288070597126E-2</c:v>
                </c:pt>
                <c:pt idx="12">
                  <c:v>5.7000531860784256E-2</c:v>
                </c:pt>
                <c:pt idx="13">
                  <c:v>6.9155024929970083E-2</c:v>
                </c:pt>
                <c:pt idx="14">
                  <c:v>4.3706265415075544E-2</c:v>
                </c:pt>
                <c:pt idx="15">
                  <c:v>5.9395442769424583E-3</c:v>
                </c:pt>
                <c:pt idx="17">
                  <c:v>7.0995512434083766E-2</c:v>
                </c:pt>
                <c:pt idx="18">
                  <c:v>4.9510512897138939E-2</c:v>
                </c:pt>
                <c:pt idx="19">
                  <c:v>7.2900726030701343E-2</c:v>
                </c:pt>
                <c:pt idx="20">
                  <c:v>6.8078699860231974E-3</c:v>
                </c:pt>
                <c:pt idx="21">
                  <c:v>5.0392391918223631E-2</c:v>
                </c:pt>
                <c:pt idx="24">
                  <c:v>2.858668131197728E-3</c:v>
                </c:pt>
                <c:pt idx="25">
                  <c:v>-6.8557334180168817E-3</c:v>
                </c:pt>
                <c:pt idx="26">
                  <c:v>5.7717230541170318E-2</c:v>
                </c:pt>
                <c:pt idx="27">
                  <c:v>3.6074093763185135E-2</c:v>
                </c:pt>
                <c:pt idx="28">
                  <c:v>4.4054700234552872E-2</c:v>
                </c:pt>
                <c:pt idx="29">
                  <c:v>5.2093393667839875E-2</c:v>
                </c:pt>
                <c:pt idx="30">
                  <c:v>5.8187162133224279E-2</c:v>
                </c:pt>
                <c:pt idx="31">
                  <c:v>1.0274359730420743E-2</c:v>
                </c:pt>
                <c:pt idx="32">
                  <c:v>6.2467682016069245E-3</c:v>
                </c:pt>
                <c:pt idx="34">
                  <c:v>7.1641942492784411E-2</c:v>
                </c:pt>
                <c:pt idx="35">
                  <c:v>6.3792443720664269E-2</c:v>
                </c:pt>
                <c:pt idx="36">
                  <c:v>7.0003385144545363E-2</c:v>
                </c:pt>
                <c:pt idx="37">
                  <c:v>1.6033936430282249E-2</c:v>
                </c:pt>
                <c:pt idx="38">
                  <c:v>-2.2006647836564901E-2</c:v>
                </c:pt>
                <c:pt idx="42">
                  <c:v>-2.0285144200212119E-2</c:v>
                </c:pt>
                <c:pt idx="43">
                  <c:v>-3.3156791211034202E-2</c:v>
                </c:pt>
                <c:pt idx="44">
                  <c:v>5.5773116021348268E-2</c:v>
                </c:pt>
                <c:pt idx="45">
                  <c:v>5.0028720077843494E-2</c:v>
                </c:pt>
                <c:pt idx="46">
                  <c:v>6.3391155389702622E-2</c:v>
                </c:pt>
                <c:pt idx="47">
                  <c:v>5.6021997068351613E-2</c:v>
                </c:pt>
                <c:pt idx="48">
                  <c:v>6.4969944407720318E-2</c:v>
                </c:pt>
                <c:pt idx="49">
                  <c:v>3.4125408750979865E-2</c:v>
                </c:pt>
                <c:pt idx="50">
                  <c:v>2.1974649395067224E-2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B1-489D-8B80-F7F2F8858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898704"/>
        <c:axId val="815893456"/>
      </c:scatterChart>
      <c:valAx>
        <c:axId val="815898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3456"/>
        <c:crosses val="autoZero"/>
        <c:crossBetween val="midCat"/>
      </c:valAx>
      <c:valAx>
        <c:axId val="8158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222522335164697"/>
          <c:y val="0.91610903420747092"/>
          <c:w val="0.41554934021556994"/>
          <c:h val="5.47116326232603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 TSL -</a:t>
            </a:r>
            <a:r>
              <a:rPr lang="en-US" baseline="0"/>
              <a:t> turbidity</a:t>
            </a:r>
            <a:endParaRPr lang="en-US"/>
          </a:p>
        </c:rich>
      </c:tx>
      <c:layout>
        <c:manualLayout>
          <c:xMode val="edge"/>
          <c:yMode val="edge"/>
          <c:x val="0.3261754788004933"/>
          <c:y val="2.75209650974028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'Corr regression sheet'!$U$6</c:f>
              <c:strCache>
                <c:ptCount val="1"/>
                <c:pt idx="0">
                  <c:v>r TSL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8254558657827494"/>
                  <c:y val="-6.978583441660224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'Corr regression sheet'!$I$7:$I$57</c:f>
              <c:numCache>
                <c:formatCode>0.00</c:formatCode>
                <c:ptCount val="51"/>
                <c:pt idx="1">
                  <c:v>3.9899999999999998</c:v>
                </c:pt>
                <c:pt idx="2">
                  <c:v>2.35</c:v>
                </c:pt>
                <c:pt idx="3">
                  <c:v>3.2250000000000001</c:v>
                </c:pt>
                <c:pt idx="4">
                  <c:v>1.2</c:v>
                </c:pt>
                <c:pt idx="5">
                  <c:v>0.69</c:v>
                </c:pt>
                <c:pt idx="7">
                  <c:v>3.29</c:v>
                </c:pt>
                <c:pt idx="8">
                  <c:v>2.6</c:v>
                </c:pt>
                <c:pt idx="9">
                  <c:v>2.81</c:v>
                </c:pt>
                <c:pt idx="10">
                  <c:v>2.3433333333333333</c:v>
                </c:pt>
                <c:pt idx="11">
                  <c:v>4.3999999999999995</c:v>
                </c:pt>
                <c:pt idx="12">
                  <c:v>1.615</c:v>
                </c:pt>
                <c:pt idx="13">
                  <c:v>1.4166666666666667</c:v>
                </c:pt>
                <c:pt idx="14">
                  <c:v>0.59</c:v>
                </c:pt>
                <c:pt idx="15">
                  <c:v>0.69</c:v>
                </c:pt>
                <c:pt idx="17">
                  <c:v>4.34</c:v>
                </c:pt>
                <c:pt idx="18">
                  <c:v>2.98</c:v>
                </c:pt>
                <c:pt idx="19">
                  <c:v>2.375</c:v>
                </c:pt>
                <c:pt idx="20">
                  <c:v>0.95000000000000007</c:v>
                </c:pt>
                <c:pt idx="21">
                  <c:v>1.02</c:v>
                </c:pt>
                <c:pt idx="22">
                  <c:v>1.53</c:v>
                </c:pt>
                <c:pt idx="24">
                  <c:v>4.4350000000000005</c:v>
                </c:pt>
                <c:pt idx="25">
                  <c:v>2.77</c:v>
                </c:pt>
                <c:pt idx="26">
                  <c:v>2.15</c:v>
                </c:pt>
                <c:pt idx="27">
                  <c:v>4.8633333333333333</c:v>
                </c:pt>
                <c:pt idx="28">
                  <c:v>3.8733333333333335</c:v>
                </c:pt>
                <c:pt idx="29">
                  <c:v>2.61</c:v>
                </c:pt>
                <c:pt idx="30">
                  <c:v>0.84333333333333338</c:v>
                </c:pt>
                <c:pt idx="31">
                  <c:v>0.67</c:v>
                </c:pt>
                <c:pt idx="32">
                  <c:v>1.365</c:v>
                </c:pt>
                <c:pt idx="34">
                  <c:v>4.1433333333333335</c:v>
                </c:pt>
                <c:pt idx="35">
                  <c:v>2.5549999999999997</c:v>
                </c:pt>
                <c:pt idx="36">
                  <c:v>1.2749999999999999</c:v>
                </c:pt>
                <c:pt idx="37">
                  <c:v>1.2650000000000001</c:v>
                </c:pt>
                <c:pt idx="38">
                  <c:v>1.92</c:v>
                </c:pt>
                <c:pt idx="39">
                  <c:v>2.33</c:v>
                </c:pt>
                <c:pt idx="40">
                  <c:v>1.75</c:v>
                </c:pt>
                <c:pt idx="42">
                  <c:v>2.99</c:v>
                </c:pt>
                <c:pt idx="43">
                  <c:v>1.8</c:v>
                </c:pt>
                <c:pt idx="44">
                  <c:v>1.78</c:v>
                </c:pt>
                <c:pt idx="45">
                  <c:v>4.0233333333333334</c:v>
                </c:pt>
                <c:pt idx="46">
                  <c:v>2.81</c:v>
                </c:pt>
                <c:pt idx="47">
                  <c:v>1.75</c:v>
                </c:pt>
                <c:pt idx="48">
                  <c:v>0.96</c:v>
                </c:pt>
                <c:pt idx="49">
                  <c:v>0.43</c:v>
                </c:pt>
                <c:pt idx="50">
                  <c:v>2.25</c:v>
                </c:pt>
              </c:numCache>
            </c:numRef>
          </c:xVal>
          <c:yVal>
            <c:numRef>
              <c:f>'Corr regression sheet'!$U$7:$U$57</c:f>
              <c:numCache>
                <c:formatCode>0.000</c:formatCode>
                <c:ptCount val="51"/>
                <c:pt idx="1">
                  <c:v>6.8286021334986846E-2</c:v>
                </c:pt>
                <c:pt idx="2">
                  <c:v>2.6892399318427209E-2</c:v>
                </c:pt>
                <c:pt idx="3">
                  <c:v>7.320860971084088E-2</c:v>
                </c:pt>
                <c:pt idx="4">
                  <c:v>-9.9583020419570876E-3</c:v>
                </c:pt>
                <c:pt idx="7">
                  <c:v>-1.1898015947447802E-2</c:v>
                </c:pt>
                <c:pt idx="8">
                  <c:v>-1.5893942795507092E-2</c:v>
                </c:pt>
                <c:pt idx="9">
                  <c:v>6.3188807620571288E-2</c:v>
                </c:pt>
                <c:pt idx="10">
                  <c:v>4.0465986097973354E-2</c:v>
                </c:pt>
                <c:pt idx="11">
                  <c:v>2.6327288070597126E-2</c:v>
                </c:pt>
                <c:pt idx="12">
                  <c:v>5.7000531860784256E-2</c:v>
                </c:pt>
                <c:pt idx="13">
                  <c:v>6.9155024929970083E-2</c:v>
                </c:pt>
                <c:pt idx="14">
                  <c:v>4.3706265415075544E-2</c:v>
                </c:pt>
                <c:pt idx="15">
                  <c:v>5.9395442769424583E-3</c:v>
                </c:pt>
                <c:pt idx="17">
                  <c:v>7.0995512434083766E-2</c:v>
                </c:pt>
                <c:pt idx="18">
                  <c:v>4.9510512897138939E-2</c:v>
                </c:pt>
                <c:pt idx="19">
                  <c:v>7.2900726030701343E-2</c:v>
                </c:pt>
                <c:pt idx="20">
                  <c:v>6.8078699860231974E-3</c:v>
                </c:pt>
                <c:pt idx="21">
                  <c:v>5.0392391918223631E-2</c:v>
                </c:pt>
                <c:pt idx="24">
                  <c:v>2.858668131197728E-3</c:v>
                </c:pt>
                <c:pt idx="25">
                  <c:v>-6.8557334180168817E-3</c:v>
                </c:pt>
                <c:pt idx="26">
                  <c:v>5.7717230541170318E-2</c:v>
                </c:pt>
                <c:pt idx="27">
                  <c:v>3.6074093763185135E-2</c:v>
                </c:pt>
                <c:pt idx="28">
                  <c:v>4.4054700234552872E-2</c:v>
                </c:pt>
                <c:pt idx="29">
                  <c:v>5.2093393667839875E-2</c:v>
                </c:pt>
                <c:pt idx="30">
                  <c:v>5.8187162133224279E-2</c:v>
                </c:pt>
                <c:pt idx="31">
                  <c:v>1.0274359730420743E-2</c:v>
                </c:pt>
                <c:pt idx="32">
                  <c:v>6.2467682016069245E-3</c:v>
                </c:pt>
                <c:pt idx="34">
                  <c:v>7.1641942492784411E-2</c:v>
                </c:pt>
                <c:pt idx="35">
                  <c:v>6.3792443720664269E-2</c:v>
                </c:pt>
                <c:pt idx="36">
                  <c:v>7.0003385144545363E-2</c:v>
                </c:pt>
                <c:pt idx="37">
                  <c:v>1.6033936430282249E-2</c:v>
                </c:pt>
                <c:pt idx="38">
                  <c:v>-2.2006647836564901E-2</c:v>
                </c:pt>
                <c:pt idx="42">
                  <c:v>-2.0285144200212119E-2</c:v>
                </c:pt>
                <c:pt idx="43">
                  <c:v>-3.3156791211034202E-2</c:v>
                </c:pt>
                <c:pt idx="44">
                  <c:v>5.5773116021348268E-2</c:v>
                </c:pt>
                <c:pt idx="45">
                  <c:v>5.0028720077843494E-2</c:v>
                </c:pt>
                <c:pt idx="46">
                  <c:v>6.3391155389702622E-2</c:v>
                </c:pt>
                <c:pt idx="47">
                  <c:v>5.6021997068351613E-2</c:v>
                </c:pt>
                <c:pt idx="48">
                  <c:v>6.4969944407720318E-2</c:v>
                </c:pt>
                <c:pt idx="49">
                  <c:v>3.4125408750979865E-2</c:v>
                </c:pt>
                <c:pt idx="50">
                  <c:v>2.1974649395067224E-2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3B-44BD-BB1B-68E6ED6B5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898704"/>
        <c:axId val="815893456"/>
      </c:scatterChart>
      <c:valAx>
        <c:axId val="815898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3456"/>
        <c:crosses val="autoZero"/>
        <c:crossBetween val="midCat"/>
      </c:valAx>
      <c:valAx>
        <c:axId val="8158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222522335164697"/>
          <c:y val="0.91610903420747092"/>
          <c:w val="0.41554934021556994"/>
          <c:h val="5.47116326232603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'Corr regression sheet'!$U$6</c:f>
              <c:strCache>
                <c:ptCount val="1"/>
                <c:pt idx="0">
                  <c:v>r TSL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723466710760257"/>
                  <c:y val="-7.499471555383548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'Corr regression sheet'!$H$7:$H$57</c:f>
              <c:numCache>
                <c:formatCode>0.00</c:formatCode>
                <c:ptCount val="51"/>
                <c:pt idx="0">
                  <c:v>21.35</c:v>
                </c:pt>
                <c:pt idx="1">
                  <c:v>21.200000000000003</c:v>
                </c:pt>
                <c:pt idx="2">
                  <c:v>20.6</c:v>
                </c:pt>
                <c:pt idx="3">
                  <c:v>18.725000000000001</c:v>
                </c:pt>
                <c:pt idx="4">
                  <c:v>14.7</c:v>
                </c:pt>
                <c:pt idx="5">
                  <c:v>3.1</c:v>
                </c:pt>
                <c:pt idx="7">
                  <c:v>7.7</c:v>
                </c:pt>
                <c:pt idx="8">
                  <c:v>12.4</c:v>
                </c:pt>
                <c:pt idx="9">
                  <c:v>20.225000000000001</c:v>
                </c:pt>
                <c:pt idx="10">
                  <c:v>18.633333333333333</c:v>
                </c:pt>
                <c:pt idx="11">
                  <c:v>20.774999999999999</c:v>
                </c:pt>
                <c:pt idx="12">
                  <c:v>21.575000000000003</c:v>
                </c:pt>
                <c:pt idx="13">
                  <c:v>17.8</c:v>
                </c:pt>
                <c:pt idx="14">
                  <c:v>10</c:v>
                </c:pt>
                <c:pt idx="15">
                  <c:v>5.4</c:v>
                </c:pt>
                <c:pt idx="16">
                  <c:v>21.450000000000003</c:v>
                </c:pt>
                <c:pt idx="17">
                  <c:v>21.075000000000003</c:v>
                </c:pt>
                <c:pt idx="18">
                  <c:v>20.425000000000001</c:v>
                </c:pt>
                <c:pt idx="19">
                  <c:v>18.274999999999999</c:v>
                </c:pt>
                <c:pt idx="20">
                  <c:v>14.5</c:v>
                </c:pt>
                <c:pt idx="21">
                  <c:v>9.1999999999999993</c:v>
                </c:pt>
                <c:pt idx="22">
                  <c:v>2.7</c:v>
                </c:pt>
                <c:pt idx="24">
                  <c:v>7.4499999999999993</c:v>
                </c:pt>
                <c:pt idx="25">
                  <c:v>12.4</c:v>
                </c:pt>
                <c:pt idx="26">
                  <c:v>19.425000000000001</c:v>
                </c:pt>
                <c:pt idx="27">
                  <c:v>18.166666666666668</c:v>
                </c:pt>
                <c:pt idx="28">
                  <c:v>21.425000000000001</c:v>
                </c:pt>
                <c:pt idx="29">
                  <c:v>21.4</c:v>
                </c:pt>
                <c:pt idx="30">
                  <c:v>17.933333333333334</c:v>
                </c:pt>
                <c:pt idx="31">
                  <c:v>10.5</c:v>
                </c:pt>
                <c:pt idx="32">
                  <c:v>5.25</c:v>
                </c:pt>
                <c:pt idx="33">
                  <c:v>21.3</c:v>
                </c:pt>
                <c:pt idx="34">
                  <c:v>21.450000000000003</c:v>
                </c:pt>
                <c:pt idx="35">
                  <c:v>20.324999999999999</c:v>
                </c:pt>
                <c:pt idx="36">
                  <c:v>18.525000000000002</c:v>
                </c:pt>
                <c:pt idx="37">
                  <c:v>14.8</c:v>
                </c:pt>
                <c:pt idx="38">
                  <c:v>9.3000000000000007</c:v>
                </c:pt>
                <c:pt idx="40">
                  <c:v>2.7</c:v>
                </c:pt>
                <c:pt idx="42">
                  <c:v>7.35</c:v>
                </c:pt>
                <c:pt idx="43">
                  <c:v>12.4</c:v>
                </c:pt>
                <c:pt idx="44">
                  <c:v>19.774999999999999</c:v>
                </c:pt>
                <c:pt idx="45">
                  <c:v>18.3</c:v>
                </c:pt>
                <c:pt idx="46">
                  <c:v>20.9</c:v>
                </c:pt>
                <c:pt idx="47">
                  <c:v>21.4</c:v>
                </c:pt>
                <c:pt idx="48">
                  <c:v>17.566666666666666</c:v>
                </c:pt>
                <c:pt idx="49">
                  <c:v>10.3</c:v>
                </c:pt>
                <c:pt idx="50">
                  <c:v>5.7</c:v>
                </c:pt>
              </c:numCache>
            </c:numRef>
          </c:xVal>
          <c:yVal>
            <c:numRef>
              <c:f>'Corr regression sheet'!$U$7:$U$57</c:f>
              <c:numCache>
                <c:formatCode>0.000</c:formatCode>
                <c:ptCount val="51"/>
                <c:pt idx="1">
                  <c:v>6.8286021334986846E-2</c:v>
                </c:pt>
                <c:pt idx="2">
                  <c:v>2.6892399318427209E-2</c:v>
                </c:pt>
                <c:pt idx="3">
                  <c:v>7.320860971084088E-2</c:v>
                </c:pt>
                <c:pt idx="4">
                  <c:v>-9.9583020419570876E-3</c:v>
                </c:pt>
                <c:pt idx="7">
                  <c:v>-1.1898015947447802E-2</c:v>
                </c:pt>
                <c:pt idx="8">
                  <c:v>-1.5893942795507092E-2</c:v>
                </c:pt>
                <c:pt idx="9">
                  <c:v>6.3188807620571288E-2</c:v>
                </c:pt>
                <c:pt idx="10">
                  <c:v>4.0465986097973354E-2</c:v>
                </c:pt>
                <c:pt idx="11">
                  <c:v>2.6327288070597126E-2</c:v>
                </c:pt>
                <c:pt idx="12">
                  <c:v>5.7000531860784256E-2</c:v>
                </c:pt>
                <c:pt idx="13">
                  <c:v>6.9155024929970083E-2</c:v>
                </c:pt>
                <c:pt idx="14">
                  <c:v>4.3706265415075544E-2</c:v>
                </c:pt>
                <c:pt idx="15">
                  <c:v>5.9395442769424583E-3</c:v>
                </c:pt>
                <c:pt idx="17">
                  <c:v>7.0995512434083766E-2</c:v>
                </c:pt>
                <c:pt idx="18">
                  <c:v>4.9510512897138939E-2</c:v>
                </c:pt>
                <c:pt idx="19">
                  <c:v>7.2900726030701343E-2</c:v>
                </c:pt>
                <c:pt idx="20">
                  <c:v>6.8078699860231974E-3</c:v>
                </c:pt>
                <c:pt idx="21">
                  <c:v>5.0392391918223631E-2</c:v>
                </c:pt>
                <c:pt idx="24">
                  <c:v>2.858668131197728E-3</c:v>
                </c:pt>
                <c:pt idx="25">
                  <c:v>-6.8557334180168817E-3</c:v>
                </c:pt>
                <c:pt idx="26">
                  <c:v>5.7717230541170318E-2</c:v>
                </c:pt>
                <c:pt idx="27">
                  <c:v>3.6074093763185135E-2</c:v>
                </c:pt>
                <c:pt idx="28">
                  <c:v>4.4054700234552872E-2</c:v>
                </c:pt>
                <c:pt idx="29">
                  <c:v>5.2093393667839875E-2</c:v>
                </c:pt>
                <c:pt idx="30">
                  <c:v>5.8187162133224279E-2</c:v>
                </c:pt>
                <c:pt idx="31">
                  <c:v>1.0274359730420743E-2</c:v>
                </c:pt>
                <c:pt idx="32">
                  <c:v>6.2467682016069245E-3</c:v>
                </c:pt>
                <c:pt idx="34">
                  <c:v>7.1641942492784411E-2</c:v>
                </c:pt>
                <c:pt idx="35">
                  <c:v>6.3792443720664269E-2</c:v>
                </c:pt>
                <c:pt idx="36">
                  <c:v>7.0003385144545363E-2</c:v>
                </c:pt>
                <c:pt idx="37">
                  <c:v>1.6033936430282249E-2</c:v>
                </c:pt>
                <c:pt idx="38">
                  <c:v>-2.2006647836564901E-2</c:v>
                </c:pt>
                <c:pt idx="42">
                  <c:v>-2.0285144200212119E-2</c:v>
                </c:pt>
                <c:pt idx="43">
                  <c:v>-3.3156791211034202E-2</c:v>
                </c:pt>
                <c:pt idx="44">
                  <c:v>5.5773116021348268E-2</c:v>
                </c:pt>
                <c:pt idx="45">
                  <c:v>5.0028720077843494E-2</c:v>
                </c:pt>
                <c:pt idx="46">
                  <c:v>6.3391155389702622E-2</c:v>
                </c:pt>
                <c:pt idx="47">
                  <c:v>5.6021997068351613E-2</c:v>
                </c:pt>
                <c:pt idx="48">
                  <c:v>6.4969944407720318E-2</c:v>
                </c:pt>
                <c:pt idx="49">
                  <c:v>3.4125408750979865E-2</c:v>
                </c:pt>
                <c:pt idx="50">
                  <c:v>2.1974649395067224E-2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51-4B85-9F2C-FE4B745E5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898704"/>
        <c:axId val="815893456"/>
      </c:scatterChart>
      <c:valAx>
        <c:axId val="815898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Water temperature [°C]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3456"/>
        <c:crosses val="autoZero"/>
        <c:crossBetween val="midCat"/>
      </c:valAx>
      <c:valAx>
        <c:axId val="81589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TSL growth rate [d-1]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15898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nl-NL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53577</xdr:colOff>
      <xdr:row>58</xdr:row>
      <xdr:rowOff>154781</xdr:rowOff>
    </xdr:from>
    <xdr:to>
      <xdr:col>10</xdr:col>
      <xdr:colOff>428625</xdr:colOff>
      <xdr:row>79</xdr:row>
      <xdr:rowOff>71437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535781</xdr:colOff>
      <xdr:row>58</xdr:row>
      <xdr:rowOff>166688</xdr:rowOff>
    </xdr:from>
    <xdr:to>
      <xdr:col>17</xdr:col>
      <xdr:colOff>77391</xdr:colOff>
      <xdr:row>79</xdr:row>
      <xdr:rowOff>83344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0</xdr:colOff>
      <xdr:row>59</xdr:row>
      <xdr:rowOff>0</xdr:rowOff>
    </xdr:from>
    <xdr:to>
      <xdr:col>24</xdr:col>
      <xdr:colOff>631693</xdr:colOff>
      <xdr:row>79</xdr:row>
      <xdr:rowOff>102923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0</xdr:colOff>
      <xdr:row>59</xdr:row>
      <xdr:rowOff>0</xdr:rowOff>
    </xdr:from>
    <xdr:to>
      <xdr:col>32</xdr:col>
      <xdr:colOff>345943</xdr:colOff>
      <xdr:row>79</xdr:row>
      <xdr:rowOff>106098</xdr:rowOff>
    </xdr:to>
    <xdr:graphicFrame macro="">
      <xdr:nvGraphicFramePr>
        <xdr:cNvPr id="5" name="Diagramm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0</xdr:colOff>
      <xdr:row>59</xdr:row>
      <xdr:rowOff>0</xdr:rowOff>
    </xdr:from>
    <xdr:to>
      <xdr:col>39</xdr:col>
      <xdr:colOff>375048</xdr:colOff>
      <xdr:row>79</xdr:row>
      <xdr:rowOff>93398</xdr:rowOff>
    </xdr:to>
    <xdr:graphicFrame macro="">
      <xdr:nvGraphicFramePr>
        <xdr:cNvPr id="7" name="Diagramm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0</xdr:colOff>
      <xdr:row>59</xdr:row>
      <xdr:rowOff>0</xdr:rowOff>
    </xdr:from>
    <xdr:to>
      <xdr:col>46</xdr:col>
      <xdr:colOff>375048</xdr:colOff>
      <xdr:row>79</xdr:row>
      <xdr:rowOff>93398</xdr:rowOff>
    </xdr:to>
    <xdr:graphicFrame macro="">
      <xdr:nvGraphicFramePr>
        <xdr:cNvPr id="8" name="Diagramm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59</xdr:row>
      <xdr:rowOff>0</xdr:rowOff>
    </xdr:from>
    <xdr:to>
      <xdr:col>53</xdr:col>
      <xdr:colOff>375048</xdr:colOff>
      <xdr:row>79</xdr:row>
      <xdr:rowOff>93398</xdr:rowOff>
    </xdr:to>
    <xdr:graphicFrame macro="">
      <xdr:nvGraphicFramePr>
        <xdr:cNvPr id="9" name="Diagramm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54</xdr:col>
      <xdr:colOff>0</xdr:colOff>
      <xdr:row>59</xdr:row>
      <xdr:rowOff>0</xdr:rowOff>
    </xdr:from>
    <xdr:to>
      <xdr:col>60</xdr:col>
      <xdr:colOff>371873</xdr:colOff>
      <xdr:row>79</xdr:row>
      <xdr:rowOff>93398</xdr:rowOff>
    </xdr:to>
    <xdr:graphicFrame macro="">
      <xdr:nvGraphicFramePr>
        <xdr:cNvPr id="10" name="Diagramm 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42334</xdr:colOff>
      <xdr:row>79</xdr:row>
      <xdr:rowOff>179917</xdr:rowOff>
    </xdr:from>
    <xdr:to>
      <xdr:col>10</xdr:col>
      <xdr:colOff>417382</xdr:colOff>
      <xdr:row>100</xdr:row>
      <xdr:rowOff>96573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2"/>
  <sheetViews>
    <sheetView workbookViewId="0">
      <selection activeCell="S13" sqref="S13"/>
    </sheetView>
  </sheetViews>
  <sheetFormatPr defaultColWidth="10.88671875" defaultRowHeight="14.4" x14ac:dyDescent="0.3"/>
  <cols>
    <col min="1" max="1" width="10.88671875" customWidth="1"/>
  </cols>
  <sheetData>
    <row r="1" spans="1:10" ht="21" x14ac:dyDescent="0.4">
      <c r="A1" s="126" t="s">
        <v>111</v>
      </c>
    </row>
    <row r="2" spans="1:10" x14ac:dyDescent="0.3">
      <c r="A2" s="54" t="s">
        <v>110</v>
      </c>
    </row>
    <row r="3" spans="1:10" x14ac:dyDescent="0.3">
      <c r="B3" s="145" t="s">
        <v>100</v>
      </c>
      <c r="C3" s="145"/>
      <c r="D3" s="146"/>
      <c r="E3" s="147" t="s">
        <v>7</v>
      </c>
      <c r="F3" s="145"/>
      <c r="G3" s="146"/>
      <c r="H3" s="147" t="s">
        <v>104</v>
      </c>
      <c r="I3" s="145"/>
      <c r="J3" s="146"/>
    </row>
    <row r="4" spans="1:10" x14ac:dyDescent="0.3">
      <c r="A4" s="43" t="s">
        <v>46</v>
      </c>
      <c r="B4" s="111" t="s">
        <v>101</v>
      </c>
      <c r="C4" s="111" t="s">
        <v>102</v>
      </c>
      <c r="D4" s="112" t="s">
        <v>103</v>
      </c>
      <c r="E4" s="113" t="s">
        <v>101</v>
      </c>
      <c r="F4" s="111" t="s">
        <v>102</v>
      </c>
      <c r="G4" s="112" t="s">
        <v>103</v>
      </c>
      <c r="H4" s="113" t="s">
        <v>101</v>
      </c>
      <c r="I4" s="111" t="s">
        <v>102</v>
      </c>
      <c r="J4" s="112" t="s">
        <v>103</v>
      </c>
    </row>
    <row r="5" spans="1:10" x14ac:dyDescent="0.3">
      <c r="A5" s="108">
        <v>42915</v>
      </c>
      <c r="B5" s="109">
        <v>0.03</v>
      </c>
      <c r="C5" s="109">
        <v>0.03</v>
      </c>
      <c r="D5" s="114">
        <v>0.03</v>
      </c>
      <c r="E5" s="109">
        <v>0.02</v>
      </c>
      <c r="F5" s="109">
        <v>0</v>
      </c>
      <c r="G5" s="115">
        <v>0</v>
      </c>
      <c r="H5" s="116">
        <v>1E-3</v>
      </c>
      <c r="I5" s="110">
        <v>1E-3</v>
      </c>
      <c r="J5" s="117">
        <v>1E-3</v>
      </c>
    </row>
    <row r="6" spans="1:10" x14ac:dyDescent="0.3">
      <c r="A6" s="108">
        <v>42998</v>
      </c>
      <c r="B6" s="109">
        <v>0.01</v>
      </c>
      <c r="C6" s="109">
        <v>0</v>
      </c>
      <c r="D6" s="115">
        <v>0.01</v>
      </c>
      <c r="E6" s="109">
        <v>0</v>
      </c>
      <c r="F6" s="109">
        <v>0</v>
      </c>
      <c r="G6" s="115">
        <v>0</v>
      </c>
      <c r="H6" s="116">
        <v>0</v>
      </c>
      <c r="I6" s="110">
        <v>1E-3</v>
      </c>
      <c r="J6" s="117">
        <v>1E-3</v>
      </c>
    </row>
    <row r="7" spans="1:10" x14ac:dyDescent="0.3">
      <c r="A7" s="108">
        <v>43235</v>
      </c>
      <c r="B7" s="109">
        <v>0.02</v>
      </c>
      <c r="C7" s="109">
        <v>0.02</v>
      </c>
      <c r="D7" s="115">
        <v>0.02</v>
      </c>
      <c r="E7" s="109">
        <v>0.01</v>
      </c>
      <c r="F7" s="109">
        <v>0.01</v>
      </c>
      <c r="G7" s="115">
        <v>0.01</v>
      </c>
      <c r="H7" s="116">
        <v>1E-3</v>
      </c>
      <c r="I7" s="110">
        <v>1E-3</v>
      </c>
      <c r="J7" s="117">
        <v>1E-3</v>
      </c>
    </row>
    <row r="8" spans="1:10" x14ac:dyDescent="0.3">
      <c r="A8" s="108">
        <v>43278</v>
      </c>
      <c r="B8" s="109">
        <v>0.01</v>
      </c>
      <c r="C8" s="109">
        <v>0.01</v>
      </c>
      <c r="D8" s="115">
        <v>0.02</v>
      </c>
      <c r="E8" s="109">
        <v>0</v>
      </c>
      <c r="F8" s="109">
        <v>0</v>
      </c>
      <c r="G8" s="115">
        <v>0</v>
      </c>
      <c r="H8" s="116">
        <v>7.0000000000000001E-3</v>
      </c>
      <c r="I8" s="110">
        <v>3.0000000000000001E-3</v>
      </c>
      <c r="J8" s="117">
        <v>1E-3</v>
      </c>
    </row>
    <row r="9" spans="1:10" x14ac:dyDescent="0.3">
      <c r="A9" s="108">
        <v>43298</v>
      </c>
      <c r="B9" s="109">
        <v>0.02</v>
      </c>
      <c r="C9" s="109">
        <v>0.02</v>
      </c>
      <c r="D9" s="115">
        <v>0.03</v>
      </c>
      <c r="E9" s="109">
        <v>0.01</v>
      </c>
      <c r="F9" s="109">
        <v>0</v>
      </c>
      <c r="G9" s="115">
        <v>0</v>
      </c>
      <c r="H9" s="116">
        <v>7.0000000000000001E-3</v>
      </c>
      <c r="I9" s="110">
        <v>8.9999999999999993E-3</v>
      </c>
      <c r="J9" s="117">
        <v>2.1000000000000001E-2</v>
      </c>
    </row>
    <row r="10" spans="1:10" x14ac:dyDescent="0.3">
      <c r="A10" s="108">
        <v>43312</v>
      </c>
      <c r="B10" s="109">
        <v>0.01</v>
      </c>
      <c r="C10" s="109">
        <v>0.01</v>
      </c>
      <c r="D10" s="115">
        <v>0.06</v>
      </c>
      <c r="E10" s="109">
        <v>0</v>
      </c>
      <c r="F10" s="109">
        <v>0.01</v>
      </c>
      <c r="G10" s="115">
        <v>0.03</v>
      </c>
      <c r="H10" s="116">
        <v>7.0000000000000001E-3</v>
      </c>
      <c r="I10" s="110">
        <v>2.1999999999999999E-2</v>
      </c>
      <c r="J10" s="117">
        <v>1.2999999999999999E-2</v>
      </c>
    </row>
    <row r="11" spans="1:10" x14ac:dyDescent="0.3">
      <c r="A11" s="108">
        <v>43326</v>
      </c>
      <c r="B11" s="109">
        <v>0.01</v>
      </c>
      <c r="C11" s="109">
        <v>0.01</v>
      </c>
      <c r="D11" s="115">
        <v>0.02</v>
      </c>
      <c r="E11" s="109">
        <v>0</v>
      </c>
      <c r="F11" s="109">
        <v>0</v>
      </c>
      <c r="G11" s="115">
        <v>0</v>
      </c>
      <c r="H11" s="116">
        <v>2.5000000000000001E-2</v>
      </c>
      <c r="I11" s="110">
        <v>4.0000000000000001E-3</v>
      </c>
      <c r="J11" s="117">
        <v>6.0000000000000001E-3</v>
      </c>
    </row>
    <row r="12" spans="1:10" x14ac:dyDescent="0.3">
      <c r="A12" s="108">
        <v>43340</v>
      </c>
      <c r="B12" s="109">
        <v>0.01</v>
      </c>
      <c r="C12" s="109">
        <v>0.01</v>
      </c>
      <c r="D12" s="115">
        <v>0.02</v>
      </c>
      <c r="E12" s="109">
        <v>0</v>
      </c>
      <c r="F12" s="109">
        <v>0</v>
      </c>
      <c r="G12" s="115">
        <v>0</v>
      </c>
      <c r="H12" s="116">
        <v>6.0000000000000001E-3</v>
      </c>
      <c r="I12" s="110">
        <v>2E-3</v>
      </c>
      <c r="J12" s="117">
        <v>4.0000000000000001E-3</v>
      </c>
    </row>
    <row r="13" spans="1:10" x14ac:dyDescent="0.3">
      <c r="A13" s="108">
        <v>43354</v>
      </c>
      <c r="B13" s="109">
        <v>0.01</v>
      </c>
      <c r="C13" s="109">
        <v>0.01</v>
      </c>
      <c r="D13" s="115">
        <v>0.01</v>
      </c>
      <c r="E13" s="109">
        <v>0.01</v>
      </c>
      <c r="F13" s="109">
        <v>0</v>
      </c>
      <c r="G13" s="115">
        <v>0</v>
      </c>
      <c r="H13" s="116">
        <v>0.02</v>
      </c>
      <c r="I13" s="110">
        <v>3.0000000000000001E-3</v>
      </c>
      <c r="J13" s="117">
        <v>8.9999999999999993E-3</v>
      </c>
    </row>
    <row r="14" spans="1:10" x14ac:dyDescent="0.3">
      <c r="A14" s="108">
        <v>43375</v>
      </c>
      <c r="B14" s="109">
        <v>0</v>
      </c>
      <c r="C14" s="109">
        <v>0</v>
      </c>
      <c r="D14" s="115">
        <v>0.01</v>
      </c>
      <c r="E14" s="109">
        <v>0</v>
      </c>
      <c r="F14" s="109">
        <v>0</v>
      </c>
      <c r="G14" s="115">
        <v>0</v>
      </c>
      <c r="H14" s="116">
        <v>0.01</v>
      </c>
      <c r="I14" s="110">
        <v>2E-3</v>
      </c>
      <c r="J14" s="117">
        <v>0</v>
      </c>
    </row>
    <row r="15" spans="1:10" x14ac:dyDescent="0.3">
      <c r="A15" s="118">
        <v>43579</v>
      </c>
      <c r="B15" s="119">
        <v>0.02</v>
      </c>
      <c r="C15" s="119">
        <v>0.01</v>
      </c>
      <c r="D15" s="120">
        <v>0.02</v>
      </c>
      <c r="E15" s="119">
        <v>0</v>
      </c>
      <c r="F15" s="119">
        <v>0</v>
      </c>
      <c r="G15" s="120">
        <v>0</v>
      </c>
      <c r="H15" s="121">
        <v>2E-3</v>
      </c>
      <c r="I15" s="122">
        <v>2E-3</v>
      </c>
      <c r="J15" s="123">
        <v>2E-3</v>
      </c>
    </row>
    <row r="16" spans="1:10" x14ac:dyDescent="0.3">
      <c r="A16" s="54" t="s">
        <v>105</v>
      </c>
      <c r="B16" s="94">
        <f t="shared" ref="B16:J16" si="0">+AVERAGE(B5:B15)</f>
        <v>1.3636363636363634E-2</v>
      </c>
      <c r="C16" s="94">
        <f t="shared" si="0"/>
        <v>1.1818181818181816E-2</v>
      </c>
      <c r="D16" s="95">
        <f t="shared" si="0"/>
        <v>2.2727272727272724E-2</v>
      </c>
      <c r="E16" s="93">
        <f t="shared" si="0"/>
        <v>4.5454545454545461E-3</v>
      </c>
      <c r="F16" s="94">
        <f t="shared" si="0"/>
        <v>1.8181818181818182E-3</v>
      </c>
      <c r="G16" s="95">
        <f t="shared" si="0"/>
        <v>3.6363636363636364E-3</v>
      </c>
      <c r="H16" s="93">
        <f t="shared" si="0"/>
        <v>7.8181818181818179E-3</v>
      </c>
      <c r="I16" s="94">
        <f t="shared" si="0"/>
        <v>4.5454545454545461E-3</v>
      </c>
      <c r="J16" s="95">
        <f t="shared" si="0"/>
        <v>5.3636363636363638E-3</v>
      </c>
    </row>
    <row r="17" spans="1:10" x14ac:dyDescent="0.3">
      <c r="A17" t="s">
        <v>106</v>
      </c>
      <c r="B17" s="97">
        <f t="shared" ref="B17:J17" si="1">+_xlfn.STDEV.S(B5:B15)</f>
        <v>8.09039834955891E-3</v>
      </c>
      <c r="C17" s="97">
        <f t="shared" si="1"/>
        <v>8.7386289750530297E-3</v>
      </c>
      <c r="D17" s="98">
        <f t="shared" si="1"/>
        <v>1.4206272622267323E-2</v>
      </c>
      <c r="E17" s="96">
        <f t="shared" si="1"/>
        <v>6.8755165095232863E-3</v>
      </c>
      <c r="F17" s="97">
        <f t="shared" si="1"/>
        <v>4.0451991747794524E-3</v>
      </c>
      <c r="G17" s="98">
        <f t="shared" si="1"/>
        <v>9.244162777371754E-3</v>
      </c>
      <c r="H17" s="96">
        <f t="shared" si="1"/>
        <v>8.0102207437520966E-3</v>
      </c>
      <c r="I17" s="97">
        <f t="shared" si="1"/>
        <v>6.2187400068444134E-3</v>
      </c>
      <c r="J17" s="98">
        <f t="shared" si="1"/>
        <v>6.5920061782848358E-3</v>
      </c>
    </row>
    <row r="18" spans="1:10" x14ac:dyDescent="0.3">
      <c r="A18" s="47" t="s">
        <v>109</v>
      </c>
      <c r="B18" s="124">
        <f>+COUNT(B5:B15)</f>
        <v>11</v>
      </c>
      <c r="C18" s="124">
        <f t="shared" ref="C18:J18" si="2">+COUNT(C5:C15)</f>
        <v>11</v>
      </c>
      <c r="D18" s="125">
        <f t="shared" si="2"/>
        <v>11</v>
      </c>
      <c r="E18" s="48">
        <f t="shared" si="2"/>
        <v>11</v>
      </c>
      <c r="F18" s="124">
        <f t="shared" si="2"/>
        <v>11</v>
      </c>
      <c r="G18" s="125">
        <f t="shared" si="2"/>
        <v>11</v>
      </c>
      <c r="H18" s="48">
        <f t="shared" si="2"/>
        <v>11</v>
      </c>
      <c r="I18" s="124">
        <f t="shared" si="2"/>
        <v>11</v>
      </c>
      <c r="J18" s="125">
        <f t="shared" si="2"/>
        <v>11</v>
      </c>
    </row>
    <row r="19" spans="1:10" x14ac:dyDescent="0.3">
      <c r="A19" s="106" t="s">
        <v>107</v>
      </c>
      <c r="B19" s="101"/>
      <c r="C19" s="102">
        <f>_xlfn.T.TEST(B6:B15,C6:C15,1,1)</f>
        <v>8.3925328028537291E-2</v>
      </c>
      <c r="D19" s="103">
        <f>_xlfn.T.TEST(C6:C15,D6:D15,1,1)</f>
        <v>1.1928192270061018E-2</v>
      </c>
      <c r="E19" s="99"/>
      <c r="F19" s="102">
        <f>_xlfn.T.TEST(E6:E15,F6:F15,1,1)</f>
        <v>0.29552561589180237</v>
      </c>
      <c r="G19" s="103">
        <f>_xlfn.T.TEST(F6:F15,G6:G15,1,1)</f>
        <v>0.17171819806895677</v>
      </c>
      <c r="H19" s="99"/>
      <c r="I19" s="102">
        <f>_xlfn.T.TEST(H6:H15,I6:I15,1,1)</f>
        <v>0.14543523331705668</v>
      </c>
      <c r="J19" s="103">
        <f>_xlfn.T.TEST(I6:I15,J6:J15,1,1)</f>
        <v>0.30757891921190122</v>
      </c>
    </row>
    <row r="20" spans="1:10" x14ac:dyDescent="0.3">
      <c r="A20" s="107" t="s">
        <v>108</v>
      </c>
      <c r="B20" s="104"/>
      <c r="C20" s="105"/>
      <c r="D20" s="103">
        <f>_xlfn.T.TEST(B6:B15,D6:D15,1,1)</f>
        <v>3.1451253994969501E-2</v>
      </c>
      <c r="E20" s="100"/>
      <c r="F20" s="105"/>
      <c r="G20" s="103">
        <f>_xlfn.T.TEST(E6:E15,G6:G15,1,1)</f>
        <v>0.39017616781211789</v>
      </c>
      <c r="H20" s="100"/>
      <c r="I20" s="105"/>
      <c r="J20" s="103">
        <f>_xlfn.T.TEST(H6:H15,J6:J15,1,1)</f>
        <v>0.19179893916286667</v>
      </c>
    </row>
    <row r="23" spans="1:10" x14ac:dyDescent="0.3">
      <c r="A23" s="54" t="s">
        <v>112</v>
      </c>
    </row>
    <row r="24" spans="1:10" x14ac:dyDescent="0.3">
      <c r="A24" s="54"/>
      <c r="B24" s="145" t="s">
        <v>114</v>
      </c>
      <c r="C24" s="145"/>
      <c r="D24" s="146"/>
      <c r="E24" s="147" t="s">
        <v>115</v>
      </c>
      <c r="F24" s="145"/>
      <c r="G24" s="146"/>
      <c r="H24" s="147" t="s">
        <v>116</v>
      </c>
      <c r="I24" s="145"/>
      <c r="J24" s="146"/>
    </row>
    <row r="25" spans="1:10" x14ac:dyDescent="0.3">
      <c r="A25" s="43" t="s">
        <v>46</v>
      </c>
      <c r="B25" s="111" t="s">
        <v>101</v>
      </c>
      <c r="C25" s="111" t="s">
        <v>102</v>
      </c>
      <c r="D25" s="112" t="s">
        <v>103</v>
      </c>
      <c r="E25" s="113" t="s">
        <v>101</v>
      </c>
      <c r="F25" s="111" t="s">
        <v>102</v>
      </c>
      <c r="G25" s="112" t="s">
        <v>103</v>
      </c>
      <c r="H25" s="113" t="s">
        <v>101</v>
      </c>
      <c r="I25" s="111" t="s">
        <v>102</v>
      </c>
      <c r="J25" s="112" t="s">
        <v>103</v>
      </c>
    </row>
    <row r="26" spans="1:10" x14ac:dyDescent="0.3">
      <c r="A26" s="127">
        <v>42884</v>
      </c>
      <c r="B26" s="130">
        <v>460.2</v>
      </c>
      <c r="C26" s="130">
        <v>383.7</v>
      </c>
      <c r="D26" s="130">
        <v>622.1</v>
      </c>
      <c r="E26" s="131">
        <v>13.19</v>
      </c>
      <c r="F26" s="131">
        <v>16.28</v>
      </c>
      <c r="G26" s="131">
        <v>16.170000000000002</v>
      </c>
      <c r="H26" s="132">
        <v>1.5000000000000009</v>
      </c>
      <c r="I26" s="132">
        <v>1.5099999999999998</v>
      </c>
      <c r="J26" s="132">
        <v>2.04</v>
      </c>
    </row>
    <row r="27" spans="1:10" x14ac:dyDescent="0.3">
      <c r="A27" s="127">
        <v>42898</v>
      </c>
      <c r="B27" s="130">
        <v>1080.0999999999999</v>
      </c>
      <c r="C27" s="130">
        <v>563.20000000000005</v>
      </c>
      <c r="D27" s="130">
        <v>876.9</v>
      </c>
      <c r="E27" s="131">
        <v>40.47</v>
      </c>
      <c r="F27" s="131">
        <v>23.6</v>
      </c>
      <c r="G27" s="131">
        <v>33.5</v>
      </c>
      <c r="H27" s="132">
        <v>3.63</v>
      </c>
      <c r="I27" s="132">
        <v>2.2399999999999993</v>
      </c>
      <c r="J27" s="132">
        <v>3.46</v>
      </c>
    </row>
    <row r="28" spans="1:10" x14ac:dyDescent="0.3">
      <c r="A28" s="127">
        <v>42905</v>
      </c>
      <c r="B28" s="130">
        <v>849.4</v>
      </c>
      <c r="C28" s="130">
        <v>788.9</v>
      </c>
      <c r="D28" s="130">
        <v>879.4</v>
      </c>
      <c r="E28" s="131">
        <v>39.35</v>
      </c>
      <c r="F28" s="131">
        <v>25.21</v>
      </c>
      <c r="G28" s="131">
        <v>21.32</v>
      </c>
      <c r="H28" s="132">
        <v>3.4900000000000011</v>
      </c>
      <c r="I28" s="132">
        <v>4.3100000000000005</v>
      </c>
      <c r="J28" s="132">
        <v>2.7299999999999995</v>
      </c>
    </row>
    <row r="29" spans="1:10" x14ac:dyDescent="0.3">
      <c r="A29" s="127">
        <v>42912</v>
      </c>
      <c r="B29" s="130">
        <v>1524.6</v>
      </c>
      <c r="C29" s="130">
        <v>1100.2</v>
      </c>
      <c r="D29" s="130">
        <v>967.3</v>
      </c>
      <c r="E29" s="131">
        <v>82.78</v>
      </c>
      <c r="F29" s="131">
        <v>48.93</v>
      </c>
      <c r="G29" s="131">
        <v>47.13</v>
      </c>
      <c r="H29" s="132">
        <v>6.73</v>
      </c>
      <c r="I29" s="132">
        <v>4.99</v>
      </c>
      <c r="J29" s="132">
        <v>4.3899999999999997</v>
      </c>
    </row>
    <row r="30" spans="1:10" x14ac:dyDescent="0.3">
      <c r="A30" s="127">
        <v>42919</v>
      </c>
      <c r="B30" s="130">
        <v>1919.2</v>
      </c>
      <c r="C30" s="130">
        <v>1319</v>
      </c>
      <c r="D30" s="130">
        <v>1412</v>
      </c>
      <c r="E30" s="131">
        <v>91.08</v>
      </c>
      <c r="F30" s="131">
        <v>59.01</v>
      </c>
      <c r="G30" s="131">
        <v>63.3</v>
      </c>
      <c r="H30" s="132">
        <v>7.3000000000000007</v>
      </c>
      <c r="I30" s="132">
        <v>5.07</v>
      </c>
      <c r="J30" s="132">
        <v>6.1300000000000026</v>
      </c>
    </row>
    <row r="31" spans="1:10" x14ac:dyDescent="0.3">
      <c r="A31" s="127">
        <v>42926</v>
      </c>
      <c r="B31" s="130">
        <v>1405</v>
      </c>
      <c r="C31" s="130">
        <v>1843.8</v>
      </c>
      <c r="D31" s="130">
        <v>1463.2</v>
      </c>
      <c r="E31" s="131">
        <v>73.64</v>
      </c>
      <c r="F31" s="131">
        <v>98.02</v>
      </c>
      <c r="G31" s="131">
        <v>61.71</v>
      </c>
      <c r="H31" s="132">
        <v>6.6999999999999993</v>
      </c>
      <c r="I31" s="132">
        <v>8.0999999999999979</v>
      </c>
      <c r="J31" s="132">
        <v>5.7900000000000027</v>
      </c>
    </row>
    <row r="32" spans="1:10" x14ac:dyDescent="0.3">
      <c r="A32" s="127">
        <v>42933</v>
      </c>
      <c r="B32" s="130">
        <v>2501.6999999999998</v>
      </c>
      <c r="C32" s="130">
        <v>2138.8000000000002</v>
      </c>
      <c r="D32" s="130">
        <v>1867.1</v>
      </c>
      <c r="E32" s="131">
        <v>131.6</v>
      </c>
      <c r="F32" s="131">
        <v>112.43</v>
      </c>
      <c r="G32" s="131">
        <v>99.79</v>
      </c>
      <c r="H32" s="132">
        <v>12.600000000000001</v>
      </c>
      <c r="I32" s="132">
        <v>11.309999999999999</v>
      </c>
      <c r="J32" s="132">
        <v>9.11</v>
      </c>
    </row>
    <row r="33" spans="1:10" x14ac:dyDescent="0.3">
      <c r="A33" s="127">
        <v>42940</v>
      </c>
      <c r="B33" s="130">
        <v>2551.3000000000002</v>
      </c>
      <c r="C33" s="130">
        <v>2034.7</v>
      </c>
      <c r="D33" s="130">
        <v>2714.3</v>
      </c>
      <c r="E33" s="131">
        <v>114.03</v>
      </c>
      <c r="F33" s="131">
        <v>81.459999999999994</v>
      </c>
      <c r="G33" s="131">
        <v>102.76</v>
      </c>
      <c r="H33" s="132">
        <v>12.830000000000002</v>
      </c>
      <c r="I33" s="132">
        <v>9.18</v>
      </c>
      <c r="J33" s="132">
        <v>12.799999999999997</v>
      </c>
    </row>
    <row r="34" spans="1:10" x14ac:dyDescent="0.3">
      <c r="A34" s="127">
        <v>42947</v>
      </c>
      <c r="B34" s="130">
        <v>2469.6999999999998</v>
      </c>
      <c r="C34" s="130">
        <v>1920.3</v>
      </c>
      <c r="D34" s="130">
        <v>3077.3</v>
      </c>
      <c r="E34" s="131">
        <v>90.89</v>
      </c>
      <c r="F34" s="131">
        <v>67.069999999999993</v>
      </c>
      <c r="G34" s="131">
        <v>134.4</v>
      </c>
      <c r="H34" s="132">
        <v>11.810000000000002</v>
      </c>
      <c r="I34" s="132">
        <v>9.360000000000003</v>
      </c>
      <c r="J34" s="132">
        <v>16.799999999999997</v>
      </c>
    </row>
    <row r="35" spans="1:10" x14ac:dyDescent="0.3">
      <c r="A35" s="127">
        <v>42954</v>
      </c>
      <c r="B35" s="130">
        <v>3083.2</v>
      </c>
      <c r="C35" s="130">
        <v>3394.7</v>
      </c>
      <c r="D35" s="130">
        <v>2958</v>
      </c>
      <c r="E35" s="131">
        <v>126.03</v>
      </c>
      <c r="F35" s="131">
        <v>123.04</v>
      </c>
      <c r="G35" s="131">
        <v>103.28</v>
      </c>
      <c r="H35" s="132">
        <v>15.83</v>
      </c>
      <c r="I35" s="132">
        <v>18.079999999999998</v>
      </c>
      <c r="J35" s="132">
        <v>13.6</v>
      </c>
    </row>
    <row r="36" spans="1:10" x14ac:dyDescent="0.3">
      <c r="A36" s="127">
        <v>42961</v>
      </c>
      <c r="B36" s="130">
        <v>1997.2</v>
      </c>
      <c r="C36" s="130">
        <v>2402.1</v>
      </c>
      <c r="D36" s="130">
        <v>3106.1999999999994</v>
      </c>
      <c r="E36" s="131">
        <v>56.4</v>
      </c>
      <c r="F36" s="131">
        <v>63.22</v>
      </c>
      <c r="G36" s="131">
        <v>94.81</v>
      </c>
      <c r="H36" s="132">
        <v>8.5300000000000011</v>
      </c>
      <c r="I36" s="132">
        <v>10.59</v>
      </c>
      <c r="J36" s="132">
        <v>18</v>
      </c>
    </row>
    <row r="37" spans="1:10" x14ac:dyDescent="0.3">
      <c r="A37" s="127">
        <v>42968</v>
      </c>
      <c r="B37" s="130">
        <v>3904.1000000000008</v>
      </c>
      <c r="C37" s="130">
        <v>3425.5</v>
      </c>
      <c r="D37" s="130">
        <v>3519.5</v>
      </c>
      <c r="E37" s="131">
        <v>155.18</v>
      </c>
      <c r="F37" s="131">
        <v>148.96</v>
      </c>
      <c r="G37" s="131">
        <v>225.37</v>
      </c>
      <c r="H37" s="132">
        <v>18.5</v>
      </c>
      <c r="I37" s="132">
        <v>15.799999999999997</v>
      </c>
      <c r="J37" s="132">
        <v>20.29</v>
      </c>
    </row>
    <row r="38" spans="1:10" x14ac:dyDescent="0.3">
      <c r="A38" s="127">
        <v>42975</v>
      </c>
      <c r="B38" s="130">
        <v>4239.2</v>
      </c>
      <c r="C38" s="130">
        <v>1931.4</v>
      </c>
      <c r="D38" s="130">
        <v>2746</v>
      </c>
      <c r="E38" s="131">
        <v>192.09</v>
      </c>
      <c r="F38" s="131">
        <v>84.14</v>
      </c>
      <c r="G38" s="131">
        <v>113.14</v>
      </c>
      <c r="H38" s="132">
        <v>22.490000000000006</v>
      </c>
      <c r="I38" s="132">
        <v>8.98</v>
      </c>
      <c r="J38" s="132">
        <v>13.160000000000004</v>
      </c>
    </row>
    <row r="39" spans="1:10" x14ac:dyDescent="0.3">
      <c r="A39" s="127">
        <v>42982</v>
      </c>
      <c r="B39" s="130">
        <v>4234.3</v>
      </c>
      <c r="C39" s="130">
        <v>3628</v>
      </c>
      <c r="D39" s="130">
        <v>4139.5</v>
      </c>
      <c r="E39" s="131">
        <v>223.48</v>
      </c>
      <c r="F39" s="131">
        <v>186.13</v>
      </c>
      <c r="G39" s="131">
        <v>253.16</v>
      </c>
      <c r="H39" s="132">
        <v>25.37</v>
      </c>
      <c r="I39" s="132">
        <v>20.21</v>
      </c>
      <c r="J39" s="132">
        <v>27.050000000000004</v>
      </c>
    </row>
    <row r="40" spans="1:10" x14ac:dyDescent="0.3">
      <c r="A40" s="127">
        <v>42996</v>
      </c>
      <c r="B40" s="130">
        <v>2931.8</v>
      </c>
      <c r="C40" s="130">
        <v>2730.2</v>
      </c>
      <c r="D40" s="130">
        <v>3573.5</v>
      </c>
      <c r="E40" s="131">
        <v>185.41</v>
      </c>
      <c r="F40" s="131">
        <v>190.16</v>
      </c>
      <c r="G40" s="131">
        <v>277.91000000000003</v>
      </c>
      <c r="H40" s="132">
        <v>18.5</v>
      </c>
      <c r="I40" s="132">
        <v>18.73</v>
      </c>
      <c r="J40" s="132">
        <v>26.509999999999998</v>
      </c>
    </row>
    <row r="41" spans="1:10" x14ac:dyDescent="0.3">
      <c r="A41" s="127">
        <v>43010</v>
      </c>
      <c r="B41" s="130">
        <v>2408.4</v>
      </c>
      <c r="C41" s="130">
        <v>2850.4</v>
      </c>
      <c r="D41" s="130">
        <v>5083.1000000000004</v>
      </c>
      <c r="E41" s="131">
        <v>147.6</v>
      </c>
      <c r="F41" s="131">
        <v>223.47</v>
      </c>
      <c r="G41" s="131">
        <v>383.99</v>
      </c>
      <c r="H41" s="132">
        <v>11.230000000000002</v>
      </c>
      <c r="I41" s="132">
        <v>19.269999999999996</v>
      </c>
      <c r="J41" s="132">
        <v>33.799999999999997</v>
      </c>
    </row>
    <row r="42" spans="1:10" x14ac:dyDescent="0.3">
      <c r="A42" s="127">
        <v>43038</v>
      </c>
      <c r="B42" s="130">
        <v>3457.6</v>
      </c>
      <c r="C42" s="130">
        <v>2114</v>
      </c>
      <c r="D42" s="130">
        <v>2936.7</v>
      </c>
      <c r="E42" s="131">
        <v>183.62</v>
      </c>
      <c r="F42" s="131">
        <v>162.44999999999999</v>
      </c>
      <c r="G42" s="131">
        <v>229.52</v>
      </c>
      <c r="H42" s="132">
        <v>18.500000000000004</v>
      </c>
      <c r="I42" s="132">
        <v>14.02</v>
      </c>
      <c r="J42" s="132">
        <v>19.239999999999998</v>
      </c>
    </row>
    <row r="43" spans="1:10" x14ac:dyDescent="0.3">
      <c r="A43" s="127">
        <v>43066</v>
      </c>
      <c r="B43" s="130">
        <v>3843.1</v>
      </c>
      <c r="C43" s="130">
        <v>3042.9</v>
      </c>
      <c r="D43" s="130">
        <v>2532.3000000000002</v>
      </c>
      <c r="E43" s="131">
        <v>246.59</v>
      </c>
      <c r="F43" s="131">
        <v>269.46000000000004</v>
      </c>
      <c r="G43" s="131">
        <v>146.16</v>
      </c>
      <c r="H43" s="132">
        <v>24.35</v>
      </c>
      <c r="I43" s="132">
        <v>23.93</v>
      </c>
      <c r="J43" s="132">
        <v>16.880000000000003</v>
      </c>
    </row>
    <row r="44" spans="1:10" x14ac:dyDescent="0.3">
      <c r="A44" s="127">
        <v>43087</v>
      </c>
      <c r="B44" s="130">
        <v>1255.3299999999997</v>
      </c>
      <c r="C44" s="130">
        <v>3504.6</v>
      </c>
      <c r="D44" s="130">
        <v>2212.1999999999994</v>
      </c>
      <c r="E44" s="131">
        <v>105.89999999999999</v>
      </c>
      <c r="F44" s="131">
        <v>288.99</v>
      </c>
      <c r="G44" s="131">
        <v>183.42</v>
      </c>
      <c r="H44" s="132">
        <v>7.8879999999999981</v>
      </c>
      <c r="I44" s="132">
        <v>25.776000000000007</v>
      </c>
      <c r="J44" s="132">
        <v>16.963000000000001</v>
      </c>
    </row>
    <row r="45" spans="1:10" x14ac:dyDescent="0.3">
      <c r="A45" s="127">
        <v>43129</v>
      </c>
      <c r="B45" s="130">
        <v>1245.8999999999996</v>
      </c>
      <c r="C45" s="130">
        <v>2132.1</v>
      </c>
      <c r="D45" s="130">
        <v>1839.7999999999995</v>
      </c>
      <c r="E45" s="131">
        <v>72.260000000000005</v>
      </c>
      <c r="F45" s="131">
        <v>156.11000000000001</v>
      </c>
      <c r="G45" s="131">
        <v>119.84</v>
      </c>
      <c r="H45" s="132">
        <v>6.0700000000000012</v>
      </c>
      <c r="I45" s="132">
        <v>17.46</v>
      </c>
      <c r="J45" s="132">
        <v>11.34</v>
      </c>
    </row>
    <row r="46" spans="1:10" x14ac:dyDescent="0.3">
      <c r="A46" s="127">
        <v>43185</v>
      </c>
      <c r="B46" s="130">
        <v>2818.0000000000014</v>
      </c>
      <c r="C46" s="130">
        <v>2178.8000000000002</v>
      </c>
      <c r="D46" s="130">
        <v>1629.0999999999997</v>
      </c>
      <c r="E46" s="131">
        <v>281.14</v>
      </c>
      <c r="F46" s="131">
        <v>310.83</v>
      </c>
      <c r="G46" s="131">
        <v>182.66</v>
      </c>
      <c r="H46" s="132">
        <v>19.940000000000005</v>
      </c>
      <c r="I46" s="132">
        <v>21.75</v>
      </c>
      <c r="J46" s="132">
        <v>13.059999999999999</v>
      </c>
    </row>
    <row r="47" spans="1:10" x14ac:dyDescent="0.3">
      <c r="A47" s="127">
        <v>43220</v>
      </c>
      <c r="B47" s="130">
        <v>581.39999999999975</v>
      </c>
      <c r="C47" s="130">
        <v>3415.3999999999987</v>
      </c>
      <c r="D47" s="130">
        <v>3509.6999999999985</v>
      </c>
      <c r="E47" s="131">
        <v>40.56</v>
      </c>
      <c r="F47" s="131">
        <v>199.65999999999997</v>
      </c>
      <c r="G47" s="131">
        <v>324.08999999999997</v>
      </c>
      <c r="H47" s="132">
        <v>4.0300000000000011</v>
      </c>
      <c r="I47" s="132">
        <v>18.28</v>
      </c>
      <c r="J47" s="132">
        <v>28.54</v>
      </c>
    </row>
    <row r="48" spans="1:10" x14ac:dyDescent="0.3">
      <c r="A48" s="127">
        <v>43234</v>
      </c>
      <c r="B48" s="130">
        <v>3571.7000000000003</v>
      </c>
      <c r="C48" s="130">
        <v>3151.7999999999988</v>
      </c>
      <c r="D48" s="130">
        <v>3330.6999999999994</v>
      </c>
      <c r="E48" s="131">
        <v>249.12</v>
      </c>
      <c r="F48" s="131">
        <v>251.83</v>
      </c>
      <c r="G48" s="131">
        <v>240.34000000000003</v>
      </c>
      <c r="H48" s="132">
        <v>22.249999999999996</v>
      </c>
      <c r="I48" s="132">
        <v>24.099999999999998</v>
      </c>
      <c r="J48" s="132">
        <v>23.430000000000003</v>
      </c>
    </row>
    <row r="49" spans="1:10" x14ac:dyDescent="0.3">
      <c r="A49" s="127">
        <v>43242</v>
      </c>
      <c r="B49" s="130">
        <v>2554.6999999999998</v>
      </c>
      <c r="C49" s="130">
        <v>3333.7000000000003</v>
      </c>
      <c r="D49" s="130">
        <v>2447.5</v>
      </c>
      <c r="E49" s="131">
        <v>190.42000000000002</v>
      </c>
      <c r="F49" s="131">
        <v>183.56</v>
      </c>
      <c r="G49" s="131">
        <v>180.8</v>
      </c>
      <c r="H49" s="132">
        <v>17.740000000000002</v>
      </c>
      <c r="I49" s="132">
        <v>18.909999999999997</v>
      </c>
      <c r="J49" s="132">
        <v>18.629999999999995</v>
      </c>
    </row>
    <row r="50" spans="1:10" x14ac:dyDescent="0.3">
      <c r="A50" s="127">
        <v>43249</v>
      </c>
      <c r="B50" s="130">
        <v>2321</v>
      </c>
      <c r="C50" s="130">
        <v>3749.5000000000005</v>
      </c>
      <c r="D50" s="130">
        <v>4272.5999999999995</v>
      </c>
      <c r="E50" s="131">
        <v>226.93</v>
      </c>
      <c r="F50" s="131">
        <v>499.25</v>
      </c>
      <c r="G50" s="131">
        <v>601.31000000000006</v>
      </c>
      <c r="H50" s="132">
        <v>14.909999999999997</v>
      </c>
      <c r="I50" s="132">
        <v>28.109999999999992</v>
      </c>
      <c r="J50" s="132">
        <v>39.78</v>
      </c>
    </row>
    <row r="51" spans="1:10" x14ac:dyDescent="0.3">
      <c r="A51" s="127">
        <v>43263</v>
      </c>
      <c r="B51" s="130">
        <v>3457.7</v>
      </c>
      <c r="C51" s="130">
        <v>2780.8</v>
      </c>
      <c r="D51" s="130">
        <v>4122.8</v>
      </c>
      <c r="E51" s="131">
        <v>409.14</v>
      </c>
      <c r="F51" s="131">
        <v>328.38</v>
      </c>
      <c r="G51" s="131">
        <v>377.66</v>
      </c>
      <c r="H51" s="132">
        <v>35.53</v>
      </c>
      <c r="I51" s="132">
        <v>29.66</v>
      </c>
      <c r="J51" s="132">
        <v>30.09</v>
      </c>
    </row>
    <row r="52" spans="1:10" x14ac:dyDescent="0.3">
      <c r="A52" s="127">
        <v>43270</v>
      </c>
      <c r="B52" s="130">
        <v>2084.9</v>
      </c>
      <c r="C52" s="130">
        <v>3149.8</v>
      </c>
      <c r="D52" s="130">
        <v>2942.8000000000015</v>
      </c>
      <c r="E52" s="131">
        <v>146.38999999999999</v>
      </c>
      <c r="F52" s="131">
        <v>361.29999999999995</v>
      </c>
      <c r="G52" s="131">
        <v>355.04</v>
      </c>
      <c r="H52" s="132">
        <v>13.249999999999996</v>
      </c>
      <c r="I52" s="132">
        <v>32.31</v>
      </c>
      <c r="J52" s="132">
        <v>31.88</v>
      </c>
    </row>
    <row r="53" spans="1:10" x14ac:dyDescent="0.3">
      <c r="A53" s="127">
        <v>43277</v>
      </c>
      <c r="B53" s="130">
        <v>3679</v>
      </c>
      <c r="C53" s="130">
        <v>4580.8</v>
      </c>
      <c r="D53" s="130">
        <v>5527.1</v>
      </c>
      <c r="E53" s="131">
        <v>390.28999999999996</v>
      </c>
      <c r="F53" s="131">
        <v>572.09999999999991</v>
      </c>
      <c r="G53" s="131">
        <v>591.42999999999995</v>
      </c>
      <c r="H53" s="132">
        <v>26.800000000000004</v>
      </c>
      <c r="I53" s="132">
        <v>46.33</v>
      </c>
      <c r="J53" s="132">
        <v>45.21</v>
      </c>
    </row>
    <row r="54" spans="1:10" x14ac:dyDescent="0.3">
      <c r="A54" s="127">
        <v>43284</v>
      </c>
      <c r="B54" s="130">
        <v>4524.1000000000004</v>
      </c>
      <c r="C54" s="130">
        <v>3099.6</v>
      </c>
      <c r="D54" s="130">
        <v>5642.6</v>
      </c>
      <c r="E54" s="131">
        <v>430.71</v>
      </c>
      <c r="F54" s="131">
        <v>214.73000000000002</v>
      </c>
      <c r="G54" s="131">
        <v>510.65</v>
      </c>
      <c r="H54" s="132">
        <v>45.74</v>
      </c>
      <c r="I54" s="132">
        <v>25.189999999999998</v>
      </c>
      <c r="J54" s="132">
        <v>53.179999999999993</v>
      </c>
    </row>
    <row r="55" spans="1:10" x14ac:dyDescent="0.3">
      <c r="A55" s="127">
        <v>43291</v>
      </c>
      <c r="B55" s="130">
        <v>4091.8000000000015</v>
      </c>
      <c r="C55" s="130">
        <v>2402</v>
      </c>
      <c r="D55" s="130">
        <v>4341.8</v>
      </c>
      <c r="E55" s="131">
        <v>367.53</v>
      </c>
      <c r="F55" s="131">
        <v>217.8</v>
      </c>
      <c r="G55" s="131">
        <v>514.28</v>
      </c>
      <c r="H55" s="132">
        <v>38.480000000000004</v>
      </c>
      <c r="I55" s="132">
        <v>22.679999999999996</v>
      </c>
      <c r="J55" s="132">
        <v>46.08</v>
      </c>
    </row>
    <row r="56" spans="1:10" x14ac:dyDescent="0.3">
      <c r="A56" s="127">
        <v>43298</v>
      </c>
      <c r="B56" s="130">
        <v>1825.8999999999994</v>
      </c>
      <c r="C56" s="130">
        <v>1558</v>
      </c>
      <c r="D56" s="130">
        <v>5312.7999999999965</v>
      </c>
      <c r="E56" s="131">
        <v>124.75</v>
      </c>
      <c r="F56" s="131">
        <v>132.23000000000002</v>
      </c>
      <c r="G56" s="131">
        <v>367.95</v>
      </c>
      <c r="H56" s="132">
        <v>13.170000000000002</v>
      </c>
      <c r="I56" s="132">
        <v>13.129999999999995</v>
      </c>
      <c r="J56" s="132">
        <v>35.309999999999995</v>
      </c>
    </row>
    <row r="57" spans="1:10" x14ac:dyDescent="0.3">
      <c r="A57" s="127">
        <v>43305</v>
      </c>
      <c r="B57" s="130">
        <v>3751.4</v>
      </c>
      <c r="C57" s="130">
        <v>4154.2</v>
      </c>
      <c r="D57" s="130">
        <v>5423.5</v>
      </c>
      <c r="E57" s="131">
        <v>253.14</v>
      </c>
      <c r="F57" s="131">
        <v>329.38</v>
      </c>
      <c r="G57" s="131">
        <v>469.78999999999996</v>
      </c>
      <c r="H57" s="132">
        <v>30.290000000000003</v>
      </c>
      <c r="I57" s="132">
        <v>36.159999999999997</v>
      </c>
      <c r="J57" s="132">
        <v>52.550000000000004</v>
      </c>
    </row>
    <row r="58" spans="1:10" x14ac:dyDescent="0.3">
      <c r="A58" s="127">
        <v>43312</v>
      </c>
      <c r="B58" s="130">
        <v>3905.7999999999993</v>
      </c>
      <c r="C58" s="130">
        <v>3133.4</v>
      </c>
      <c r="D58" s="130">
        <v>2998.2999999999997</v>
      </c>
      <c r="E58" s="131">
        <v>301.03000000000003</v>
      </c>
      <c r="F58" s="131">
        <v>276.54000000000002</v>
      </c>
      <c r="G58" s="131">
        <v>271.45999999999998</v>
      </c>
      <c r="H58" s="132">
        <v>33.31</v>
      </c>
      <c r="I58" s="132">
        <v>29.990000000000006</v>
      </c>
      <c r="J58" s="132">
        <v>28.419999999999995</v>
      </c>
    </row>
    <row r="59" spans="1:10" x14ac:dyDescent="0.3">
      <c r="A59" s="127">
        <v>43319</v>
      </c>
      <c r="B59" s="130">
        <v>4904.3</v>
      </c>
      <c r="C59" s="130">
        <v>2189.3000000000002</v>
      </c>
      <c r="D59" s="130">
        <v>4291.8</v>
      </c>
      <c r="E59" s="131">
        <v>350.78</v>
      </c>
      <c r="F59" s="131">
        <v>134.37</v>
      </c>
      <c r="G59" s="131">
        <v>373.74</v>
      </c>
      <c r="H59" s="132">
        <v>37.67</v>
      </c>
      <c r="I59" s="132">
        <v>15.2</v>
      </c>
      <c r="J59" s="132">
        <v>36.910000000000004</v>
      </c>
    </row>
    <row r="60" spans="1:10" x14ac:dyDescent="0.3">
      <c r="A60" s="127">
        <v>43326</v>
      </c>
      <c r="B60" s="130">
        <v>4168.6000000000004</v>
      </c>
      <c r="C60" s="130">
        <v>3979</v>
      </c>
      <c r="D60" s="130">
        <v>4448.5</v>
      </c>
      <c r="E60" s="131">
        <v>349.47</v>
      </c>
      <c r="F60" s="131">
        <v>238.14</v>
      </c>
      <c r="G60" s="131">
        <v>327.65999999999997</v>
      </c>
      <c r="H60" s="132">
        <v>36.42</v>
      </c>
      <c r="I60" s="132">
        <v>24.64</v>
      </c>
      <c r="J60" s="132">
        <v>30.770000000000003</v>
      </c>
    </row>
    <row r="61" spans="1:10" x14ac:dyDescent="0.3">
      <c r="A61" s="127">
        <v>43333</v>
      </c>
      <c r="B61" s="130">
        <v>1135</v>
      </c>
      <c r="C61" s="130">
        <v>2598.5000000000009</v>
      </c>
      <c r="D61" s="130">
        <v>3797.8999999999996</v>
      </c>
      <c r="E61" s="131">
        <v>54.080000000000005</v>
      </c>
      <c r="F61" s="131">
        <v>177.42</v>
      </c>
      <c r="G61" s="131">
        <v>270.88</v>
      </c>
      <c r="H61" s="132">
        <v>6.02</v>
      </c>
      <c r="I61" s="132">
        <v>17.929999999999996</v>
      </c>
      <c r="J61" s="132">
        <v>27.799999999999997</v>
      </c>
    </row>
    <row r="62" spans="1:10" x14ac:dyDescent="0.3">
      <c r="A62" s="127">
        <v>43340</v>
      </c>
      <c r="B62" s="130">
        <v>2297.8000000000006</v>
      </c>
      <c r="C62" s="130">
        <v>3632.8999999999996</v>
      </c>
      <c r="D62" s="130">
        <v>4166</v>
      </c>
      <c r="E62" s="131">
        <v>164.75</v>
      </c>
      <c r="F62" s="131">
        <v>287.36</v>
      </c>
      <c r="G62" s="131">
        <v>307.62</v>
      </c>
      <c r="H62" s="132">
        <v>23.87</v>
      </c>
      <c r="I62" s="132">
        <v>26.57</v>
      </c>
      <c r="J62" s="132">
        <v>28.670000000000005</v>
      </c>
    </row>
    <row r="63" spans="1:10" x14ac:dyDescent="0.3">
      <c r="A63" s="127">
        <v>43347</v>
      </c>
      <c r="B63" s="130">
        <v>1745.9</v>
      </c>
      <c r="C63" s="130">
        <v>4247.8000000000029</v>
      </c>
      <c r="D63" s="130">
        <v>3296.1</v>
      </c>
      <c r="E63" s="131">
        <v>221.15000000000003</v>
      </c>
      <c r="F63" s="131">
        <v>321.76</v>
      </c>
      <c r="G63" s="131">
        <v>280.62</v>
      </c>
      <c r="H63" s="132">
        <v>22.150000000000006</v>
      </c>
      <c r="I63" s="132">
        <v>27.849999999999994</v>
      </c>
      <c r="J63" s="132">
        <v>26.350000000000005</v>
      </c>
    </row>
    <row r="64" spans="1:10" x14ac:dyDescent="0.3">
      <c r="A64" s="127">
        <v>43361</v>
      </c>
      <c r="B64" s="130">
        <v>3164.8</v>
      </c>
      <c r="C64" s="130">
        <v>1539</v>
      </c>
      <c r="D64" s="130">
        <v>5527.6</v>
      </c>
      <c r="E64" s="131">
        <v>201.81</v>
      </c>
      <c r="F64" s="131">
        <v>109.9</v>
      </c>
      <c r="G64" s="131">
        <v>332.78999999999996</v>
      </c>
      <c r="H64" s="132">
        <v>18.97</v>
      </c>
      <c r="I64" s="132">
        <v>10.809999999999995</v>
      </c>
      <c r="J64" s="132">
        <v>33.100000000000009</v>
      </c>
    </row>
    <row r="65" spans="1:10" x14ac:dyDescent="0.3">
      <c r="A65" s="127">
        <v>43375</v>
      </c>
      <c r="B65" s="130">
        <v>3357.6</v>
      </c>
      <c r="C65" s="130">
        <v>2778.4</v>
      </c>
      <c r="D65" s="130">
        <v>3483.5</v>
      </c>
      <c r="E65" s="131">
        <v>230.25</v>
      </c>
      <c r="F65" s="131">
        <v>167.12</v>
      </c>
      <c r="G65" s="131">
        <v>316.02999999999997</v>
      </c>
      <c r="H65" s="132">
        <v>22.180000000000007</v>
      </c>
      <c r="I65" s="132">
        <v>17.32</v>
      </c>
      <c r="J65" s="132">
        <v>32.010000000000005</v>
      </c>
    </row>
    <row r="66" spans="1:10" x14ac:dyDescent="0.3">
      <c r="A66" s="127">
        <v>43403</v>
      </c>
      <c r="B66" s="130">
        <v>2774.4</v>
      </c>
      <c r="C66" s="130">
        <v>4223.3999999999996</v>
      </c>
      <c r="D66" s="130">
        <v>3963.8</v>
      </c>
      <c r="E66" s="131">
        <v>108.58</v>
      </c>
      <c r="F66" s="131">
        <v>324.34000000000003</v>
      </c>
      <c r="G66" s="131">
        <v>349.66</v>
      </c>
      <c r="H66" s="132">
        <v>10.32</v>
      </c>
      <c r="I66" s="132">
        <v>32.46</v>
      </c>
      <c r="J66" s="132">
        <v>28</v>
      </c>
    </row>
    <row r="67" spans="1:10" x14ac:dyDescent="0.3">
      <c r="A67" s="33">
        <v>43431</v>
      </c>
      <c r="B67" s="133">
        <v>2921.4999999999995</v>
      </c>
      <c r="C67" s="133">
        <v>3685.3160000000003</v>
      </c>
      <c r="D67" s="133">
        <v>2532.3000000000002</v>
      </c>
      <c r="E67" s="134">
        <v>191.9</v>
      </c>
      <c r="F67" s="134">
        <v>291.90000000000003</v>
      </c>
      <c r="G67" s="134">
        <v>184.35</v>
      </c>
      <c r="H67" s="135">
        <v>16.439999999999998</v>
      </c>
      <c r="I67" s="135">
        <v>29.549999999999997</v>
      </c>
      <c r="J67" s="135">
        <v>16.119999999999997</v>
      </c>
    </row>
    <row r="68" spans="1:10" x14ac:dyDescent="0.3">
      <c r="A68" s="33">
        <v>43515</v>
      </c>
      <c r="B68" s="133">
        <v>2149.5</v>
      </c>
      <c r="C68" s="133">
        <v>1809.5</v>
      </c>
      <c r="D68" s="133">
        <v>2031.5</v>
      </c>
      <c r="E68" s="134">
        <v>169.99</v>
      </c>
      <c r="F68" s="134">
        <v>204.85000000000002</v>
      </c>
      <c r="G68" s="134">
        <v>233.45999999999998</v>
      </c>
      <c r="H68" s="135">
        <v>12.409999999999997</v>
      </c>
      <c r="I68" s="135">
        <v>10.519999999999996</v>
      </c>
      <c r="J68" s="135">
        <v>17.759999999999998</v>
      </c>
    </row>
    <row r="69" spans="1:10" x14ac:dyDescent="0.3">
      <c r="A69" s="33">
        <v>43543</v>
      </c>
      <c r="B69" s="133">
        <v>922.5</v>
      </c>
      <c r="C69" s="133">
        <v>1455</v>
      </c>
      <c r="D69" s="133">
        <v>2490.5</v>
      </c>
      <c r="E69" s="133">
        <v>108.23</v>
      </c>
      <c r="F69" s="133">
        <v>141.19</v>
      </c>
      <c r="G69" s="133">
        <v>291.62</v>
      </c>
      <c r="H69" s="135">
        <v>8.2800000000000011</v>
      </c>
      <c r="I69" s="135">
        <v>5.2800000000000011</v>
      </c>
      <c r="J69" s="135">
        <v>21.400000000000006</v>
      </c>
    </row>
    <row r="70" spans="1:10" x14ac:dyDescent="0.3">
      <c r="A70" s="128">
        <v>43578</v>
      </c>
      <c r="B70" s="133">
        <v>2331.6</v>
      </c>
      <c r="C70" s="133">
        <v>2141</v>
      </c>
      <c r="D70" s="133">
        <v>1318.5</v>
      </c>
      <c r="E70" s="133">
        <v>233.89</v>
      </c>
      <c r="F70" s="133">
        <v>188.99</v>
      </c>
      <c r="G70" s="133">
        <v>118.05</v>
      </c>
      <c r="H70" s="135">
        <v>18.720000000000002</v>
      </c>
      <c r="I70" s="135">
        <v>11.54</v>
      </c>
      <c r="J70" s="135">
        <v>6.9400000000000013</v>
      </c>
    </row>
    <row r="71" spans="1:10" x14ac:dyDescent="0.3">
      <c r="A71" s="129">
        <v>43606</v>
      </c>
      <c r="B71" s="136">
        <v>969</v>
      </c>
      <c r="C71" s="136">
        <v>4205.3999999999996</v>
      </c>
      <c r="D71" s="136">
        <v>2230.5</v>
      </c>
      <c r="E71" s="136">
        <v>50.86</v>
      </c>
      <c r="F71" s="136">
        <v>180.91</v>
      </c>
      <c r="G71" s="136">
        <v>158.44</v>
      </c>
      <c r="H71" s="137">
        <v>7.3099999999999987</v>
      </c>
      <c r="I71" s="137">
        <v>20.990000000000002</v>
      </c>
      <c r="J71" s="137">
        <v>20.270000000000003</v>
      </c>
    </row>
    <row r="72" spans="1:10" x14ac:dyDescent="0.3">
      <c r="A72" s="54" t="s">
        <v>105</v>
      </c>
      <c r="B72" s="138">
        <f>+AVERAGE(B26:B71)</f>
        <v>2595.0267391304355</v>
      </c>
      <c r="C72" s="138">
        <f t="shared" ref="C72:J72" si="3">+AVERAGE(C26:C71)</f>
        <v>2661.3220869565216</v>
      </c>
      <c r="D72" s="138">
        <f t="shared" si="3"/>
        <v>3121.8739130434783</v>
      </c>
      <c r="E72" s="138">
        <f t="shared" si="3"/>
        <v>178.66260869565215</v>
      </c>
      <c r="F72" s="138">
        <f t="shared" si="3"/>
        <v>197.26043478260868</v>
      </c>
      <c r="G72" s="138">
        <f t="shared" si="3"/>
        <v>244.41434782608698</v>
      </c>
      <c r="H72" s="138">
        <f t="shared" si="3"/>
        <v>17.392347826086954</v>
      </c>
      <c r="I72" s="138">
        <f t="shared" si="3"/>
        <v>18.395130434782608</v>
      </c>
      <c r="J72" s="138">
        <f t="shared" si="3"/>
        <v>22.877021739130431</v>
      </c>
    </row>
    <row r="73" spans="1:10" x14ac:dyDescent="0.3">
      <c r="A73" t="s">
        <v>106</v>
      </c>
      <c r="B73" s="8">
        <f>+_xlfn.STDEV.S(B26:B71)</f>
        <v>1165.5858214840655</v>
      </c>
      <c r="C73" s="8">
        <f t="shared" ref="C73:J73" si="4">+_xlfn.STDEV.S(C26:C71)</f>
        <v>1042.6051730141687</v>
      </c>
      <c r="D73" s="8">
        <f t="shared" si="4"/>
        <v>1357.5581980460809</v>
      </c>
      <c r="E73" s="8">
        <f t="shared" si="4"/>
        <v>107.31081686049033</v>
      </c>
      <c r="F73" s="8">
        <f t="shared" si="4"/>
        <v>117.79661972053584</v>
      </c>
      <c r="G73" s="8">
        <f t="shared" si="4"/>
        <v>149.05121696401579</v>
      </c>
      <c r="H73" s="8">
        <f t="shared" si="4"/>
        <v>10.655638101164817</v>
      </c>
      <c r="I73" s="8">
        <f t="shared" si="4"/>
        <v>9.8275584005358212</v>
      </c>
      <c r="J73" s="8">
        <f t="shared" si="4"/>
        <v>12.911921864848837</v>
      </c>
    </row>
    <row r="74" spans="1:10" x14ac:dyDescent="0.3">
      <c r="A74" s="47" t="s">
        <v>109</v>
      </c>
      <c r="B74" s="124">
        <f>+COUNT(B26:B71)</f>
        <v>46</v>
      </c>
      <c r="C74" s="124">
        <f t="shared" ref="C74:J74" si="5">+COUNT(C26:C71)</f>
        <v>46</v>
      </c>
      <c r="D74" s="124">
        <f t="shared" si="5"/>
        <v>46</v>
      </c>
      <c r="E74" s="124">
        <f t="shared" si="5"/>
        <v>46</v>
      </c>
      <c r="F74" s="124">
        <f t="shared" si="5"/>
        <v>46</v>
      </c>
      <c r="G74" s="124">
        <f t="shared" si="5"/>
        <v>46</v>
      </c>
      <c r="H74" s="124">
        <f t="shared" si="5"/>
        <v>46</v>
      </c>
      <c r="I74" s="124">
        <f t="shared" si="5"/>
        <v>46</v>
      </c>
      <c r="J74" s="124">
        <f t="shared" si="5"/>
        <v>46</v>
      </c>
    </row>
    <row r="75" spans="1:10" x14ac:dyDescent="0.3">
      <c r="A75" s="106" t="s">
        <v>107</v>
      </c>
      <c r="B75" s="101"/>
      <c r="C75" s="102">
        <f>_xlfn.T.TEST(B26:B71,C26:C71,1,1)</f>
        <v>0.35985014237023499</v>
      </c>
      <c r="D75" s="103">
        <f>_xlfn.T.TEST(C26:C71,D26:D71,1,1)</f>
        <v>5.7785761043451121E-3</v>
      </c>
      <c r="E75" s="99"/>
      <c r="F75" s="102">
        <f>_xlfn.T.TEST(E26:E71,F26:F71,1,1)</f>
        <v>0.11915961324865615</v>
      </c>
      <c r="G75" s="103">
        <f>_xlfn.T.TEST(F26:F71,G26:G71,1,1)</f>
        <v>1.5047528783024059E-3</v>
      </c>
      <c r="H75" s="99"/>
      <c r="I75" s="102">
        <f>_xlfn.T.TEST(H26:H71,I26:I71,1,1)</f>
        <v>0.24896635635555814</v>
      </c>
      <c r="J75" s="103">
        <f>_xlfn.T.TEST(I26:I71,J26:J71,1,1)</f>
        <v>1.2542676433923241E-3</v>
      </c>
    </row>
    <row r="76" spans="1:10" x14ac:dyDescent="0.3">
      <c r="A76" s="107" t="s">
        <v>108</v>
      </c>
      <c r="B76" s="104"/>
      <c r="C76" s="105"/>
      <c r="D76" s="103">
        <f>_xlfn.T.TEST(B26:B71,D26:D71,1,1)</f>
        <v>2.2700871973948674E-3</v>
      </c>
      <c r="E76" s="100"/>
      <c r="F76" s="105"/>
      <c r="G76" s="103">
        <f>_xlfn.T.TEST(E26:E71,G26:G71,1,1)</f>
        <v>1.3573869793989568E-4</v>
      </c>
      <c r="H76" s="100"/>
      <c r="I76" s="105"/>
      <c r="J76" s="103">
        <f>_xlfn.T.TEST(H26:H71,J26:J71,1,1)</f>
        <v>2.3038345644586666E-4</v>
      </c>
    </row>
    <row r="78" spans="1:10" x14ac:dyDescent="0.3">
      <c r="A78" s="54" t="s">
        <v>113</v>
      </c>
    </row>
    <row r="79" spans="1:10" x14ac:dyDescent="0.3">
      <c r="A79" s="54"/>
      <c r="B79" s="145" t="s">
        <v>114</v>
      </c>
      <c r="C79" s="145"/>
      <c r="D79" s="146"/>
      <c r="E79" s="147" t="s">
        <v>115</v>
      </c>
      <c r="F79" s="145"/>
      <c r="G79" s="146"/>
      <c r="H79" s="147" t="s">
        <v>116</v>
      </c>
      <c r="I79" s="145"/>
      <c r="J79" s="146"/>
    </row>
    <row r="80" spans="1:10" x14ac:dyDescent="0.3">
      <c r="A80" s="43" t="s">
        <v>46</v>
      </c>
      <c r="B80" s="111" t="s">
        <v>101</v>
      </c>
      <c r="C80" s="111" t="s">
        <v>102</v>
      </c>
      <c r="D80" s="112" t="s">
        <v>103</v>
      </c>
      <c r="E80" s="113" t="s">
        <v>101</v>
      </c>
      <c r="F80" s="111" t="s">
        <v>102</v>
      </c>
      <c r="G80" s="112" t="s">
        <v>103</v>
      </c>
      <c r="H80" s="113" t="s">
        <v>101</v>
      </c>
      <c r="I80" s="111" t="s">
        <v>102</v>
      </c>
      <c r="J80" s="112" t="s">
        <v>103</v>
      </c>
    </row>
    <row r="81" spans="1:10" x14ac:dyDescent="0.3">
      <c r="A81" s="127">
        <v>42926</v>
      </c>
      <c r="B81" s="20">
        <v>203</v>
      </c>
      <c r="C81" s="20">
        <v>219</v>
      </c>
      <c r="D81" s="6">
        <v>223</v>
      </c>
      <c r="E81" s="92">
        <v>5.93</v>
      </c>
      <c r="F81" s="20">
        <v>6.629999999999999</v>
      </c>
      <c r="G81" s="6">
        <v>9.4199999999999982</v>
      </c>
      <c r="H81" s="92">
        <v>0.46999999999999886</v>
      </c>
      <c r="I81" s="20">
        <v>0.57000000000000028</v>
      </c>
      <c r="J81" s="6">
        <v>0.7099999999999973</v>
      </c>
    </row>
    <row r="82" spans="1:10" x14ac:dyDescent="0.3">
      <c r="A82" s="127">
        <v>42954</v>
      </c>
      <c r="B82" s="20">
        <v>63.7</v>
      </c>
      <c r="C82" s="20">
        <v>120</v>
      </c>
      <c r="D82" s="6">
        <v>179</v>
      </c>
      <c r="E82" s="92">
        <v>1.3900000000000001</v>
      </c>
      <c r="F82" s="20">
        <v>3.8299999999999996</v>
      </c>
      <c r="G82" s="6">
        <v>6.15</v>
      </c>
      <c r="H82" s="92">
        <v>8.9999999999999858E-2</v>
      </c>
      <c r="I82" s="20">
        <v>0.27499999999999991</v>
      </c>
      <c r="J82" s="6">
        <v>0.51499999999999968</v>
      </c>
    </row>
    <row r="83" spans="1:10" x14ac:dyDescent="0.3">
      <c r="A83" s="127">
        <v>42982</v>
      </c>
      <c r="B83" s="20">
        <v>233</v>
      </c>
      <c r="C83" s="20">
        <v>231</v>
      </c>
      <c r="D83" s="6">
        <v>213</v>
      </c>
      <c r="E83" s="92">
        <v>7.4700000000000006</v>
      </c>
      <c r="F83" s="20">
        <v>9.94</v>
      </c>
      <c r="G83" s="6">
        <v>7.31</v>
      </c>
      <c r="H83" s="92">
        <v>0.54</v>
      </c>
      <c r="I83" s="20">
        <v>0.8149999999999995</v>
      </c>
      <c r="J83" s="6">
        <v>0.50499999999999989</v>
      </c>
    </row>
    <row r="84" spans="1:10" x14ac:dyDescent="0.3">
      <c r="A84" s="127">
        <v>43010</v>
      </c>
      <c r="B84" s="20">
        <v>22.7</v>
      </c>
      <c r="C84" s="20">
        <v>36.299999999999997</v>
      </c>
      <c r="D84" s="6">
        <v>47</v>
      </c>
      <c r="E84" s="92">
        <v>0.77099999999999991</v>
      </c>
      <c r="F84" s="20">
        <v>1.1950000000000003</v>
      </c>
      <c r="G84" s="6">
        <v>2.8879999999999999</v>
      </c>
      <c r="H84" s="92">
        <v>4.550000000000054E-2</v>
      </c>
      <c r="I84" s="20">
        <v>9.7500000000000142E-2</v>
      </c>
      <c r="J84" s="6">
        <v>0.2289999999999992</v>
      </c>
    </row>
    <row r="85" spans="1:10" x14ac:dyDescent="0.3">
      <c r="A85" s="127">
        <v>43038</v>
      </c>
      <c r="B85" s="20">
        <v>0</v>
      </c>
      <c r="C85" s="20">
        <v>123</v>
      </c>
      <c r="D85" s="6">
        <v>16.2</v>
      </c>
      <c r="E85" s="92">
        <v>0</v>
      </c>
      <c r="F85" s="20">
        <v>3.4099999999999997</v>
      </c>
      <c r="G85" s="6">
        <v>0.5</v>
      </c>
      <c r="H85" s="92">
        <v>0</v>
      </c>
      <c r="I85" s="20">
        <v>0.27499999999999991</v>
      </c>
      <c r="J85" s="6">
        <v>4.9999999999998934E-3</v>
      </c>
    </row>
    <row r="86" spans="1:10" x14ac:dyDescent="0.3">
      <c r="A86" s="127">
        <v>43066</v>
      </c>
      <c r="B86" s="20"/>
      <c r="C86" s="20"/>
      <c r="D86" s="6"/>
      <c r="E86" s="92">
        <v>0</v>
      </c>
      <c r="F86" s="20">
        <v>0</v>
      </c>
      <c r="G86" s="6">
        <v>0.54</v>
      </c>
      <c r="H86" s="92">
        <v>0</v>
      </c>
      <c r="I86" s="20">
        <v>0</v>
      </c>
      <c r="J86" s="6">
        <v>0.17999999999999972</v>
      </c>
    </row>
    <row r="87" spans="1:10" hidden="1" x14ac:dyDescent="0.3">
      <c r="A87" s="127">
        <v>43087</v>
      </c>
      <c r="B87" s="20"/>
      <c r="C87" s="20"/>
      <c r="D87" s="6"/>
      <c r="E87" s="92"/>
      <c r="F87" s="20"/>
      <c r="G87" s="6"/>
      <c r="H87" s="92"/>
      <c r="I87" s="20"/>
      <c r="J87" s="6"/>
    </row>
    <row r="88" spans="1:10" hidden="1" x14ac:dyDescent="0.3">
      <c r="A88" s="127">
        <f>+A89-28</f>
        <v>43157</v>
      </c>
      <c r="B88" s="20"/>
      <c r="C88" s="20"/>
      <c r="D88" s="6"/>
      <c r="E88" s="92"/>
      <c r="F88" s="20"/>
      <c r="G88" s="6"/>
      <c r="H88" s="92"/>
      <c r="I88" s="20"/>
      <c r="J88" s="6"/>
    </row>
    <row r="89" spans="1:10" x14ac:dyDescent="0.3">
      <c r="A89" s="127">
        <v>43185</v>
      </c>
      <c r="B89" s="20">
        <v>21.5</v>
      </c>
      <c r="C89" s="20">
        <v>32.5</v>
      </c>
      <c r="D89" s="6">
        <v>17</v>
      </c>
      <c r="E89" s="92">
        <v>2.96</v>
      </c>
      <c r="F89" s="20">
        <v>4.9800000000000004</v>
      </c>
      <c r="G89" s="6">
        <v>5.0100000000000007</v>
      </c>
      <c r="H89" s="92">
        <v>0.36249999999999982</v>
      </c>
      <c r="I89" s="20">
        <v>0.66600000000000037</v>
      </c>
      <c r="J89" s="6">
        <v>0.34500000000000042</v>
      </c>
    </row>
    <row r="90" spans="1:10" x14ac:dyDescent="0.3">
      <c r="A90" s="127">
        <v>43220</v>
      </c>
      <c r="B90" s="20">
        <v>17.2</v>
      </c>
      <c r="C90" s="20">
        <v>23.6</v>
      </c>
      <c r="D90" s="6">
        <v>9.4</v>
      </c>
      <c r="E90" s="92">
        <v>1.6199999999999997</v>
      </c>
      <c r="F90" s="20">
        <v>1.8100000000000005</v>
      </c>
      <c r="G90" s="6">
        <v>0.20000000000000018</v>
      </c>
      <c r="H90" s="92">
        <v>0.20499999999999963</v>
      </c>
      <c r="I90" s="20">
        <v>0.17999999999999972</v>
      </c>
      <c r="J90" s="6">
        <v>1.4999999999999999E-2</v>
      </c>
    </row>
    <row r="91" spans="1:10" x14ac:dyDescent="0.3">
      <c r="A91" s="127">
        <v>43248</v>
      </c>
      <c r="B91" s="20">
        <v>176</v>
      </c>
      <c r="C91" s="20">
        <v>151</v>
      </c>
      <c r="D91" s="6">
        <v>143</v>
      </c>
      <c r="E91" s="92">
        <v>10.130000000000001</v>
      </c>
      <c r="F91" s="20">
        <v>16.809999999999999</v>
      </c>
      <c r="G91" s="6">
        <v>10.940000000000001</v>
      </c>
      <c r="H91" s="92">
        <v>0.50500000000000078</v>
      </c>
      <c r="I91" s="20">
        <v>0.60999999999999943</v>
      </c>
      <c r="J91" s="6">
        <v>0.47500000000000142</v>
      </c>
    </row>
    <row r="92" spans="1:10" x14ac:dyDescent="0.3">
      <c r="A92" s="127">
        <v>43277</v>
      </c>
      <c r="B92" s="20">
        <v>97</v>
      </c>
      <c r="C92" s="20">
        <v>85.4</v>
      </c>
      <c r="D92" s="6">
        <v>128</v>
      </c>
      <c r="E92" s="92">
        <v>13.379999999999999</v>
      </c>
      <c r="F92" s="20">
        <v>5.01</v>
      </c>
      <c r="G92" s="6">
        <v>17.5</v>
      </c>
      <c r="H92" s="92">
        <v>0.44999999999999929</v>
      </c>
      <c r="I92" s="20">
        <v>0.34500000000000064</v>
      </c>
      <c r="J92" s="6">
        <v>0.76500000000000057</v>
      </c>
    </row>
    <row r="93" spans="1:10" x14ac:dyDescent="0.3">
      <c r="A93" s="127">
        <v>43305</v>
      </c>
      <c r="B93" s="20">
        <v>62.7</v>
      </c>
      <c r="C93" s="20">
        <v>103</v>
      </c>
      <c r="D93" s="6">
        <v>177</v>
      </c>
      <c r="E93" s="92">
        <v>3.9999999999999996</v>
      </c>
      <c r="F93" s="20">
        <v>8.6</v>
      </c>
      <c r="G93" s="6">
        <v>11.67</v>
      </c>
      <c r="H93" s="92">
        <v>0.25</v>
      </c>
      <c r="I93" s="20">
        <v>0.62000000000000011</v>
      </c>
      <c r="J93" s="6">
        <v>0.76500000000000012</v>
      </c>
    </row>
    <row r="94" spans="1:10" x14ac:dyDescent="0.3">
      <c r="A94" s="127">
        <v>43333</v>
      </c>
      <c r="B94" s="20">
        <v>148</v>
      </c>
      <c r="C94" s="20">
        <v>129</v>
      </c>
      <c r="D94" s="6">
        <v>144</v>
      </c>
      <c r="E94" s="92">
        <v>10.200000000000001</v>
      </c>
      <c r="F94" s="20">
        <v>10.69</v>
      </c>
      <c r="G94" s="6">
        <v>9.879999999999999</v>
      </c>
      <c r="H94" s="92">
        <v>0.44500000000000028</v>
      </c>
      <c r="I94" s="20">
        <v>0.55000000000000027</v>
      </c>
      <c r="J94" s="6">
        <v>0.44999999999999973</v>
      </c>
    </row>
    <row r="95" spans="1:10" x14ac:dyDescent="0.3">
      <c r="A95" s="127">
        <v>43361</v>
      </c>
      <c r="B95" s="20">
        <v>208</v>
      </c>
      <c r="C95" s="20">
        <v>153</v>
      </c>
      <c r="D95" s="6">
        <v>185</v>
      </c>
      <c r="E95" s="92">
        <v>14.409999999999998</v>
      </c>
      <c r="F95" s="20">
        <v>11.25</v>
      </c>
      <c r="G95" s="6">
        <v>12.27</v>
      </c>
      <c r="H95" s="92">
        <v>0.90500000000000025</v>
      </c>
      <c r="I95" s="20">
        <v>0.73</v>
      </c>
      <c r="J95" s="6">
        <v>0.78000000000000025</v>
      </c>
    </row>
    <row r="96" spans="1:10" x14ac:dyDescent="0.3">
      <c r="A96" s="127">
        <v>43389</v>
      </c>
      <c r="B96" s="20">
        <v>102</v>
      </c>
      <c r="C96" s="20">
        <v>40</v>
      </c>
      <c r="D96" s="6">
        <v>78</v>
      </c>
      <c r="E96" s="92">
        <v>5.3570000000000002</v>
      </c>
      <c r="F96" s="20">
        <v>2.9540000000000002</v>
      </c>
      <c r="G96" s="6">
        <v>3.7879999999999998</v>
      </c>
      <c r="H96" s="92">
        <v>0.54199999999999982</v>
      </c>
      <c r="I96" s="20">
        <v>0.28799999999999981</v>
      </c>
      <c r="J96" s="6">
        <v>0.32549999999999946</v>
      </c>
    </row>
    <row r="97" spans="1:10" x14ac:dyDescent="0.3">
      <c r="A97" s="44">
        <v>43431</v>
      </c>
      <c r="B97" s="47">
        <v>38.5</v>
      </c>
      <c r="C97" s="47">
        <v>39</v>
      </c>
      <c r="D97" s="91">
        <v>75.5</v>
      </c>
      <c r="E97" s="139">
        <v>4.4309999999999992</v>
      </c>
      <c r="F97" s="47">
        <v>6.7850000000000001</v>
      </c>
      <c r="G97" s="91">
        <v>5.5789999999999997</v>
      </c>
      <c r="H97" s="139">
        <v>0.36999999999999966</v>
      </c>
      <c r="I97" s="47">
        <v>0.64750000000000019</v>
      </c>
      <c r="J97" s="91">
        <v>0.35250000000000004</v>
      </c>
    </row>
    <row r="98" spans="1:10" x14ac:dyDescent="0.3">
      <c r="A98" s="54" t="s">
        <v>105</v>
      </c>
      <c r="B98" s="138">
        <f>+AVERAGE(B81:B97)</f>
        <v>99.521428571428586</v>
      </c>
      <c r="C98" s="138">
        <f t="shared" ref="C98:J98" si="6">+AVERAGE(C81:C97)</f>
        <v>106.12857142857142</v>
      </c>
      <c r="D98" s="138">
        <f t="shared" si="6"/>
        <v>116.79285714285713</v>
      </c>
      <c r="E98" s="94">
        <f t="shared" si="6"/>
        <v>5.4699333333333326</v>
      </c>
      <c r="F98" s="94">
        <f t="shared" si="6"/>
        <v>6.2595999999999998</v>
      </c>
      <c r="G98" s="94">
        <f t="shared" si="6"/>
        <v>6.9096666666666655</v>
      </c>
      <c r="H98" s="94">
        <f t="shared" si="6"/>
        <v>0.34533333333333321</v>
      </c>
      <c r="I98" s="94">
        <f t="shared" si="6"/>
        <v>0.44460000000000011</v>
      </c>
      <c r="J98" s="94">
        <f t="shared" si="6"/>
        <v>0.42779999999999979</v>
      </c>
    </row>
    <row r="99" spans="1:10" x14ac:dyDescent="0.3">
      <c r="A99" t="s">
        <v>106</v>
      </c>
      <c r="B99" s="8">
        <f>+_xlfn.STDEV.S(B81:B97)</f>
        <v>80.161569332206795</v>
      </c>
      <c r="C99" s="8">
        <f t="shared" ref="C99:J99" si="7">+_xlfn.STDEV.S(C81:C97)</f>
        <v>67.919765204942422</v>
      </c>
      <c r="D99" s="8">
        <f t="shared" si="7"/>
        <v>75.410185644255634</v>
      </c>
      <c r="E99" s="97">
        <f t="shared" si="7"/>
        <v>4.7338929233268274</v>
      </c>
      <c r="F99" s="97">
        <f t="shared" si="7"/>
        <v>4.5360483400044531</v>
      </c>
      <c r="G99" s="97">
        <f t="shared" si="7"/>
        <v>5.0258533556383211</v>
      </c>
      <c r="H99" s="97">
        <f t="shared" si="7"/>
        <v>0.25000197618266568</v>
      </c>
      <c r="I99" s="97">
        <f t="shared" si="7"/>
        <v>0.24984639566856148</v>
      </c>
      <c r="J99" s="97">
        <f t="shared" si="7"/>
        <v>0.25641134641709717</v>
      </c>
    </row>
    <row r="100" spans="1:10" x14ac:dyDescent="0.3">
      <c r="A100" s="47" t="s">
        <v>109</v>
      </c>
      <c r="B100" s="124">
        <f>+COUNT(B52:B97)</f>
        <v>37</v>
      </c>
      <c r="C100" s="124">
        <f t="shared" ref="C100:J100" si="8">+COUNT(C52:C97)</f>
        <v>38</v>
      </c>
      <c r="D100" s="124">
        <f t="shared" si="8"/>
        <v>39</v>
      </c>
      <c r="E100" s="87">
        <f t="shared" si="8"/>
        <v>38</v>
      </c>
      <c r="F100" s="87">
        <f t="shared" si="8"/>
        <v>39</v>
      </c>
      <c r="G100" s="87">
        <f t="shared" si="8"/>
        <v>40</v>
      </c>
      <c r="H100" s="87">
        <f t="shared" si="8"/>
        <v>38</v>
      </c>
      <c r="I100" s="87">
        <f t="shared" si="8"/>
        <v>39</v>
      </c>
      <c r="J100" s="87">
        <f t="shared" si="8"/>
        <v>40</v>
      </c>
    </row>
    <row r="101" spans="1:10" x14ac:dyDescent="0.3">
      <c r="A101" s="106" t="s">
        <v>107</v>
      </c>
      <c r="B101" s="101"/>
      <c r="C101" s="102">
        <f>_xlfn.T.TEST(B81:B97,C81:C97,1,1)</f>
        <v>0.30132526659512793</v>
      </c>
      <c r="D101" s="103">
        <f>_xlfn.T.TEST(C81:C97,D81:D97,1,1)</f>
        <v>0.19232572217743282</v>
      </c>
      <c r="E101" s="99"/>
      <c r="F101" s="102">
        <f>_xlfn.T.TEST(E81:E97,F81:F97,1,1)</f>
        <v>0.20177521564123874</v>
      </c>
      <c r="G101" s="103">
        <f>_xlfn.T.TEST(F81:F97,G81:G97,1,1)</f>
        <v>0.27296465301815348</v>
      </c>
      <c r="H101" s="99"/>
      <c r="I101" s="102">
        <f>_xlfn.T.TEST(H81:H97,I81:I97,1,1)</f>
        <v>2.8974411701468021E-2</v>
      </c>
      <c r="J101" s="103">
        <f>_xlfn.T.TEST(I81:I97,J81:J97,1,1)</f>
        <v>0.39054761246668918</v>
      </c>
    </row>
    <row r="102" spans="1:10" x14ac:dyDescent="0.3">
      <c r="A102" s="140" t="s">
        <v>108</v>
      </c>
      <c r="B102" s="141"/>
      <c r="C102" s="142"/>
      <c r="D102" s="143">
        <f>_xlfn.T.TEST(B81:B97,D81:D97,1,1)</f>
        <v>9.5240678151434027E-2</v>
      </c>
      <c r="E102" s="144"/>
      <c r="F102" s="142"/>
      <c r="G102" s="143">
        <f>_xlfn.T.TEST(E81:E97,G81:G97,1,1)</f>
        <v>2.7824181557203183E-2</v>
      </c>
      <c r="H102" s="144"/>
      <c r="I102" s="142"/>
      <c r="J102" s="143">
        <f>_xlfn.T.TEST(H81:H97,J81:J97,1,1)</f>
        <v>8.2905942156370968E-2</v>
      </c>
    </row>
  </sheetData>
  <mergeCells count="9">
    <mergeCell ref="B79:D79"/>
    <mergeCell ref="E79:G79"/>
    <mergeCell ref="H79:J79"/>
    <mergeCell ref="B3:D3"/>
    <mergeCell ref="E3:G3"/>
    <mergeCell ref="H3:J3"/>
    <mergeCell ref="B24:D24"/>
    <mergeCell ref="E24:G24"/>
    <mergeCell ref="H24:J24"/>
  </mergeCells>
  <conditionalFormatting sqref="C19">
    <cfRule type="cellIs" dxfId="30" priority="26" operator="lessThan">
      <formula>0.05</formula>
    </cfRule>
  </conditionalFormatting>
  <conditionalFormatting sqref="D19:D20">
    <cfRule type="cellIs" dxfId="29" priority="25" operator="lessThan">
      <formula>0.05</formula>
    </cfRule>
  </conditionalFormatting>
  <conditionalFormatting sqref="J19:J20">
    <cfRule type="cellIs" dxfId="28" priority="17" operator="lessThan">
      <formula>0.05</formula>
    </cfRule>
  </conditionalFormatting>
  <conditionalFormatting sqref="F19">
    <cfRule type="cellIs" dxfId="27" priority="20" operator="lessThan">
      <formula>0.05</formula>
    </cfRule>
  </conditionalFormatting>
  <conditionalFormatting sqref="G19:G20">
    <cfRule type="cellIs" dxfId="26" priority="19" operator="lessThan">
      <formula>0.05</formula>
    </cfRule>
  </conditionalFormatting>
  <conditionalFormatting sqref="I19">
    <cfRule type="cellIs" dxfId="25" priority="18" operator="lessThan">
      <formula>0.05</formula>
    </cfRule>
  </conditionalFormatting>
  <conditionalFormatting sqref="C75">
    <cfRule type="cellIs" dxfId="24" priority="16" operator="lessThan">
      <formula>0.05</formula>
    </cfRule>
  </conditionalFormatting>
  <conditionalFormatting sqref="D75:D76">
    <cfRule type="cellIs" dxfId="23" priority="15" operator="lessThan">
      <formula>0.05</formula>
    </cfRule>
  </conditionalFormatting>
  <conditionalFormatting sqref="F75">
    <cfRule type="cellIs" dxfId="22" priority="10" operator="lessThan">
      <formula>0.05</formula>
    </cfRule>
  </conditionalFormatting>
  <conditionalFormatting sqref="G75:G76">
    <cfRule type="cellIs" dxfId="21" priority="9" operator="lessThan">
      <formula>0.05</formula>
    </cfRule>
  </conditionalFormatting>
  <conditionalFormatting sqref="I75">
    <cfRule type="cellIs" dxfId="20" priority="8" operator="lessThan">
      <formula>0.05</formula>
    </cfRule>
  </conditionalFormatting>
  <conditionalFormatting sqref="J75:J76">
    <cfRule type="cellIs" dxfId="19" priority="7" operator="lessThan">
      <formula>0.05</formula>
    </cfRule>
  </conditionalFormatting>
  <conditionalFormatting sqref="C101">
    <cfRule type="cellIs" dxfId="18" priority="6" operator="lessThan">
      <formula>0.05</formula>
    </cfRule>
  </conditionalFormatting>
  <conditionalFormatting sqref="D101:D102">
    <cfRule type="cellIs" dxfId="17" priority="5" operator="lessThan">
      <formula>0.05</formula>
    </cfRule>
  </conditionalFormatting>
  <conditionalFormatting sqref="F101">
    <cfRule type="cellIs" dxfId="16" priority="4" operator="lessThan">
      <formula>0.05</formula>
    </cfRule>
  </conditionalFormatting>
  <conditionalFormatting sqref="G101:G102">
    <cfRule type="cellIs" dxfId="15" priority="3" operator="lessThan">
      <formula>0.05</formula>
    </cfRule>
  </conditionalFormatting>
  <conditionalFormatting sqref="I101">
    <cfRule type="cellIs" dxfId="14" priority="2" operator="lessThan">
      <formula>0.05</formula>
    </cfRule>
  </conditionalFormatting>
  <conditionalFormatting sqref="J101:J102">
    <cfRule type="cellIs" dxfId="13" priority="1" operator="lessThan">
      <formula>0.05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7"/>
  <sheetViews>
    <sheetView zoomScale="90" zoomScaleNormal="90" workbookViewId="0">
      <pane xSplit="4" ySplit="6" topLeftCell="E64" activePane="bottomRight" state="frozen"/>
      <selection pane="topRight" activeCell="E1" sqref="E1"/>
      <selection pane="bottomLeft" activeCell="A6" sqref="A6"/>
      <selection pane="bottomRight" activeCell="C85" sqref="C85"/>
    </sheetView>
  </sheetViews>
  <sheetFormatPr defaultColWidth="10.88671875" defaultRowHeight="14.4" x14ac:dyDescent="0.3"/>
  <cols>
    <col min="1" max="1" width="5.88671875" style="2" customWidth="1"/>
    <col min="2" max="2" width="9.33203125" style="4" customWidth="1"/>
    <col min="3" max="3" width="10.88671875" style="5"/>
    <col min="4" max="4" width="14" style="5" customWidth="1"/>
    <col min="12" max="12" width="10.88671875" style="6"/>
    <col min="13" max="13" width="11.44140625" customWidth="1"/>
    <col min="17" max="17" width="10.88671875" style="6"/>
    <col min="18" max="18" width="10.88671875" style="7"/>
    <col min="19" max="20" width="10.88671875" style="8"/>
    <col min="21" max="21" width="9.88671875" style="9" customWidth="1"/>
    <col min="22" max="22" width="10.88671875" style="9"/>
    <col min="23" max="23" width="7.5546875" style="10" customWidth="1"/>
  </cols>
  <sheetData>
    <row r="1" spans="1:23" ht="18" x14ac:dyDescent="0.35">
      <c r="A1" s="3" t="s">
        <v>31</v>
      </c>
    </row>
    <row r="2" spans="1:23" ht="18" x14ac:dyDescent="0.35">
      <c r="A2" s="3"/>
      <c r="E2" s="158" t="s">
        <v>56</v>
      </c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48" t="s">
        <v>33</v>
      </c>
      <c r="V2" s="148"/>
      <c r="W2" s="149"/>
    </row>
    <row r="3" spans="1:23" ht="18.75" customHeight="1" x14ac:dyDescent="0.35">
      <c r="A3" s="3"/>
      <c r="E3" s="150" t="s">
        <v>34</v>
      </c>
      <c r="F3" s="150"/>
      <c r="G3" s="150"/>
      <c r="H3" s="150"/>
      <c r="I3" s="150"/>
      <c r="J3" s="150"/>
      <c r="K3" s="150"/>
      <c r="L3" s="151"/>
      <c r="M3" s="147" t="s">
        <v>32</v>
      </c>
      <c r="N3" s="145"/>
      <c r="O3" s="145"/>
      <c r="P3" s="145"/>
      <c r="Q3" s="146"/>
      <c r="R3" s="152" t="s">
        <v>117</v>
      </c>
      <c r="S3" s="153"/>
      <c r="T3" s="154"/>
      <c r="U3" s="148"/>
      <c r="V3" s="148"/>
      <c r="W3" s="149"/>
    </row>
    <row r="4" spans="1:23" ht="30" customHeight="1" x14ac:dyDescent="0.3">
      <c r="E4" s="150"/>
      <c r="F4" s="150"/>
      <c r="G4" s="150"/>
      <c r="H4" s="150"/>
      <c r="I4" s="150"/>
      <c r="J4" s="150"/>
      <c r="K4" s="150"/>
      <c r="L4" s="151"/>
      <c r="M4" s="155" t="s">
        <v>35</v>
      </c>
      <c r="N4" s="156"/>
      <c r="O4" s="156"/>
      <c r="P4" s="156"/>
      <c r="Q4" s="157"/>
      <c r="R4" s="152"/>
      <c r="S4" s="153"/>
      <c r="T4" s="154"/>
      <c r="U4" s="148"/>
      <c r="V4" s="148"/>
      <c r="W4" s="149"/>
    </row>
    <row r="5" spans="1:23" s="20" customFormat="1" ht="16.2" x14ac:dyDescent="0.3">
      <c r="A5" s="11"/>
      <c r="B5" s="4"/>
      <c r="C5" s="5"/>
      <c r="D5" s="12"/>
      <c r="E5" s="13" t="s">
        <v>36</v>
      </c>
      <c r="F5" s="13"/>
      <c r="G5" s="13" t="s">
        <v>37</v>
      </c>
      <c r="H5" s="13" t="s">
        <v>38</v>
      </c>
      <c r="I5" s="13" t="s">
        <v>39</v>
      </c>
      <c r="J5" s="13" t="s">
        <v>37</v>
      </c>
      <c r="K5" s="13" t="s">
        <v>37</v>
      </c>
      <c r="L5" s="14" t="s">
        <v>37</v>
      </c>
      <c r="M5" s="15" t="s">
        <v>40</v>
      </c>
      <c r="N5" s="15" t="s">
        <v>41</v>
      </c>
      <c r="O5" s="15" t="s">
        <v>41</v>
      </c>
      <c r="P5" s="15" t="s">
        <v>41</v>
      </c>
      <c r="Q5" s="16" t="s">
        <v>41</v>
      </c>
      <c r="R5" s="17" t="s">
        <v>42</v>
      </c>
      <c r="S5" s="18" t="s">
        <v>43</v>
      </c>
      <c r="T5" s="19" t="s">
        <v>43</v>
      </c>
      <c r="U5" s="13" t="s">
        <v>44</v>
      </c>
      <c r="V5" s="13" t="s">
        <v>44</v>
      </c>
      <c r="W5" s="14" t="s">
        <v>44</v>
      </c>
    </row>
    <row r="6" spans="1:23" s="32" customFormat="1" ht="15" thickBot="1" x14ac:dyDescent="0.35">
      <c r="A6" s="21" t="s">
        <v>45</v>
      </c>
      <c r="B6" s="22" t="s">
        <v>46</v>
      </c>
      <c r="C6" s="23" t="s">
        <v>47</v>
      </c>
      <c r="D6" s="24" t="s">
        <v>48</v>
      </c>
      <c r="E6" s="25" t="s">
        <v>1</v>
      </c>
      <c r="F6" s="25" t="s">
        <v>2</v>
      </c>
      <c r="G6" s="25" t="s">
        <v>3</v>
      </c>
      <c r="H6" s="25" t="s">
        <v>4</v>
      </c>
      <c r="I6" s="25" t="s">
        <v>5</v>
      </c>
      <c r="J6" s="25" t="s">
        <v>6</v>
      </c>
      <c r="K6" s="25" t="s">
        <v>7</v>
      </c>
      <c r="L6" s="26" t="s">
        <v>8</v>
      </c>
      <c r="M6" s="27" t="s">
        <v>49</v>
      </c>
      <c r="N6" s="27" t="s">
        <v>50</v>
      </c>
      <c r="O6" s="27" t="s">
        <v>51</v>
      </c>
      <c r="P6" s="27" t="s">
        <v>52</v>
      </c>
      <c r="Q6" s="28" t="s">
        <v>53</v>
      </c>
      <c r="R6" s="29" t="s">
        <v>9</v>
      </c>
      <c r="S6" s="30" t="s">
        <v>54</v>
      </c>
      <c r="T6" s="31" t="s">
        <v>55</v>
      </c>
      <c r="U6" s="25" t="s">
        <v>0</v>
      </c>
      <c r="V6" s="25" t="s">
        <v>10</v>
      </c>
      <c r="W6" s="26" t="s">
        <v>11</v>
      </c>
    </row>
    <row r="7" spans="1:23" x14ac:dyDescent="0.3">
      <c r="A7" s="2">
        <v>1</v>
      </c>
      <c r="B7" s="33">
        <v>42898</v>
      </c>
      <c r="C7" s="34"/>
      <c r="D7" s="40" t="str">
        <f t="shared" ref="D7:D57" si="0">DAY(B7)&amp;"-"&amp;MONTH(B7)&amp;"-"&amp;YEAR(B7)&amp;"-"&amp;A7</f>
        <v>12-6-2017-1</v>
      </c>
      <c r="E7" s="35">
        <v>197.60000000000002</v>
      </c>
      <c r="F7" s="35">
        <v>7.65</v>
      </c>
      <c r="G7" s="35">
        <v>4.9749999999999996</v>
      </c>
      <c r="H7" s="35">
        <v>21.35</v>
      </c>
      <c r="I7" s="35"/>
      <c r="L7" s="36"/>
      <c r="R7" s="37"/>
      <c r="T7" s="38"/>
    </row>
    <row r="8" spans="1:23" x14ac:dyDescent="0.3">
      <c r="A8" s="2">
        <v>1</v>
      </c>
      <c r="B8" s="33">
        <v>42926</v>
      </c>
      <c r="C8" s="39">
        <f>+B8-B7</f>
        <v>28</v>
      </c>
      <c r="D8" s="40" t="str">
        <f>DAY(B8)&amp;"-"&amp;MONTH(B8)&amp;"-"&amp;YEAR(B8)&amp;"-"&amp;A8</f>
        <v>10-7-2017-1</v>
      </c>
      <c r="E8" s="35">
        <v>228.25</v>
      </c>
      <c r="F8" s="35">
        <v>7.3250000000000002</v>
      </c>
      <c r="G8" s="35">
        <v>6.1224999999999996</v>
      </c>
      <c r="H8" s="35">
        <v>21.200000000000003</v>
      </c>
      <c r="I8" s="35">
        <v>3.9899999999999998</v>
      </c>
      <c r="J8" s="35">
        <v>0.03</v>
      </c>
      <c r="K8" s="35">
        <v>0.02</v>
      </c>
      <c r="L8" s="35">
        <v>1E-3</v>
      </c>
      <c r="M8" s="35"/>
      <c r="N8" s="35"/>
      <c r="O8" s="35"/>
      <c r="P8" s="35"/>
      <c r="Q8" s="60"/>
      <c r="R8" s="37"/>
      <c r="S8" s="8">
        <v>18.7</v>
      </c>
      <c r="T8" s="38">
        <v>542.1</v>
      </c>
      <c r="U8" s="41">
        <v>6.8286021334986846E-2</v>
      </c>
      <c r="V8" s="41">
        <v>5.2590696902202617E-2</v>
      </c>
      <c r="W8" s="42">
        <v>3.3299173915206356E-2</v>
      </c>
    </row>
    <row r="9" spans="1:23" x14ac:dyDescent="0.3">
      <c r="A9" s="2">
        <v>1</v>
      </c>
      <c r="B9" s="33">
        <v>42954</v>
      </c>
      <c r="C9" s="39">
        <f>+B9-B8</f>
        <v>28</v>
      </c>
      <c r="D9" s="40" t="str">
        <f t="shared" si="0"/>
        <v>7-8-2017-1</v>
      </c>
      <c r="E9" s="35">
        <v>209.87500000000003</v>
      </c>
      <c r="F9" s="35">
        <v>7.65</v>
      </c>
      <c r="G9" s="35">
        <v>6.4774999999999991</v>
      </c>
      <c r="H9" s="35">
        <v>20.6</v>
      </c>
      <c r="I9" s="35">
        <v>2.35</v>
      </c>
      <c r="J9" s="35"/>
      <c r="K9" s="35"/>
      <c r="L9" s="35"/>
      <c r="M9" s="35"/>
      <c r="N9" s="35"/>
      <c r="O9" s="35"/>
      <c r="P9" s="35"/>
      <c r="Q9" s="60"/>
      <c r="R9" s="37">
        <v>15363.749871137819</v>
      </c>
      <c r="S9" s="8">
        <v>17.874503968253965</v>
      </c>
      <c r="T9" s="38">
        <v>500.48611111111103</v>
      </c>
      <c r="U9" s="41">
        <v>2.6892399318427209E-2</v>
      </c>
      <c r="V9" s="41">
        <v>3.7914355652996679E-3</v>
      </c>
      <c r="W9" s="42">
        <v>-1.1732288106144715E-2</v>
      </c>
    </row>
    <row r="10" spans="1:23" x14ac:dyDescent="0.3">
      <c r="A10" s="2">
        <v>1</v>
      </c>
      <c r="B10" s="33">
        <v>42982</v>
      </c>
      <c r="C10" s="39">
        <f>+B10-B9</f>
        <v>28</v>
      </c>
      <c r="D10" s="40" t="str">
        <f t="shared" si="0"/>
        <v>4-9-2017-1</v>
      </c>
      <c r="E10" s="35">
        <v>189.64999999999998</v>
      </c>
      <c r="F10" s="35">
        <v>7.9</v>
      </c>
      <c r="G10" s="35">
        <v>7.4249999999999998</v>
      </c>
      <c r="H10" s="35">
        <v>18.725000000000001</v>
      </c>
      <c r="I10" s="35">
        <v>3.2250000000000001</v>
      </c>
      <c r="J10" s="35"/>
      <c r="K10" s="35"/>
      <c r="L10" s="35"/>
      <c r="M10" s="35"/>
      <c r="N10" s="35"/>
      <c r="O10" s="35"/>
      <c r="P10" s="35"/>
      <c r="Q10" s="60"/>
      <c r="R10" s="37">
        <v>14144.892857142859</v>
      </c>
      <c r="S10" s="8">
        <v>16.640476190476189</v>
      </c>
      <c r="T10" s="38">
        <v>465.93333333333328</v>
      </c>
      <c r="U10" s="41">
        <v>7.320860971084088E-2</v>
      </c>
      <c r="V10" s="41">
        <v>9.2208019535015076E-2</v>
      </c>
      <c r="W10" s="42">
        <v>8.1256647100211771E-2</v>
      </c>
    </row>
    <row r="11" spans="1:23" x14ac:dyDescent="0.3">
      <c r="A11" s="2">
        <v>1</v>
      </c>
      <c r="B11" s="33">
        <v>43010</v>
      </c>
      <c r="C11" s="39">
        <f>+B11-B10</f>
        <v>28</v>
      </c>
      <c r="D11" s="40" t="str">
        <f t="shared" si="0"/>
        <v>2-10-2017-1</v>
      </c>
      <c r="E11" s="35">
        <v>167.05</v>
      </c>
      <c r="F11" s="35">
        <v>8.3000000000000007</v>
      </c>
      <c r="G11" s="35">
        <v>8.879999999999999</v>
      </c>
      <c r="H11" s="35">
        <v>14.7</v>
      </c>
      <c r="I11" s="35">
        <v>1.2</v>
      </c>
      <c r="J11" s="35">
        <v>0.01</v>
      </c>
      <c r="K11" s="35">
        <v>0</v>
      </c>
      <c r="L11" s="35">
        <v>0</v>
      </c>
      <c r="M11" s="35"/>
      <c r="N11" s="35"/>
      <c r="O11" s="35"/>
      <c r="P11" s="35"/>
      <c r="Q11" s="60"/>
      <c r="R11" s="37">
        <v>9561.15</v>
      </c>
      <c r="S11" s="8">
        <v>13.419880952380954</v>
      </c>
      <c r="T11" s="38">
        <v>375.75666666666672</v>
      </c>
      <c r="U11" s="41">
        <v>-9.9583020419570876E-3</v>
      </c>
      <c r="V11" s="41">
        <v>-2.1559164636031598E-2</v>
      </c>
      <c r="W11" s="42">
        <v>-2.6291591630129507E-2</v>
      </c>
    </row>
    <row r="12" spans="1:23" x14ac:dyDescent="0.3">
      <c r="A12" s="2">
        <v>1</v>
      </c>
      <c r="B12" s="33">
        <v>43087</v>
      </c>
      <c r="C12" s="39">
        <f>+B12-B11</f>
        <v>77</v>
      </c>
      <c r="D12" s="40" t="str">
        <f t="shared" si="0"/>
        <v>18-12-2017-1</v>
      </c>
      <c r="E12" s="35">
        <v>133.5</v>
      </c>
      <c r="F12" s="35">
        <v>8.5</v>
      </c>
      <c r="G12" s="35">
        <v>12.87</v>
      </c>
      <c r="H12" s="35">
        <v>3.1</v>
      </c>
      <c r="I12" s="35">
        <v>0.69</v>
      </c>
      <c r="J12" s="35"/>
      <c r="K12" s="35"/>
      <c r="L12" s="35"/>
      <c r="M12" s="35"/>
      <c r="N12" s="35"/>
      <c r="O12" s="35"/>
      <c r="P12" s="35"/>
      <c r="Q12" s="60"/>
      <c r="R12" s="37"/>
      <c r="T12" s="38"/>
      <c r="U12" s="41"/>
      <c r="V12" s="41"/>
      <c r="W12" s="42"/>
    </row>
    <row r="13" spans="1:23" x14ac:dyDescent="0.3">
      <c r="A13" s="2">
        <v>1</v>
      </c>
      <c r="B13" s="33">
        <f>+B14-28</f>
        <v>43157</v>
      </c>
      <c r="C13" s="39">
        <f t="shared" ref="C13:C22" si="1">+B13-B12</f>
        <v>70</v>
      </c>
      <c r="D13" s="40" t="str">
        <f t="shared" si="0"/>
        <v>26-2-2018-1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60"/>
      <c r="R13" s="37"/>
      <c r="T13" s="38"/>
      <c r="U13" s="41"/>
      <c r="V13" s="41"/>
      <c r="W13" s="42"/>
    </row>
    <row r="14" spans="1:23" x14ac:dyDescent="0.3">
      <c r="A14" s="2">
        <v>1</v>
      </c>
      <c r="B14" s="33">
        <v>43185</v>
      </c>
      <c r="C14" s="39">
        <f>+B14-B13</f>
        <v>28</v>
      </c>
      <c r="D14" s="40" t="str">
        <f t="shared" si="0"/>
        <v>26-3-2018-1</v>
      </c>
      <c r="E14" s="35">
        <v>155.25</v>
      </c>
      <c r="F14" s="35">
        <v>7.9</v>
      </c>
      <c r="G14" s="35">
        <v>11.15</v>
      </c>
      <c r="H14" s="35">
        <v>7.7</v>
      </c>
      <c r="I14" s="35">
        <v>3.29</v>
      </c>
      <c r="J14" s="35"/>
      <c r="K14" s="35"/>
      <c r="L14" s="35"/>
      <c r="M14" s="35"/>
      <c r="N14" s="35"/>
      <c r="O14" s="35"/>
      <c r="P14" s="35"/>
      <c r="Q14" s="60"/>
      <c r="R14" s="37">
        <v>7984.3499999999995</v>
      </c>
      <c r="S14" s="8">
        <v>3.1273239087301605</v>
      </c>
      <c r="T14" s="38">
        <v>87.565069444444489</v>
      </c>
      <c r="U14" s="41">
        <v>-1.1898015947447802E-2</v>
      </c>
      <c r="V14" s="41">
        <v>-6.6920116948420939E-3</v>
      </c>
      <c r="W14" s="42">
        <v>8.2165712199565588E-3</v>
      </c>
    </row>
    <row r="15" spans="1:23" x14ac:dyDescent="0.3">
      <c r="A15" s="2">
        <v>1</v>
      </c>
      <c r="B15" s="33">
        <v>43220</v>
      </c>
      <c r="C15" s="39">
        <f t="shared" si="1"/>
        <v>35</v>
      </c>
      <c r="D15" s="40" t="str">
        <f t="shared" si="0"/>
        <v>30-4-2018-1</v>
      </c>
      <c r="E15" s="35">
        <v>151.30000000000001</v>
      </c>
      <c r="F15" s="35">
        <v>8.1</v>
      </c>
      <c r="G15" s="35">
        <v>8.6999999999999993</v>
      </c>
      <c r="H15" s="35">
        <v>12.4</v>
      </c>
      <c r="I15" s="35">
        <v>2.6</v>
      </c>
      <c r="J15" s="35"/>
      <c r="K15" s="35"/>
      <c r="L15" s="35"/>
      <c r="M15" s="35"/>
      <c r="N15" s="35"/>
      <c r="O15" s="35"/>
      <c r="P15" s="35"/>
      <c r="Q15" s="60"/>
      <c r="R15" s="37">
        <v>13072.864285714284</v>
      </c>
      <c r="S15" s="8">
        <v>12.486999007936506</v>
      </c>
      <c r="T15" s="38">
        <v>349.63597222222216</v>
      </c>
      <c r="U15" s="41">
        <v>-1.5893942795507092E-2</v>
      </c>
      <c r="V15" s="41">
        <v>-1.6833070486739939E-2</v>
      </c>
      <c r="W15" s="42">
        <v>-2.3400783612827138E-2</v>
      </c>
    </row>
    <row r="16" spans="1:23" x14ac:dyDescent="0.3">
      <c r="A16" s="2">
        <v>1</v>
      </c>
      <c r="B16" s="33">
        <v>43248</v>
      </c>
      <c r="C16" s="39">
        <f t="shared" si="1"/>
        <v>28</v>
      </c>
      <c r="D16" s="40" t="str">
        <f t="shared" si="0"/>
        <v>28-5-2018-1</v>
      </c>
      <c r="E16" s="35">
        <v>145.42500000000001</v>
      </c>
      <c r="F16" s="35">
        <v>7.7749999999999995</v>
      </c>
      <c r="G16" s="35">
        <v>6.9266666666666667</v>
      </c>
      <c r="H16" s="35">
        <v>20.225000000000001</v>
      </c>
      <c r="I16" s="35">
        <v>2.81</v>
      </c>
      <c r="J16" s="35">
        <v>0.02</v>
      </c>
      <c r="K16" s="35">
        <v>0.01</v>
      </c>
      <c r="L16" s="35">
        <v>1E-3</v>
      </c>
      <c r="M16" s="35"/>
      <c r="N16" s="35"/>
      <c r="O16" s="35"/>
      <c r="P16" s="35"/>
      <c r="Q16" s="60"/>
      <c r="R16" s="37">
        <v>17668.13722334004</v>
      </c>
      <c r="S16" s="8">
        <v>14.403033234126982</v>
      </c>
      <c r="T16" s="38">
        <v>403.28493055555549</v>
      </c>
      <c r="U16" s="41">
        <v>6.3188807620571288E-2</v>
      </c>
      <c r="V16" s="41">
        <v>2.9944735495437042E-2</v>
      </c>
      <c r="W16" s="42">
        <v>4.1182445182499127E-3</v>
      </c>
    </row>
    <row r="17" spans="1:23" x14ac:dyDescent="0.3">
      <c r="A17" s="2">
        <v>1</v>
      </c>
      <c r="B17" s="33">
        <v>43277</v>
      </c>
      <c r="C17" s="39">
        <f t="shared" si="1"/>
        <v>29</v>
      </c>
      <c r="D17" s="40" t="str">
        <f t="shared" si="0"/>
        <v>26-6-2018-1</v>
      </c>
      <c r="E17" s="35">
        <v>147.5</v>
      </c>
      <c r="F17" s="35">
        <v>7.5</v>
      </c>
      <c r="G17" s="35">
        <v>6.543333333333333</v>
      </c>
      <c r="H17" s="35">
        <v>18.633333333333333</v>
      </c>
      <c r="I17" s="35">
        <v>2.3433333333333333</v>
      </c>
      <c r="J17" s="35">
        <v>0.01</v>
      </c>
      <c r="K17" s="35">
        <v>0</v>
      </c>
      <c r="L17" s="35">
        <v>7.0000000000000001E-3</v>
      </c>
      <c r="M17" s="35">
        <v>7.08</v>
      </c>
      <c r="N17" s="35">
        <v>0.39</v>
      </c>
      <c r="O17" s="35">
        <v>0.08</v>
      </c>
      <c r="P17" s="35">
        <v>3.6</v>
      </c>
      <c r="Q17" s="60">
        <v>0.04</v>
      </c>
      <c r="R17" s="37">
        <v>16077.235252071876</v>
      </c>
      <c r="S17" s="8">
        <v>17.785959821428573</v>
      </c>
      <c r="T17" s="38">
        <v>498.00687500000004</v>
      </c>
      <c r="U17" s="41">
        <v>4.0465986097973354E-2</v>
      </c>
      <c r="V17" s="41">
        <v>2.2045379420514884E-2</v>
      </c>
      <c r="W17" s="42">
        <v>1.3695389837705811E-2</v>
      </c>
    </row>
    <row r="18" spans="1:23" x14ac:dyDescent="0.3">
      <c r="A18" s="2">
        <v>1</v>
      </c>
      <c r="B18" s="33">
        <v>43305</v>
      </c>
      <c r="C18" s="39">
        <f t="shared" si="1"/>
        <v>28</v>
      </c>
      <c r="D18" s="40" t="str">
        <f t="shared" si="0"/>
        <v>24-7-2018-1</v>
      </c>
      <c r="E18" s="35">
        <v>149.5</v>
      </c>
      <c r="F18" s="35">
        <v>7.8500000000000005</v>
      </c>
      <c r="G18" s="35">
        <v>5.15</v>
      </c>
      <c r="H18" s="35">
        <v>20.774999999999999</v>
      </c>
      <c r="I18" s="35">
        <v>4.3999999999999995</v>
      </c>
      <c r="J18" s="35">
        <v>0.01</v>
      </c>
      <c r="K18" s="35">
        <v>0</v>
      </c>
      <c r="L18" s="35">
        <v>7.0000000000000001E-3</v>
      </c>
      <c r="M18" s="35"/>
      <c r="N18" s="35"/>
      <c r="O18" s="35"/>
      <c r="P18" s="35"/>
      <c r="Q18" s="60"/>
      <c r="R18" s="37">
        <v>23397.436778115509</v>
      </c>
      <c r="S18" s="8">
        <v>20.375126488095244</v>
      </c>
      <c r="T18" s="38">
        <v>570.50354166666682</v>
      </c>
      <c r="U18" s="41">
        <v>2.6327288070597126E-2</v>
      </c>
      <c r="V18" s="41">
        <v>1.2738390854954731E-2</v>
      </c>
      <c r="W18" s="42">
        <v>-1.4480896718148728E-2</v>
      </c>
    </row>
    <row r="19" spans="1:23" x14ac:dyDescent="0.3">
      <c r="A19" s="2">
        <v>1</v>
      </c>
      <c r="B19" s="33">
        <v>43333</v>
      </c>
      <c r="C19" s="39">
        <f t="shared" si="1"/>
        <v>28</v>
      </c>
      <c r="D19" s="40" t="str">
        <f t="shared" si="0"/>
        <v>21-8-2018-1</v>
      </c>
      <c r="E19" s="35">
        <v>159.625</v>
      </c>
      <c r="F19" s="35">
        <v>7.75</v>
      </c>
      <c r="G19" s="35">
        <v>5.65</v>
      </c>
      <c r="H19" s="35">
        <v>21.575000000000003</v>
      </c>
      <c r="I19" s="35">
        <v>1.615</v>
      </c>
      <c r="J19" s="35">
        <v>0.01</v>
      </c>
      <c r="K19" s="35">
        <v>0</v>
      </c>
      <c r="L19" s="35">
        <v>1.4999999999999999E-2</v>
      </c>
      <c r="M19" s="35">
        <v>7.49</v>
      </c>
      <c r="N19" s="35">
        <v>0.08</v>
      </c>
      <c r="O19" s="35">
        <v>0.06</v>
      </c>
      <c r="P19" s="35">
        <v>6</v>
      </c>
      <c r="Q19" s="60">
        <v>0.13200000000000001</v>
      </c>
      <c r="R19" s="37">
        <v>17256.441227229148</v>
      </c>
      <c r="S19" s="8">
        <v>21.878745039682531</v>
      </c>
      <c r="T19" s="38">
        <v>612.60486111111084</v>
      </c>
      <c r="U19" s="41">
        <v>5.7000531860784256E-2</v>
      </c>
      <c r="V19" s="41">
        <v>1.8419272806015002E-2</v>
      </c>
      <c r="W19" s="42">
        <v>1.7844725827423785E-2</v>
      </c>
    </row>
    <row r="20" spans="1:23" x14ac:dyDescent="0.3">
      <c r="A20" s="2">
        <v>1</v>
      </c>
      <c r="B20" s="33">
        <v>43361</v>
      </c>
      <c r="C20" s="39">
        <f t="shared" si="1"/>
        <v>28</v>
      </c>
      <c r="D20" s="40" t="str">
        <f t="shared" si="0"/>
        <v>18-9-2018-1</v>
      </c>
      <c r="E20" s="35">
        <v>160.73333333333332</v>
      </c>
      <c r="F20" s="35">
        <v>7.6333333333333329</v>
      </c>
      <c r="G20" s="35">
        <v>7.876666666666666</v>
      </c>
      <c r="H20" s="35">
        <v>17.8</v>
      </c>
      <c r="I20" s="35">
        <v>1.4166666666666667</v>
      </c>
      <c r="J20" s="35">
        <v>0.01</v>
      </c>
      <c r="K20" s="35">
        <v>0.01</v>
      </c>
      <c r="L20" s="35">
        <v>0.02</v>
      </c>
      <c r="M20" s="35">
        <v>7.25</v>
      </c>
      <c r="N20" s="35">
        <v>0.12</v>
      </c>
      <c r="O20" s="35">
        <v>0.04</v>
      </c>
      <c r="P20" s="35">
        <v>7.5</v>
      </c>
      <c r="Q20" s="60">
        <v>0.17899999999999999</v>
      </c>
      <c r="R20" s="37">
        <v>12648.749999999998</v>
      </c>
      <c r="S20" s="8">
        <v>16.117234623015875</v>
      </c>
      <c r="T20" s="38">
        <v>451.2825694444445</v>
      </c>
      <c r="U20" s="41">
        <v>6.9155024929970083E-2</v>
      </c>
      <c r="V20" s="41">
        <v>4.5505572644744252E-2</v>
      </c>
      <c r="W20" s="42">
        <v>3.1943997787916324E-2</v>
      </c>
    </row>
    <row r="21" spans="1:23" x14ac:dyDescent="0.3">
      <c r="A21" s="2">
        <v>1</v>
      </c>
      <c r="B21" s="33">
        <v>43389</v>
      </c>
      <c r="C21" s="39">
        <f t="shared" si="1"/>
        <v>28</v>
      </c>
      <c r="D21" s="40" t="str">
        <f t="shared" si="0"/>
        <v>16-10-2018-1</v>
      </c>
      <c r="E21" s="35">
        <v>160.9</v>
      </c>
      <c r="F21" s="35">
        <v>7.5</v>
      </c>
      <c r="G21" s="35">
        <v>9.82</v>
      </c>
      <c r="H21" s="35">
        <v>10</v>
      </c>
      <c r="I21" s="35">
        <v>0.59</v>
      </c>
      <c r="J21" s="35">
        <v>0</v>
      </c>
      <c r="K21" s="35">
        <v>0</v>
      </c>
      <c r="L21" s="35">
        <v>0.01</v>
      </c>
      <c r="M21" s="35"/>
      <c r="N21" s="35"/>
      <c r="O21" s="35"/>
      <c r="P21" s="35"/>
      <c r="Q21" s="60"/>
      <c r="R21" s="37">
        <v>10485.450000000001</v>
      </c>
      <c r="S21" s="8">
        <v>12.886681547619048</v>
      </c>
      <c r="T21" s="38">
        <v>360.82708333333335</v>
      </c>
      <c r="U21" s="41">
        <v>4.3706265415075544E-2</v>
      </c>
      <c r="V21" s="41">
        <v>2.6581195246297755E-2</v>
      </c>
      <c r="W21" s="42">
        <v>2.954306643944694E-2</v>
      </c>
    </row>
    <row r="22" spans="1:23" s="47" customFormat="1" x14ac:dyDescent="0.3">
      <c r="A22" s="43">
        <v>1</v>
      </c>
      <c r="B22" s="44">
        <v>43431</v>
      </c>
      <c r="C22" s="45">
        <f t="shared" si="1"/>
        <v>42</v>
      </c>
      <c r="D22" s="86" t="str">
        <f t="shared" si="0"/>
        <v>27-11-2018-1</v>
      </c>
      <c r="E22" s="46">
        <v>179.25</v>
      </c>
      <c r="F22" s="46">
        <v>7.55</v>
      </c>
      <c r="G22" s="46">
        <v>11.635</v>
      </c>
      <c r="H22" s="46">
        <v>5.4</v>
      </c>
      <c r="I22" s="46">
        <v>0.69</v>
      </c>
      <c r="J22" s="46"/>
      <c r="K22" s="46"/>
      <c r="L22" s="46"/>
      <c r="M22" s="46"/>
      <c r="N22" s="46"/>
      <c r="O22" s="46"/>
      <c r="P22" s="46"/>
      <c r="Q22" s="87"/>
      <c r="R22" s="48">
        <v>4544.4999999999991</v>
      </c>
      <c r="S22" s="49">
        <v>7.4771511243386284</v>
      </c>
      <c r="T22" s="50">
        <v>314.04034722222241</v>
      </c>
      <c r="U22" s="51">
        <v>5.9395442769424583E-3</v>
      </c>
      <c r="V22" s="51">
        <v>1.0109629721877657E-2</v>
      </c>
      <c r="W22" s="52">
        <v>-3.4671473796078199E-3</v>
      </c>
    </row>
    <row r="23" spans="1:23" x14ac:dyDescent="0.3">
      <c r="A23" s="2">
        <v>2</v>
      </c>
      <c r="B23" s="33">
        <v>42898</v>
      </c>
      <c r="C23" s="34"/>
      <c r="D23" s="40" t="str">
        <f t="shared" si="0"/>
        <v>12-6-2017-2</v>
      </c>
      <c r="E23" s="35">
        <v>197.3</v>
      </c>
      <c r="F23" s="35">
        <v>7.65</v>
      </c>
      <c r="G23" s="35">
        <v>4.9550000000000001</v>
      </c>
      <c r="H23" s="35">
        <v>21.450000000000003</v>
      </c>
      <c r="I23" s="35"/>
      <c r="J23" s="35"/>
      <c r="K23" s="35"/>
      <c r="L23" s="35"/>
      <c r="M23" s="35"/>
      <c r="N23" s="35"/>
      <c r="O23" s="35"/>
      <c r="P23" s="35"/>
      <c r="Q23" s="60"/>
      <c r="R23" s="37"/>
      <c r="T23" s="38"/>
      <c r="U23" s="41"/>
      <c r="V23" s="41"/>
      <c r="W23" s="42"/>
    </row>
    <row r="24" spans="1:23" x14ac:dyDescent="0.3">
      <c r="A24" s="2">
        <v>2</v>
      </c>
      <c r="B24" s="33">
        <v>42926</v>
      </c>
      <c r="C24" s="39">
        <f t="shared" ref="C24:C29" si="2">+B24-B23</f>
        <v>28</v>
      </c>
      <c r="D24" s="40" t="str">
        <f t="shared" si="0"/>
        <v>10-7-2017-2</v>
      </c>
      <c r="E24" s="35">
        <v>229.25</v>
      </c>
      <c r="F24" s="35">
        <v>7.5250000000000004</v>
      </c>
      <c r="G24" s="35">
        <v>6.21</v>
      </c>
      <c r="H24" s="35">
        <v>21.075000000000003</v>
      </c>
      <c r="I24" s="35">
        <v>4.34</v>
      </c>
      <c r="J24" s="35">
        <v>0.03</v>
      </c>
      <c r="K24" s="35">
        <v>0</v>
      </c>
      <c r="L24" s="35">
        <v>1E-3</v>
      </c>
      <c r="M24" s="35"/>
      <c r="N24" s="35"/>
      <c r="O24" s="35"/>
      <c r="P24" s="35"/>
      <c r="Q24" s="60"/>
      <c r="R24" s="37"/>
      <c r="S24" s="8">
        <v>18.7</v>
      </c>
      <c r="T24" s="38">
        <v>542.1</v>
      </c>
      <c r="U24" s="41">
        <v>7.0995512434083766E-2</v>
      </c>
      <c r="V24" s="41">
        <v>5.6575718016064647E-2</v>
      </c>
      <c r="W24" s="42">
        <v>4.0188590562509723E-2</v>
      </c>
    </row>
    <row r="25" spans="1:23" x14ac:dyDescent="0.3">
      <c r="A25" s="2">
        <v>2</v>
      </c>
      <c r="B25" s="33">
        <v>42954</v>
      </c>
      <c r="C25" s="39">
        <f t="shared" si="2"/>
        <v>28</v>
      </c>
      <c r="D25" s="40" t="str">
        <f t="shared" si="0"/>
        <v>7-8-2017-2</v>
      </c>
      <c r="E25" s="35">
        <v>216.8</v>
      </c>
      <c r="F25" s="35">
        <v>7.7499999999999991</v>
      </c>
      <c r="G25" s="35">
        <v>7.3749999999999991</v>
      </c>
      <c r="H25" s="35">
        <v>20.425000000000001</v>
      </c>
      <c r="I25" s="35">
        <v>2.98</v>
      </c>
      <c r="J25" s="35"/>
      <c r="K25" s="35"/>
      <c r="L25" s="35"/>
      <c r="M25" s="35"/>
      <c r="N25" s="35"/>
      <c r="O25" s="35"/>
      <c r="P25" s="35"/>
      <c r="Q25" s="60"/>
      <c r="R25" s="37">
        <v>15363.749871137819</v>
      </c>
      <c r="S25" s="8">
        <v>17.874503968253965</v>
      </c>
      <c r="T25" s="38">
        <v>500.48611111111103</v>
      </c>
      <c r="U25" s="41">
        <v>4.9510512897138939E-2</v>
      </c>
      <c r="V25" s="41">
        <v>3.9990044709940886E-2</v>
      </c>
      <c r="W25" s="42">
        <v>2.8159191441580553E-2</v>
      </c>
    </row>
    <row r="26" spans="1:23" x14ac:dyDescent="0.3">
      <c r="A26" s="2">
        <v>2</v>
      </c>
      <c r="B26" s="33">
        <v>42982</v>
      </c>
      <c r="C26" s="39">
        <f t="shared" si="2"/>
        <v>28</v>
      </c>
      <c r="D26" s="40" t="str">
        <f t="shared" si="0"/>
        <v>4-9-2017-2</v>
      </c>
      <c r="E26" s="35">
        <v>191.72499999999999</v>
      </c>
      <c r="F26" s="35">
        <v>7.9499999999999993</v>
      </c>
      <c r="G26" s="35">
        <v>7.6974999999999998</v>
      </c>
      <c r="H26" s="35">
        <v>18.274999999999999</v>
      </c>
      <c r="I26" s="35">
        <v>2.375</v>
      </c>
      <c r="J26" s="35"/>
      <c r="K26" s="35"/>
      <c r="L26" s="35"/>
      <c r="M26" s="35"/>
      <c r="N26" s="35"/>
      <c r="O26" s="35"/>
      <c r="P26" s="35"/>
      <c r="Q26" s="60"/>
      <c r="R26" s="37">
        <v>14144.892857142859</v>
      </c>
      <c r="S26" s="8">
        <v>16.640476190476189</v>
      </c>
      <c r="T26" s="38">
        <v>465.93333333333328</v>
      </c>
      <c r="U26" s="41">
        <v>7.2900726030701343E-2</v>
      </c>
      <c r="V26" s="41">
        <v>0.1024105917322921</v>
      </c>
      <c r="W26" s="42">
        <v>9.5957324731731131E-2</v>
      </c>
    </row>
    <row r="27" spans="1:23" x14ac:dyDescent="0.3">
      <c r="A27" s="2">
        <v>2</v>
      </c>
      <c r="B27" s="33">
        <v>43010</v>
      </c>
      <c r="C27" s="39">
        <f t="shared" si="2"/>
        <v>28</v>
      </c>
      <c r="D27" s="40" t="str">
        <f t="shared" si="0"/>
        <v>2-10-2017-2</v>
      </c>
      <c r="E27" s="35">
        <v>166.1</v>
      </c>
      <c r="F27" s="35">
        <v>8.15</v>
      </c>
      <c r="G27" s="35">
        <v>9.120000000000001</v>
      </c>
      <c r="H27" s="35">
        <v>14.5</v>
      </c>
      <c r="I27" s="35">
        <v>0.95000000000000007</v>
      </c>
      <c r="J27" s="35">
        <v>0</v>
      </c>
      <c r="K27" s="35">
        <v>0</v>
      </c>
      <c r="L27" s="35">
        <v>1E-3</v>
      </c>
      <c r="M27" s="35"/>
      <c r="N27" s="35"/>
      <c r="O27" s="35"/>
      <c r="P27" s="35"/>
      <c r="Q27" s="60"/>
      <c r="R27" s="37">
        <v>9561.15</v>
      </c>
      <c r="S27" s="8">
        <v>13.419880952380954</v>
      </c>
      <c r="T27" s="38">
        <v>375.75666666666672</v>
      </c>
      <c r="U27" s="41">
        <v>6.8078699860231974E-3</v>
      </c>
      <c r="V27" s="41">
        <v>-5.9086971073786711E-3</v>
      </c>
      <c r="W27" s="42">
        <v>9.2769594297357843E-4</v>
      </c>
    </row>
    <row r="28" spans="1:23" x14ac:dyDescent="0.3">
      <c r="A28" s="2">
        <v>2</v>
      </c>
      <c r="B28" s="33">
        <v>43038</v>
      </c>
      <c r="C28" s="39">
        <f t="shared" si="2"/>
        <v>28</v>
      </c>
      <c r="D28" s="40" t="str">
        <f t="shared" si="0"/>
        <v>30-10-2017-2</v>
      </c>
      <c r="E28" s="35">
        <v>179.7</v>
      </c>
      <c r="F28" s="35">
        <v>8.4</v>
      </c>
      <c r="G28" s="35">
        <v>9.76</v>
      </c>
      <c r="H28" s="35">
        <v>9.1999999999999993</v>
      </c>
      <c r="I28" s="35">
        <v>1.02</v>
      </c>
      <c r="J28" s="35"/>
      <c r="K28" s="35"/>
      <c r="L28" s="35"/>
      <c r="M28" s="35"/>
      <c r="N28" s="35"/>
      <c r="O28" s="35"/>
      <c r="P28" s="35"/>
      <c r="Q28" s="60"/>
      <c r="R28" s="37">
        <v>5673.0214285714292</v>
      </c>
      <c r="S28" s="8">
        <v>13.019062499999999</v>
      </c>
      <c r="T28" s="38">
        <v>364.53374999999994</v>
      </c>
      <c r="U28" s="41">
        <v>5.0392391918223631E-2</v>
      </c>
      <c r="V28" s="41">
        <v>2.0925413968131749E-2</v>
      </c>
      <c r="W28" s="42">
        <v>2.0940470581219013E-2</v>
      </c>
    </row>
    <row r="29" spans="1:23" x14ac:dyDescent="0.3">
      <c r="A29" s="2">
        <v>2</v>
      </c>
      <c r="B29" s="33">
        <v>43087</v>
      </c>
      <c r="C29" s="39">
        <f t="shared" si="2"/>
        <v>49</v>
      </c>
      <c r="D29" s="40" t="str">
        <f t="shared" si="0"/>
        <v>18-12-2017-2</v>
      </c>
      <c r="E29" s="53">
        <v>134.80000000000001</v>
      </c>
      <c r="F29" s="53">
        <v>8.8000000000000007</v>
      </c>
      <c r="G29" s="53">
        <v>13.15</v>
      </c>
      <c r="H29" s="53">
        <v>2.7</v>
      </c>
      <c r="I29" s="53">
        <v>1.53</v>
      </c>
      <c r="J29" s="35"/>
      <c r="K29" s="35"/>
      <c r="L29" s="35"/>
      <c r="M29" s="35"/>
      <c r="N29" s="35"/>
      <c r="O29" s="35"/>
      <c r="P29" s="35"/>
      <c r="Q29" s="60"/>
      <c r="R29" s="37"/>
      <c r="T29" s="38"/>
      <c r="U29" s="41"/>
      <c r="V29" s="41"/>
      <c r="W29" s="42"/>
    </row>
    <row r="30" spans="1:23" x14ac:dyDescent="0.3">
      <c r="A30" s="2">
        <v>2</v>
      </c>
      <c r="B30" s="33">
        <f>+B31-28</f>
        <v>43157</v>
      </c>
      <c r="C30" s="39">
        <f t="shared" ref="C30:C39" si="3">+B30-B29</f>
        <v>70</v>
      </c>
      <c r="D30" s="40" t="str">
        <f t="shared" si="0"/>
        <v>26-2-2018-2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60"/>
      <c r="R30" s="37"/>
      <c r="T30" s="38"/>
      <c r="U30" s="41"/>
      <c r="V30" s="41"/>
      <c r="W30" s="42"/>
    </row>
    <row r="31" spans="1:23" x14ac:dyDescent="0.3">
      <c r="A31" s="2">
        <v>2</v>
      </c>
      <c r="B31" s="33">
        <v>43185</v>
      </c>
      <c r="C31" s="39">
        <f t="shared" si="3"/>
        <v>28</v>
      </c>
      <c r="D31" s="40" t="str">
        <f t="shared" si="0"/>
        <v>26-3-2018-2</v>
      </c>
      <c r="E31" s="35">
        <v>156.69999999999999</v>
      </c>
      <c r="F31" s="35">
        <v>7.9</v>
      </c>
      <c r="G31" s="35">
        <v>11.4</v>
      </c>
      <c r="H31" s="35">
        <v>7.4499999999999993</v>
      </c>
      <c r="I31" s="35">
        <v>4.4350000000000005</v>
      </c>
      <c r="J31" s="35"/>
      <c r="K31" s="35"/>
      <c r="L31" s="35"/>
      <c r="M31" s="35"/>
      <c r="N31" s="35"/>
      <c r="O31" s="35"/>
      <c r="P31" s="35"/>
      <c r="Q31" s="60"/>
      <c r="R31" s="37">
        <v>7984.3499999999995</v>
      </c>
      <c r="S31" s="8">
        <v>3.1273239087301605</v>
      </c>
      <c r="T31" s="38">
        <v>87.565069444444489</v>
      </c>
      <c r="U31" s="41">
        <v>2.858668131197728E-3</v>
      </c>
      <c r="V31" s="41">
        <v>1.1888010544464787E-2</v>
      </c>
      <c r="W31" s="42">
        <v>2.9940328228730162E-2</v>
      </c>
    </row>
    <row r="32" spans="1:23" x14ac:dyDescent="0.3">
      <c r="A32" s="2">
        <v>2</v>
      </c>
      <c r="B32" s="33">
        <v>43220</v>
      </c>
      <c r="C32" s="39">
        <f t="shared" si="3"/>
        <v>35</v>
      </c>
      <c r="D32" s="40" t="str">
        <f t="shared" si="0"/>
        <v>30-4-2018-2</v>
      </c>
      <c r="E32" s="35">
        <v>150.69999999999999</v>
      </c>
      <c r="F32" s="35">
        <v>7.7</v>
      </c>
      <c r="G32" s="35">
        <v>7.7</v>
      </c>
      <c r="H32" s="35">
        <v>12.4</v>
      </c>
      <c r="I32" s="35">
        <v>2.77</v>
      </c>
      <c r="J32" s="35"/>
      <c r="K32" s="35"/>
      <c r="L32" s="35"/>
      <c r="M32" s="35"/>
      <c r="N32" s="35"/>
      <c r="O32" s="35"/>
      <c r="P32" s="35"/>
      <c r="Q32" s="60"/>
      <c r="R32" s="37">
        <v>13072.864285714284</v>
      </c>
      <c r="S32" s="8">
        <v>12.486999007936506</v>
      </c>
      <c r="T32" s="38">
        <v>349.63597222222216</v>
      </c>
      <c r="U32" s="41">
        <v>-6.8557334180168817E-3</v>
      </c>
      <c r="V32" s="41">
        <v>-1.3664479171498737E-2</v>
      </c>
      <c r="W32" s="42">
        <v>-2.7116587277061347E-2</v>
      </c>
    </row>
    <row r="33" spans="1:23" x14ac:dyDescent="0.3">
      <c r="A33" s="2">
        <v>2</v>
      </c>
      <c r="B33" s="33">
        <v>43248</v>
      </c>
      <c r="C33" s="39">
        <f t="shared" si="3"/>
        <v>28</v>
      </c>
      <c r="D33" s="40" t="str">
        <f t="shared" si="0"/>
        <v>28-5-2018-2</v>
      </c>
      <c r="E33" s="35">
        <v>142.625</v>
      </c>
      <c r="F33" s="35">
        <v>7.875</v>
      </c>
      <c r="G33" s="35">
        <v>6.8633333333333333</v>
      </c>
      <c r="H33" s="35">
        <v>19.425000000000001</v>
      </c>
      <c r="I33" s="35">
        <v>2.15</v>
      </c>
      <c r="J33" s="35">
        <v>0.02</v>
      </c>
      <c r="K33" s="35">
        <v>0.01</v>
      </c>
      <c r="L33" s="35">
        <v>1E-3</v>
      </c>
      <c r="M33" s="35"/>
      <c r="N33" s="35"/>
      <c r="O33" s="35"/>
      <c r="P33" s="35"/>
      <c r="Q33" s="60"/>
      <c r="R33" s="37">
        <v>17668.13722334004</v>
      </c>
      <c r="S33" s="8">
        <v>14.403033234126982</v>
      </c>
      <c r="T33" s="38">
        <v>403.28493055555549</v>
      </c>
      <c r="U33" s="41">
        <v>5.7717230541170318E-2</v>
      </c>
      <c r="V33" s="41">
        <v>4.8033043679720333E-2</v>
      </c>
      <c r="W33" s="42">
        <v>1.0864691942964005E-2</v>
      </c>
    </row>
    <row r="34" spans="1:23" x14ac:dyDescent="0.3">
      <c r="A34" s="2">
        <v>2</v>
      </c>
      <c r="B34" s="33">
        <v>43277</v>
      </c>
      <c r="C34" s="39">
        <f t="shared" si="3"/>
        <v>29</v>
      </c>
      <c r="D34" s="40" t="str">
        <f t="shared" si="0"/>
        <v>26-6-2018-2</v>
      </c>
      <c r="E34" s="35">
        <v>146.73333333333332</v>
      </c>
      <c r="F34" s="35">
        <v>7.4333333333333336</v>
      </c>
      <c r="G34" s="35">
        <v>5.996666666666667</v>
      </c>
      <c r="H34" s="35">
        <v>18.166666666666668</v>
      </c>
      <c r="I34" s="35">
        <v>4.8633333333333333</v>
      </c>
      <c r="J34" s="35">
        <v>0.01</v>
      </c>
      <c r="K34" s="35">
        <v>0</v>
      </c>
      <c r="L34" s="35">
        <v>3.0000000000000001E-3</v>
      </c>
      <c r="M34" s="35">
        <v>7.04</v>
      </c>
      <c r="N34" s="35">
        <v>0.13</v>
      </c>
      <c r="O34" s="35">
        <v>0.01</v>
      </c>
      <c r="P34" s="35">
        <v>3.6</v>
      </c>
      <c r="Q34" s="60">
        <v>1.7999999999999999E-2</v>
      </c>
      <c r="R34" s="37">
        <v>16077.235252071876</v>
      </c>
      <c r="S34" s="8">
        <v>17.785959821428573</v>
      </c>
      <c r="T34" s="38">
        <v>498.00687500000004</v>
      </c>
      <c r="U34" s="41">
        <v>3.6074093763185135E-2</v>
      </c>
      <c r="V34" s="41">
        <v>-1.1827901255461289E-2</v>
      </c>
      <c r="W34" s="42">
        <v>4.5332117089815927E-3</v>
      </c>
    </row>
    <row r="35" spans="1:23" x14ac:dyDescent="0.3">
      <c r="A35" s="2">
        <v>2</v>
      </c>
      <c r="B35" s="33">
        <v>43305</v>
      </c>
      <c r="C35" s="39">
        <f t="shared" si="3"/>
        <v>28</v>
      </c>
      <c r="D35" s="40" t="str">
        <f t="shared" si="0"/>
        <v>24-7-2018-2</v>
      </c>
      <c r="E35" s="35">
        <v>150.27500000000001</v>
      </c>
      <c r="F35" s="35">
        <v>7.8</v>
      </c>
      <c r="G35" s="35">
        <v>4.6150000000000002</v>
      </c>
      <c r="H35" s="35">
        <v>21.425000000000001</v>
      </c>
      <c r="I35" s="35">
        <v>3.8733333333333335</v>
      </c>
      <c r="J35" s="35">
        <v>1.4999999999999999E-2</v>
      </c>
      <c r="K35" s="35">
        <v>0</v>
      </c>
      <c r="L35" s="35">
        <v>1.6E-2</v>
      </c>
      <c r="M35" s="35"/>
      <c r="N35" s="35"/>
      <c r="O35" s="35"/>
      <c r="P35" s="35"/>
      <c r="Q35" s="60"/>
      <c r="R35" s="37">
        <v>23397.436778115509</v>
      </c>
      <c r="S35" s="8">
        <v>20.375126488095244</v>
      </c>
      <c r="T35" s="38">
        <v>570.50354166666682</v>
      </c>
      <c r="U35" s="41">
        <v>4.4054700234552872E-2</v>
      </c>
      <c r="V35" s="41">
        <v>4.0076528074225133E-2</v>
      </c>
      <c r="W35" s="42">
        <v>1.7956909002454519E-2</v>
      </c>
    </row>
    <row r="36" spans="1:23" x14ac:dyDescent="0.3">
      <c r="A36" s="2">
        <v>2</v>
      </c>
      <c r="B36" s="33">
        <v>43333</v>
      </c>
      <c r="C36" s="39">
        <f t="shared" si="3"/>
        <v>28</v>
      </c>
      <c r="D36" s="40" t="str">
        <f t="shared" si="0"/>
        <v>21-8-2018-2</v>
      </c>
      <c r="E36" s="35">
        <v>156.625</v>
      </c>
      <c r="F36" s="35">
        <v>7.65</v>
      </c>
      <c r="G36" s="35">
        <v>5.3049999999999997</v>
      </c>
      <c r="H36" s="35">
        <v>21.4</v>
      </c>
      <c r="I36" s="35">
        <v>2.61</v>
      </c>
      <c r="J36" s="35">
        <v>0.01</v>
      </c>
      <c r="K36" s="35">
        <v>0.01</v>
      </c>
      <c r="L36" s="35">
        <v>2.1999999999999999E-2</v>
      </c>
      <c r="M36" s="35">
        <v>7.43</v>
      </c>
      <c r="N36" s="35">
        <v>1.07</v>
      </c>
      <c r="O36" s="35">
        <v>0.04</v>
      </c>
      <c r="P36" s="35">
        <v>8.5</v>
      </c>
      <c r="Q36" s="60">
        <v>0.11899999999999999</v>
      </c>
      <c r="R36" s="37">
        <v>17256.441227229148</v>
      </c>
      <c r="S36" s="8">
        <v>21.878745039682531</v>
      </c>
      <c r="T36" s="38">
        <v>612.60486111111084</v>
      </c>
      <c r="U36" s="41">
        <v>5.2093393667839875E-2</v>
      </c>
      <c r="V36" s="41">
        <v>2.0095022975541006E-2</v>
      </c>
      <c r="W36" s="42">
        <v>2.5410582829576509E-2</v>
      </c>
    </row>
    <row r="37" spans="1:23" x14ac:dyDescent="0.3">
      <c r="A37" s="2">
        <v>2</v>
      </c>
      <c r="B37" s="33">
        <v>43361</v>
      </c>
      <c r="C37" s="39">
        <f t="shared" si="3"/>
        <v>28</v>
      </c>
      <c r="D37" s="40" t="str">
        <f t="shared" si="0"/>
        <v>18-9-2018-2</v>
      </c>
      <c r="E37" s="35">
        <v>154.13333333333333</v>
      </c>
      <c r="F37" s="35">
        <v>7.666666666666667</v>
      </c>
      <c r="G37" s="35">
        <v>8.06</v>
      </c>
      <c r="H37" s="35">
        <v>17.933333333333334</v>
      </c>
      <c r="I37" s="35">
        <v>0.84333333333333338</v>
      </c>
      <c r="J37" s="35">
        <v>0.01</v>
      </c>
      <c r="K37" s="35">
        <v>0</v>
      </c>
      <c r="L37" s="35">
        <v>4.0000000000000001E-3</v>
      </c>
      <c r="M37" s="35">
        <v>7.43</v>
      </c>
      <c r="N37" s="35">
        <v>0.13</v>
      </c>
      <c r="O37" s="35">
        <v>0.21</v>
      </c>
      <c r="P37" s="35">
        <v>5.7</v>
      </c>
      <c r="Q37" s="60">
        <v>6.8000000000000005E-2</v>
      </c>
      <c r="R37" s="37">
        <v>12648.749999999998</v>
      </c>
      <c r="S37" s="8">
        <v>16.117234623015875</v>
      </c>
      <c r="T37" s="38">
        <v>451.2825694444445</v>
      </c>
      <c r="U37" s="41">
        <v>5.8187162133224279E-2</v>
      </c>
      <c r="V37" s="41">
        <v>3.6664348310422777E-2</v>
      </c>
      <c r="W37" s="42">
        <v>2.4269340303720268E-2</v>
      </c>
    </row>
    <row r="38" spans="1:23" x14ac:dyDescent="0.3">
      <c r="A38" s="2">
        <v>2</v>
      </c>
      <c r="B38" s="33">
        <v>43389</v>
      </c>
      <c r="C38" s="39">
        <f t="shared" si="3"/>
        <v>28</v>
      </c>
      <c r="D38" s="40" t="str">
        <f t="shared" si="0"/>
        <v>16-10-2018-2</v>
      </c>
      <c r="E38">
        <v>156.19999999999999</v>
      </c>
      <c r="F38" s="35">
        <v>7.5</v>
      </c>
      <c r="G38" s="35">
        <v>9.8000000000000007</v>
      </c>
      <c r="H38" s="35">
        <v>10.5</v>
      </c>
      <c r="I38" s="35">
        <v>0.67</v>
      </c>
      <c r="J38" s="35">
        <v>0</v>
      </c>
      <c r="K38" s="35">
        <v>0</v>
      </c>
      <c r="L38" s="35">
        <v>2E-3</v>
      </c>
      <c r="M38" s="35"/>
      <c r="N38" s="35"/>
      <c r="O38" s="35"/>
      <c r="P38" s="35"/>
      <c r="Q38" s="60"/>
      <c r="R38" s="37">
        <v>10485.450000000001</v>
      </c>
      <c r="S38" s="8">
        <v>12.886681547619048</v>
      </c>
      <c r="T38" s="38">
        <v>360.82708333333335</v>
      </c>
      <c r="U38" s="41">
        <v>1.0274359730420743E-2</v>
      </c>
      <c r="V38" s="41">
        <v>5.322483360953637E-3</v>
      </c>
      <c r="W38" s="42">
        <v>6.960726392886204E-3</v>
      </c>
    </row>
    <row r="39" spans="1:23" s="47" customFormat="1" x14ac:dyDescent="0.3">
      <c r="A39" s="43">
        <v>2</v>
      </c>
      <c r="B39" s="44">
        <v>43431</v>
      </c>
      <c r="C39" s="45">
        <f t="shared" si="3"/>
        <v>42</v>
      </c>
      <c r="D39" s="86" t="str">
        <f t="shared" si="0"/>
        <v>27-11-2018-2</v>
      </c>
      <c r="E39" s="46">
        <v>179.15</v>
      </c>
      <c r="F39" s="46">
        <v>7.25</v>
      </c>
      <c r="G39" s="46">
        <v>11.51</v>
      </c>
      <c r="H39" s="46">
        <v>5.25</v>
      </c>
      <c r="I39" s="46">
        <v>1.365</v>
      </c>
      <c r="J39" s="46"/>
      <c r="K39" s="46"/>
      <c r="L39" s="46"/>
      <c r="M39" s="46"/>
      <c r="N39" s="46"/>
      <c r="O39" s="46"/>
      <c r="P39" s="46"/>
      <c r="Q39" s="87"/>
      <c r="R39" s="48">
        <v>4544.4999999999991</v>
      </c>
      <c r="S39" s="49">
        <v>7.4771511243386284</v>
      </c>
      <c r="T39" s="50">
        <v>314.04034722222241</v>
      </c>
      <c r="U39" s="51">
        <v>6.2467682016069245E-3</v>
      </c>
      <c r="V39" s="51">
        <v>2.0254605937817662E-2</v>
      </c>
      <c r="W39" s="52">
        <v>9.8570380474260807E-3</v>
      </c>
    </row>
    <row r="40" spans="1:23" x14ac:dyDescent="0.3">
      <c r="A40" s="2">
        <v>3</v>
      </c>
      <c r="B40" s="33">
        <v>42898</v>
      </c>
      <c r="C40" s="34"/>
      <c r="D40" s="40" t="str">
        <f t="shared" si="0"/>
        <v>12-6-2017-3</v>
      </c>
      <c r="E40" s="35">
        <v>198.35000000000002</v>
      </c>
      <c r="F40" s="35">
        <v>7.65</v>
      </c>
      <c r="G40" s="35">
        <v>4.8249999999999993</v>
      </c>
      <c r="H40" s="35">
        <v>21.3</v>
      </c>
      <c r="I40" s="35"/>
      <c r="J40" s="35"/>
      <c r="K40" s="35"/>
      <c r="L40" s="35"/>
      <c r="M40" s="35"/>
      <c r="N40" s="35"/>
      <c r="O40" s="35"/>
      <c r="P40" s="35"/>
      <c r="Q40" s="60"/>
      <c r="R40" s="37"/>
      <c r="T40" s="38"/>
      <c r="U40" s="41"/>
      <c r="V40" s="41"/>
      <c r="W40" s="42"/>
    </row>
    <row r="41" spans="1:23" x14ac:dyDescent="0.3">
      <c r="A41" s="2">
        <v>3</v>
      </c>
      <c r="B41" s="33">
        <v>42926</v>
      </c>
      <c r="C41" s="39">
        <f>+B41-B40</f>
        <v>28</v>
      </c>
      <c r="D41" s="40" t="str">
        <f t="shared" si="0"/>
        <v>10-7-2017-3</v>
      </c>
      <c r="E41" s="35">
        <v>228.5</v>
      </c>
      <c r="F41" s="35">
        <v>7.625</v>
      </c>
      <c r="G41" s="35">
        <v>6.0550000000000006</v>
      </c>
      <c r="H41" s="35">
        <v>21.450000000000003</v>
      </c>
      <c r="I41" s="35">
        <v>4.1433333333333335</v>
      </c>
      <c r="J41" s="35">
        <v>0.03</v>
      </c>
      <c r="K41" s="35">
        <v>0</v>
      </c>
      <c r="L41" s="35">
        <v>1E-3</v>
      </c>
      <c r="M41" s="35"/>
      <c r="N41" s="35"/>
      <c r="O41" s="35"/>
      <c r="P41" s="35"/>
      <c r="Q41" s="60"/>
      <c r="R41" s="37"/>
      <c r="S41" s="8">
        <v>18.7</v>
      </c>
      <c r="T41" s="38">
        <v>542.1</v>
      </c>
      <c r="U41" s="41">
        <v>7.1641942492784411E-2</v>
      </c>
      <c r="V41" s="41">
        <v>6.9119656744296806E-2</v>
      </c>
      <c r="W41" s="42">
        <v>4.8032469462751193E-2</v>
      </c>
    </row>
    <row r="42" spans="1:23" x14ac:dyDescent="0.3">
      <c r="A42" s="2">
        <v>3</v>
      </c>
      <c r="B42" s="33">
        <v>42954</v>
      </c>
      <c r="C42" s="39">
        <f t="shared" ref="C42:C57" si="4">+B42-B41</f>
        <v>28</v>
      </c>
      <c r="D42" s="40" t="str">
        <f t="shared" si="0"/>
        <v>7-8-2017-3</v>
      </c>
      <c r="E42" s="35">
        <v>216.67500000000001</v>
      </c>
      <c r="F42" s="35">
        <v>7.7500000000000009</v>
      </c>
      <c r="G42" s="35">
        <v>6.6325000000000003</v>
      </c>
      <c r="H42" s="35">
        <v>20.324999999999999</v>
      </c>
      <c r="I42" s="35">
        <v>2.5549999999999997</v>
      </c>
      <c r="J42" s="35"/>
      <c r="K42" s="35"/>
      <c r="L42" s="35"/>
      <c r="M42" s="35"/>
      <c r="N42" s="35"/>
      <c r="O42" s="35"/>
      <c r="P42" s="35"/>
      <c r="Q42" s="60"/>
      <c r="R42" s="37">
        <v>15363.749871137819</v>
      </c>
      <c r="S42" s="8">
        <v>17.874503968253965</v>
      </c>
      <c r="T42" s="38">
        <v>500.48611111111103</v>
      </c>
      <c r="U42" s="41">
        <v>6.3792443720664269E-2</v>
      </c>
      <c r="V42" s="41">
        <v>5.6903876089436319E-2</v>
      </c>
      <c r="W42" s="42">
        <v>5.0566184405764998E-2</v>
      </c>
    </row>
    <row r="43" spans="1:23" x14ac:dyDescent="0.3">
      <c r="A43" s="2">
        <v>3</v>
      </c>
      <c r="B43" s="33">
        <v>42982</v>
      </c>
      <c r="C43" s="39">
        <f t="shared" si="4"/>
        <v>28</v>
      </c>
      <c r="D43" s="40" t="str">
        <f t="shared" si="0"/>
        <v>4-9-2017-3</v>
      </c>
      <c r="E43" s="35">
        <v>189.77500000000001</v>
      </c>
      <c r="F43" s="35">
        <v>7.9250000000000007</v>
      </c>
      <c r="G43" s="35">
        <v>7.7799999999999994</v>
      </c>
      <c r="H43" s="35">
        <v>18.525000000000002</v>
      </c>
      <c r="I43" s="35">
        <v>1.2749999999999999</v>
      </c>
      <c r="J43" s="35"/>
      <c r="K43" s="35"/>
      <c r="L43" s="35"/>
      <c r="M43" s="35"/>
      <c r="N43" s="35"/>
      <c r="O43" s="35"/>
      <c r="P43" s="35"/>
      <c r="Q43" s="60"/>
      <c r="R43" s="37">
        <v>14144.892857142859</v>
      </c>
      <c r="S43" s="8">
        <v>16.640476190476189</v>
      </c>
      <c r="T43" s="38">
        <v>465.93333333333328</v>
      </c>
      <c r="U43" s="41">
        <v>7.0003385144545363E-2</v>
      </c>
      <c r="V43" s="41">
        <v>9.1434743628477991E-2</v>
      </c>
      <c r="W43" s="42">
        <v>7.8863407447248887E-2</v>
      </c>
    </row>
    <row r="44" spans="1:23" x14ac:dyDescent="0.3">
      <c r="A44" s="2">
        <v>3</v>
      </c>
      <c r="B44" s="33">
        <v>43010</v>
      </c>
      <c r="C44" s="39">
        <f t="shared" si="4"/>
        <v>28</v>
      </c>
      <c r="D44" s="40" t="str">
        <f t="shared" si="0"/>
        <v>2-10-2017-3</v>
      </c>
      <c r="E44" s="35">
        <v>164.4</v>
      </c>
      <c r="F44" s="35">
        <v>8.0500000000000007</v>
      </c>
      <c r="G44" s="35">
        <v>9.1900000000000013</v>
      </c>
      <c r="H44" s="35">
        <v>14.8</v>
      </c>
      <c r="I44" s="35">
        <v>1.2650000000000001</v>
      </c>
      <c r="J44" s="35">
        <v>0.01</v>
      </c>
      <c r="K44" s="35">
        <v>0</v>
      </c>
      <c r="L44" s="35">
        <v>1E-3</v>
      </c>
      <c r="M44" s="35"/>
      <c r="N44" s="35"/>
      <c r="O44" s="35"/>
      <c r="P44" s="35"/>
      <c r="Q44" s="60"/>
      <c r="R44" s="37">
        <v>9561.15</v>
      </c>
      <c r="S44" s="8">
        <v>13.419880952380954</v>
      </c>
      <c r="T44" s="38">
        <v>375.75666666666672</v>
      </c>
      <c r="U44" s="41">
        <v>1.6033936430282249E-2</v>
      </c>
      <c r="V44" s="41">
        <v>2.5606232737160808E-2</v>
      </c>
      <c r="W44" s="42">
        <v>3.1423039712631905E-2</v>
      </c>
    </row>
    <row r="45" spans="1:23" x14ac:dyDescent="0.3">
      <c r="A45" s="2">
        <v>3</v>
      </c>
      <c r="B45" s="33">
        <v>43038</v>
      </c>
      <c r="C45" s="39">
        <f t="shared" si="4"/>
        <v>28</v>
      </c>
      <c r="D45" s="40" t="str">
        <f t="shared" si="0"/>
        <v>30-10-2017-3</v>
      </c>
      <c r="E45" s="35">
        <v>181.6</v>
      </c>
      <c r="F45" s="35">
        <v>8.4</v>
      </c>
      <c r="G45" s="35">
        <v>9.86</v>
      </c>
      <c r="H45" s="35">
        <v>9.3000000000000007</v>
      </c>
      <c r="I45" s="35">
        <v>1.92</v>
      </c>
      <c r="J45" s="35"/>
      <c r="K45" s="35"/>
      <c r="L45" s="35"/>
      <c r="M45" s="35"/>
      <c r="N45" s="35"/>
      <c r="O45" s="35"/>
      <c r="P45" s="35"/>
      <c r="Q45" s="60"/>
      <c r="R45" s="37">
        <v>5673.0214285714292</v>
      </c>
      <c r="S45" s="8">
        <v>13.019062499999999</v>
      </c>
      <c r="T45" s="38">
        <v>364.53374999999994</v>
      </c>
      <c r="U45" s="41">
        <v>-2.2006647836564901E-2</v>
      </c>
      <c r="V45" s="41">
        <v>-4.764099574098863E-2</v>
      </c>
      <c r="W45" s="42">
        <v>-0.12217857174851283</v>
      </c>
    </row>
    <row r="46" spans="1:23" x14ac:dyDescent="0.3">
      <c r="A46" s="2">
        <v>3</v>
      </c>
      <c r="B46" s="33">
        <v>43066</v>
      </c>
      <c r="C46" s="39">
        <f t="shared" si="4"/>
        <v>28</v>
      </c>
      <c r="D46" s="40" t="str">
        <f t="shared" si="0"/>
        <v>27-11-2017-3</v>
      </c>
      <c r="E46" s="35"/>
      <c r="F46" s="35"/>
      <c r="G46" s="35"/>
      <c r="H46" s="35"/>
      <c r="I46" s="53">
        <v>2.33</v>
      </c>
      <c r="J46" s="35"/>
      <c r="K46" s="35"/>
      <c r="L46" s="35"/>
      <c r="M46" s="35"/>
      <c r="N46" s="35"/>
      <c r="O46" s="35"/>
      <c r="P46" s="35"/>
      <c r="Q46" s="60"/>
      <c r="R46" s="37">
        <v>3085.95</v>
      </c>
      <c r="S46" s="8">
        <v>6.9049751984126981</v>
      </c>
      <c r="T46" s="38">
        <v>193.33930555555554</v>
      </c>
      <c r="U46" s="41"/>
      <c r="V46" s="41">
        <v>-5.3421888818799314E-2</v>
      </c>
      <c r="W46" s="42">
        <v>1.0061027488103874E-3</v>
      </c>
    </row>
    <row r="47" spans="1:23" x14ac:dyDescent="0.3">
      <c r="A47" s="2">
        <v>3</v>
      </c>
      <c r="B47" s="33">
        <v>43087</v>
      </c>
      <c r="C47" s="39">
        <f t="shared" si="4"/>
        <v>21</v>
      </c>
      <c r="D47" s="40" t="str">
        <f t="shared" si="0"/>
        <v>18-12-2017-3</v>
      </c>
      <c r="E47" s="35">
        <v>134.69999999999999</v>
      </c>
      <c r="F47" s="35">
        <v>8.6</v>
      </c>
      <c r="G47" s="35">
        <v>13.2</v>
      </c>
      <c r="H47" s="35">
        <v>2.7</v>
      </c>
      <c r="I47" s="35">
        <v>1.75</v>
      </c>
      <c r="J47" s="35"/>
      <c r="K47" s="35"/>
      <c r="L47" s="35"/>
      <c r="M47" s="35"/>
      <c r="N47" s="35"/>
      <c r="O47" s="35"/>
      <c r="P47" s="35"/>
      <c r="Q47" s="60"/>
      <c r="R47" s="37"/>
      <c r="T47" s="38"/>
      <c r="U47" s="41"/>
      <c r="V47" s="41"/>
      <c r="W47" s="42"/>
    </row>
    <row r="48" spans="1:23" x14ac:dyDescent="0.3">
      <c r="A48" s="2">
        <v>3</v>
      </c>
      <c r="B48" s="33">
        <f>+B49-28</f>
        <v>43157</v>
      </c>
      <c r="C48" s="39">
        <f t="shared" si="4"/>
        <v>70</v>
      </c>
      <c r="D48" s="40" t="str">
        <f t="shared" si="0"/>
        <v>26-2-2018-3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60"/>
      <c r="R48" s="37"/>
      <c r="T48" s="38"/>
      <c r="U48" s="41"/>
      <c r="V48" s="41"/>
      <c r="W48" s="42"/>
    </row>
    <row r="49" spans="1:23" x14ac:dyDescent="0.3">
      <c r="A49" s="2">
        <v>3</v>
      </c>
      <c r="B49" s="33">
        <v>43185</v>
      </c>
      <c r="C49" s="39">
        <f t="shared" si="4"/>
        <v>28</v>
      </c>
      <c r="D49" s="40" t="str">
        <f t="shared" si="0"/>
        <v>26-3-2018-3</v>
      </c>
      <c r="E49" s="35">
        <v>157.55000000000001</v>
      </c>
      <c r="F49" s="35">
        <v>7.9</v>
      </c>
      <c r="G49" s="35">
        <v>11.7</v>
      </c>
      <c r="H49" s="35">
        <v>7.35</v>
      </c>
      <c r="I49" s="35">
        <v>2.99</v>
      </c>
      <c r="J49" s="35"/>
      <c r="K49" s="35"/>
      <c r="L49" s="35"/>
      <c r="M49" s="35"/>
      <c r="N49" s="35"/>
      <c r="O49" s="35"/>
      <c r="P49" s="35"/>
      <c r="Q49" s="60"/>
      <c r="R49" s="37">
        <v>7984.3499999999995</v>
      </c>
      <c r="S49" s="8">
        <v>3.1273239087301605</v>
      </c>
      <c r="T49" s="38">
        <v>87.565069444444489</v>
      </c>
      <c r="U49" s="41">
        <v>-2.0285144200212119E-2</v>
      </c>
      <c r="V49" s="41">
        <v>1.2102511403758074E-2</v>
      </c>
      <c r="W49" s="42">
        <v>6.4494263176934153E-3</v>
      </c>
    </row>
    <row r="50" spans="1:23" x14ac:dyDescent="0.3">
      <c r="A50" s="2">
        <v>3</v>
      </c>
      <c r="B50" s="33">
        <v>43220</v>
      </c>
      <c r="C50" s="39">
        <f t="shared" si="4"/>
        <v>35</v>
      </c>
      <c r="D50" s="40" t="str">
        <f t="shared" si="0"/>
        <v>30-4-2018-3</v>
      </c>
      <c r="E50" s="35">
        <v>149.9</v>
      </c>
      <c r="F50" s="35">
        <v>7.8</v>
      </c>
      <c r="G50" s="35">
        <v>7.8</v>
      </c>
      <c r="H50" s="35">
        <v>12.4</v>
      </c>
      <c r="I50" s="35">
        <v>1.8</v>
      </c>
      <c r="J50" s="35"/>
      <c r="K50" s="35"/>
      <c r="L50" s="35"/>
      <c r="M50" s="35"/>
      <c r="N50" s="35"/>
      <c r="O50" s="35"/>
      <c r="P50" s="35"/>
      <c r="Q50" s="60"/>
      <c r="R50" s="37">
        <v>13072.864285714284</v>
      </c>
      <c r="S50" s="8">
        <v>12.486999007936506</v>
      </c>
      <c r="T50" s="38">
        <v>349.63597222222216</v>
      </c>
      <c r="U50" s="41">
        <v>-3.3156791211034202E-2</v>
      </c>
      <c r="V50" s="41">
        <v>-7.6600615106122552E-2</v>
      </c>
      <c r="W50" s="42">
        <v>-9.8113920128147042E-2</v>
      </c>
    </row>
    <row r="51" spans="1:23" x14ac:dyDescent="0.3">
      <c r="A51" s="2">
        <v>3</v>
      </c>
      <c r="B51" s="33">
        <v>43248</v>
      </c>
      <c r="C51" s="39">
        <f t="shared" si="4"/>
        <v>28</v>
      </c>
      <c r="D51" s="40" t="str">
        <f t="shared" si="0"/>
        <v>28-5-2018-3</v>
      </c>
      <c r="E51" s="35">
        <v>142.69999999999999</v>
      </c>
      <c r="F51" s="35">
        <v>8</v>
      </c>
      <c r="G51" s="35">
        <v>7.2466666666666661</v>
      </c>
      <c r="H51" s="35">
        <v>19.774999999999999</v>
      </c>
      <c r="I51" s="35">
        <v>1.78</v>
      </c>
      <c r="J51" s="35">
        <v>0.02</v>
      </c>
      <c r="K51" s="35">
        <v>0.01</v>
      </c>
      <c r="L51" s="35">
        <v>1E-3</v>
      </c>
      <c r="M51" s="35"/>
      <c r="N51" s="35"/>
      <c r="O51" s="35"/>
      <c r="P51" s="35"/>
      <c r="Q51" s="60"/>
      <c r="R51" s="37">
        <v>17668.13722334004</v>
      </c>
      <c r="S51" s="8">
        <v>14.403033234126982</v>
      </c>
      <c r="T51" s="38">
        <v>403.28493055555549</v>
      </c>
      <c r="U51" s="41">
        <v>5.5773116021348268E-2</v>
      </c>
      <c r="V51" s="41">
        <v>3.2692038307338585E-2</v>
      </c>
      <c r="W51" s="42">
        <v>1.9309721882242964E-3</v>
      </c>
    </row>
    <row r="52" spans="1:23" x14ac:dyDescent="0.3">
      <c r="A52" s="2">
        <v>3</v>
      </c>
      <c r="B52" s="33">
        <v>43277</v>
      </c>
      <c r="C52" s="39">
        <f t="shared" si="4"/>
        <v>29</v>
      </c>
      <c r="D52" s="40" t="str">
        <f t="shared" si="0"/>
        <v>26-6-2018-3</v>
      </c>
      <c r="E52" s="35">
        <v>145.56666666666663</v>
      </c>
      <c r="F52" s="35">
        <v>7.5</v>
      </c>
      <c r="G52" s="35">
        <v>6.43</v>
      </c>
      <c r="H52" s="35">
        <v>18.3</v>
      </c>
      <c r="I52" s="35">
        <v>4.0233333333333334</v>
      </c>
      <c r="J52" s="35">
        <v>0.02</v>
      </c>
      <c r="K52" s="35">
        <v>0</v>
      </c>
      <c r="L52" s="35">
        <v>1E-3</v>
      </c>
      <c r="M52" s="35">
        <v>6.95</v>
      </c>
      <c r="N52" s="35">
        <v>0.14000000000000001</v>
      </c>
      <c r="O52" s="35">
        <v>0.02</v>
      </c>
      <c r="P52" s="35">
        <v>2.9</v>
      </c>
      <c r="Q52" s="60">
        <v>0.02</v>
      </c>
      <c r="R52" s="37">
        <v>16077.235252071876</v>
      </c>
      <c r="S52" s="8">
        <v>17.785959821428573</v>
      </c>
      <c r="T52" s="38">
        <v>498.00687500000004</v>
      </c>
      <c r="U52" s="41">
        <v>5.0028720077843494E-2</v>
      </c>
      <c r="V52" s="41">
        <v>3.1301925152562679E-2</v>
      </c>
      <c r="W52" s="42">
        <v>3.1992915736401423E-2</v>
      </c>
    </row>
    <row r="53" spans="1:23" x14ac:dyDescent="0.3">
      <c r="A53" s="2">
        <v>3</v>
      </c>
      <c r="B53" s="33">
        <v>43305</v>
      </c>
      <c r="C53" s="39">
        <f t="shared" si="4"/>
        <v>28</v>
      </c>
      <c r="D53" s="40" t="str">
        <f t="shared" si="0"/>
        <v>24-7-2018-3</v>
      </c>
      <c r="E53" s="35">
        <v>146.85</v>
      </c>
      <c r="F53" s="35">
        <v>7.8999999999999995</v>
      </c>
      <c r="G53" s="35">
        <v>5.6775000000000002</v>
      </c>
      <c r="H53" s="35">
        <v>20.9</v>
      </c>
      <c r="I53" s="35">
        <v>2.81</v>
      </c>
      <c r="J53" s="35">
        <v>4.4999999999999998E-2</v>
      </c>
      <c r="K53" s="35">
        <v>1.4999999999999999E-2</v>
      </c>
      <c r="L53" s="35">
        <v>1.7000000000000001E-2</v>
      </c>
      <c r="M53" s="35"/>
      <c r="N53" s="35"/>
      <c r="O53" s="35"/>
      <c r="P53" s="35"/>
      <c r="Q53" s="60"/>
      <c r="R53" s="37">
        <v>23397.436778115509</v>
      </c>
      <c r="S53" s="8">
        <v>20.375126488095244</v>
      </c>
      <c r="T53" s="38">
        <v>570.50354166666682</v>
      </c>
      <c r="U53" s="41">
        <v>6.3391155389702622E-2</v>
      </c>
      <c r="V53" s="41">
        <v>5.0978643897046656E-2</v>
      </c>
      <c r="W53" s="42">
        <v>2.5462493137718756E-2</v>
      </c>
    </row>
    <row r="54" spans="1:23" x14ac:dyDescent="0.3">
      <c r="A54" s="2">
        <v>3</v>
      </c>
      <c r="B54" s="33">
        <v>43333</v>
      </c>
      <c r="C54" s="39">
        <f t="shared" si="4"/>
        <v>28</v>
      </c>
      <c r="D54" s="40" t="str">
        <f t="shared" si="0"/>
        <v>21-8-2018-3</v>
      </c>
      <c r="E54" s="35">
        <v>154.42500000000001</v>
      </c>
      <c r="F54" s="35">
        <v>7.7249999999999996</v>
      </c>
      <c r="G54" s="35">
        <v>5.8</v>
      </c>
      <c r="H54" s="35">
        <v>21.4</v>
      </c>
      <c r="I54" s="35">
        <v>1.75</v>
      </c>
      <c r="J54" s="35">
        <v>0.02</v>
      </c>
      <c r="K54" s="35">
        <v>0</v>
      </c>
      <c r="L54" s="35">
        <v>5.0000000000000001E-3</v>
      </c>
      <c r="M54" s="35">
        <v>7.47</v>
      </c>
      <c r="N54" s="35">
        <v>0.38</v>
      </c>
      <c r="O54" s="35">
        <v>0.08</v>
      </c>
      <c r="P54" s="35">
        <v>9.4</v>
      </c>
      <c r="Q54" s="60">
        <v>0.152</v>
      </c>
      <c r="R54" s="37">
        <v>17256.441227229148</v>
      </c>
      <c r="S54" s="8">
        <v>21.878745039682531</v>
      </c>
      <c r="T54" s="38">
        <v>612.60486111111084</v>
      </c>
      <c r="U54" s="41">
        <v>5.6021997068351613E-2</v>
      </c>
      <c r="V54" s="41">
        <v>1.7280872501356102E-2</v>
      </c>
      <c r="W54" s="42">
        <v>1.8243772277356789E-2</v>
      </c>
    </row>
    <row r="55" spans="1:23" x14ac:dyDescent="0.3">
      <c r="A55" s="2">
        <v>3</v>
      </c>
      <c r="B55" s="33">
        <v>43361</v>
      </c>
      <c r="C55" s="39">
        <f t="shared" si="4"/>
        <v>28</v>
      </c>
      <c r="D55" s="40" t="str">
        <f t="shared" si="0"/>
        <v>18-9-2018-3</v>
      </c>
      <c r="E55" s="35">
        <v>143.9</v>
      </c>
      <c r="F55" s="35">
        <v>7.7333333333333334</v>
      </c>
      <c r="G55" s="35">
        <v>8.163333333333334</v>
      </c>
      <c r="H55" s="35">
        <v>17.566666666666666</v>
      </c>
      <c r="I55" s="35">
        <v>0.96</v>
      </c>
      <c r="J55" s="35">
        <v>0.01</v>
      </c>
      <c r="K55" s="35">
        <v>0</v>
      </c>
      <c r="L55" s="35">
        <v>8.9999999999999993E-3</v>
      </c>
      <c r="M55" s="35">
        <v>7.21</v>
      </c>
      <c r="N55" s="35">
        <v>0.11</v>
      </c>
      <c r="O55" s="35">
        <v>0.72</v>
      </c>
      <c r="P55" s="35">
        <v>7</v>
      </c>
      <c r="Q55" s="60">
        <v>0.13300000000000001</v>
      </c>
      <c r="R55" s="37">
        <v>12648.749999999998</v>
      </c>
      <c r="S55" s="8">
        <v>16.117234623015875</v>
      </c>
      <c r="T55" s="38">
        <v>451.2825694444445</v>
      </c>
      <c r="U55" s="41">
        <v>6.4969944407720318E-2</v>
      </c>
      <c r="V55" s="41">
        <v>3.9763960098722448E-2</v>
      </c>
      <c r="W55" s="42">
        <v>2.6635389787334589E-2</v>
      </c>
    </row>
    <row r="56" spans="1:23" x14ac:dyDescent="0.3">
      <c r="A56" s="2">
        <v>3</v>
      </c>
      <c r="B56" s="33">
        <v>43389</v>
      </c>
      <c r="C56" s="39">
        <f t="shared" si="4"/>
        <v>28</v>
      </c>
      <c r="D56" s="40" t="str">
        <f t="shared" si="0"/>
        <v>16-10-2018-3</v>
      </c>
      <c r="E56" s="35">
        <v>148</v>
      </c>
      <c r="F56" s="35">
        <v>7.7</v>
      </c>
      <c r="G56" s="35">
        <v>10.11</v>
      </c>
      <c r="H56" s="35">
        <v>10.3</v>
      </c>
      <c r="I56" s="35">
        <v>0.43</v>
      </c>
      <c r="J56" s="35">
        <v>0.01</v>
      </c>
      <c r="K56" s="35">
        <v>0</v>
      </c>
      <c r="L56" s="35">
        <v>0</v>
      </c>
      <c r="M56" s="35"/>
      <c r="N56" s="35"/>
      <c r="O56" s="35"/>
      <c r="P56" s="35"/>
      <c r="Q56" s="60"/>
      <c r="R56" s="37">
        <v>10485.450000000001</v>
      </c>
      <c r="S56" s="8">
        <v>12.886681547619048</v>
      </c>
      <c r="T56" s="38">
        <v>360.82708333333335</v>
      </c>
      <c r="U56" s="41">
        <v>3.4125408750979865E-2</v>
      </c>
      <c r="V56" s="41">
        <v>1.4203840190048056E-2</v>
      </c>
      <c r="W56" s="42">
        <v>1.1332225732624672E-2</v>
      </c>
    </row>
    <row r="57" spans="1:23" s="47" customFormat="1" x14ac:dyDescent="0.3">
      <c r="A57" s="43">
        <v>3</v>
      </c>
      <c r="B57" s="44">
        <v>43431</v>
      </c>
      <c r="C57" s="45">
        <f t="shared" si="4"/>
        <v>42</v>
      </c>
      <c r="D57" s="86" t="str">
        <f t="shared" si="0"/>
        <v>27-11-2018-3</v>
      </c>
      <c r="E57" s="46">
        <v>173</v>
      </c>
      <c r="F57" s="46">
        <v>7.1</v>
      </c>
      <c r="G57" s="46">
        <v>11.75</v>
      </c>
      <c r="H57" s="46">
        <v>5.7</v>
      </c>
      <c r="I57" s="46">
        <v>2.25</v>
      </c>
      <c r="J57" s="46"/>
      <c r="K57" s="46"/>
      <c r="L57" s="46"/>
      <c r="M57" s="46"/>
      <c r="N57" s="46"/>
      <c r="O57" s="46"/>
      <c r="P57" s="46"/>
      <c r="Q57" s="87"/>
      <c r="R57" s="48">
        <v>4544.4999999999991</v>
      </c>
      <c r="S57" s="49">
        <v>7.4771511243386284</v>
      </c>
      <c r="T57" s="50">
        <v>314.04034722222241</v>
      </c>
      <c r="U57" s="51">
        <v>2.1974649395067224E-2</v>
      </c>
      <c r="V57" s="51">
        <v>1.5594969165830965E-2</v>
      </c>
      <c r="W57" s="52">
        <v>-4.6207755554636756E-3</v>
      </c>
    </row>
  </sheetData>
  <mergeCells count="6">
    <mergeCell ref="U2:W4"/>
    <mergeCell ref="E3:L4"/>
    <mergeCell ref="M3:Q3"/>
    <mergeCell ref="R3:T4"/>
    <mergeCell ref="M4:Q4"/>
    <mergeCell ref="E2:T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4"/>
  <sheetViews>
    <sheetView zoomScale="70" zoomScaleNormal="70" zoomScaleSheetLayoutView="100" workbookViewId="0">
      <pane xSplit="1" ySplit="4" topLeftCell="C5" activePane="bottomRight" state="frozen"/>
      <selection pane="topRight" activeCell="B1" sqref="B1"/>
      <selection pane="bottomLeft" activeCell="A6" sqref="A6"/>
      <selection pane="bottomRight"/>
    </sheetView>
  </sheetViews>
  <sheetFormatPr defaultColWidth="10.88671875" defaultRowHeight="14.4" x14ac:dyDescent="0.3"/>
  <cols>
    <col min="1" max="1" width="15.44140625" style="54" customWidth="1"/>
    <col min="2" max="8" width="10.6640625" customWidth="1"/>
    <col min="9" max="13" width="10.6640625" style="62" customWidth="1"/>
  </cols>
  <sheetData>
    <row r="1" spans="1:13" ht="31.2" x14ac:dyDescent="0.6">
      <c r="A1" s="90"/>
    </row>
    <row r="4" spans="1:13" x14ac:dyDescent="0.3">
      <c r="B4" s="66"/>
      <c r="C4" s="54"/>
      <c r="D4" s="54"/>
      <c r="E4" s="54"/>
      <c r="F4" s="54"/>
      <c r="G4" s="54"/>
      <c r="H4" s="54"/>
      <c r="I4" s="61"/>
      <c r="J4" s="61"/>
      <c r="K4" s="61"/>
      <c r="L4" s="61"/>
    </row>
    <row r="5" spans="1:13" x14ac:dyDescent="0.3">
      <c r="A5" s="67" t="s">
        <v>24</v>
      </c>
      <c r="B5" s="68" t="s">
        <v>2</v>
      </c>
      <c r="C5" s="68" t="s">
        <v>3</v>
      </c>
      <c r="D5" s="68" t="s">
        <v>4</v>
      </c>
      <c r="E5" s="68" t="s">
        <v>5</v>
      </c>
      <c r="F5" s="68" t="s">
        <v>6</v>
      </c>
      <c r="G5" s="68" t="s">
        <v>7</v>
      </c>
      <c r="H5" s="68" t="s">
        <v>8</v>
      </c>
      <c r="I5" s="69" t="s">
        <v>96</v>
      </c>
      <c r="J5" s="69" t="s">
        <v>98</v>
      </c>
      <c r="K5" s="70" t="s">
        <v>0</v>
      </c>
      <c r="L5" s="70" t="s">
        <v>10</v>
      </c>
      <c r="M5" s="70" t="s">
        <v>11</v>
      </c>
    </row>
    <row r="6" spans="1:13" x14ac:dyDescent="0.3">
      <c r="A6" s="83" t="s">
        <v>1</v>
      </c>
      <c r="B6" s="72">
        <v>-0.124</v>
      </c>
      <c r="C6" s="73">
        <v>-7.8600000000000003E-2</v>
      </c>
      <c r="D6" s="73">
        <v>0.18099999999999999</v>
      </c>
      <c r="E6" s="73">
        <v>0.20799999999999999</v>
      </c>
      <c r="F6" s="73">
        <v>0.35299999999999998</v>
      </c>
      <c r="G6" s="73">
        <v>9.4700000000000006E-2</v>
      </c>
      <c r="H6" s="72">
        <v>-0.25700000000000001</v>
      </c>
      <c r="I6" s="74">
        <v>-0.253</v>
      </c>
      <c r="J6" s="74">
        <v>0.16500000000000001</v>
      </c>
      <c r="K6" s="74">
        <v>0.28599999999999998</v>
      </c>
      <c r="L6" s="74">
        <v>0.39700000000000002</v>
      </c>
      <c r="M6" s="75">
        <v>0.30199999999999999</v>
      </c>
    </row>
    <row r="7" spans="1:13" x14ac:dyDescent="0.3">
      <c r="A7" s="83"/>
      <c r="B7" s="72">
        <v>0.441</v>
      </c>
      <c r="C7" s="73">
        <v>0.625</v>
      </c>
      <c r="D7" s="73">
        <v>0.25700000000000001</v>
      </c>
      <c r="E7" s="73">
        <v>0.191</v>
      </c>
      <c r="F7" s="73">
        <v>9.0300000000000005E-2</v>
      </c>
      <c r="G7" s="73">
        <v>0.66</v>
      </c>
      <c r="H7" s="72">
        <v>0.22500000000000001</v>
      </c>
      <c r="I7" s="74">
        <v>0.125</v>
      </c>
      <c r="J7" s="74">
        <v>0.30299999999999999</v>
      </c>
      <c r="K7" s="74">
        <v>6.9800000000000001E-2</v>
      </c>
      <c r="L7" s="74">
        <v>1.01E-2</v>
      </c>
      <c r="M7" s="75">
        <v>5.5300000000000002E-2</v>
      </c>
    </row>
    <row r="8" spans="1:13" x14ac:dyDescent="0.3">
      <c r="A8" s="84"/>
      <c r="B8" s="77">
        <v>41</v>
      </c>
      <c r="C8" s="78">
        <v>41</v>
      </c>
      <c r="D8" s="78">
        <v>41</v>
      </c>
      <c r="E8" s="78">
        <v>41</v>
      </c>
      <c r="F8" s="78">
        <v>24</v>
      </c>
      <c r="G8" s="78">
        <v>24</v>
      </c>
      <c r="H8" s="77">
        <v>24</v>
      </c>
      <c r="I8" s="79">
        <v>38</v>
      </c>
      <c r="J8" s="79">
        <v>41</v>
      </c>
      <c r="K8" s="79">
        <v>41</v>
      </c>
      <c r="L8" s="79">
        <v>41</v>
      </c>
      <c r="M8" s="80">
        <v>41</v>
      </c>
    </row>
    <row r="9" spans="1:13" x14ac:dyDescent="0.3">
      <c r="A9" s="83"/>
      <c r="B9" s="72"/>
      <c r="C9" s="73"/>
      <c r="D9" s="73"/>
      <c r="E9" s="73"/>
      <c r="F9" s="73"/>
      <c r="G9" s="73"/>
      <c r="H9" s="72"/>
      <c r="I9" s="74"/>
      <c r="J9" s="74"/>
      <c r="K9" s="74"/>
      <c r="L9" s="74"/>
      <c r="M9" s="75"/>
    </row>
    <row r="10" spans="1:13" x14ac:dyDescent="0.3">
      <c r="A10" s="83" t="s">
        <v>2</v>
      </c>
      <c r="B10" s="72"/>
      <c r="C10" s="73">
        <v>6.2600000000000003E-2</v>
      </c>
      <c r="D10" s="73">
        <v>-1.77E-2</v>
      </c>
      <c r="E10" s="73">
        <v>-0.17299999999999999</v>
      </c>
      <c r="F10" s="73">
        <v>-5.7099999999999998E-2</v>
      </c>
      <c r="G10" s="73">
        <v>-4.5199999999999997E-2</v>
      </c>
      <c r="H10" s="72">
        <v>-3.5999999999999997E-2</v>
      </c>
      <c r="I10" s="74">
        <v>-1.8499999999999999E-2</v>
      </c>
      <c r="J10" s="74">
        <v>-6.59E-2</v>
      </c>
      <c r="K10" s="74">
        <v>-0.23200000000000001</v>
      </c>
      <c r="L10" s="74">
        <v>-0.16700000000000001</v>
      </c>
      <c r="M10" s="75">
        <v>-0.216</v>
      </c>
    </row>
    <row r="11" spans="1:13" x14ac:dyDescent="0.3">
      <c r="A11" s="83"/>
      <c r="B11" s="72"/>
      <c r="C11" s="73">
        <v>0.69799999999999995</v>
      </c>
      <c r="D11" s="73">
        <v>0.91200000000000003</v>
      </c>
      <c r="E11" s="73">
        <v>0.27800000000000002</v>
      </c>
      <c r="F11" s="73">
        <v>0.79100000000000004</v>
      </c>
      <c r="G11" s="73">
        <v>0.83399999999999996</v>
      </c>
      <c r="H11" s="72">
        <v>0.86699999999999999</v>
      </c>
      <c r="I11" s="73">
        <v>0.91200000000000003</v>
      </c>
      <c r="J11" s="74">
        <v>0.68200000000000005</v>
      </c>
      <c r="K11" s="74">
        <v>0.14399999999999999</v>
      </c>
      <c r="L11" s="74">
        <v>0.29599999999999999</v>
      </c>
      <c r="M11" s="75">
        <v>0.17499999999999999</v>
      </c>
    </row>
    <row r="12" spans="1:13" x14ac:dyDescent="0.3">
      <c r="A12" s="84"/>
      <c r="B12" s="77"/>
      <c r="C12" s="78">
        <v>41</v>
      </c>
      <c r="D12" s="78">
        <v>41</v>
      </c>
      <c r="E12" s="78">
        <v>41</v>
      </c>
      <c r="F12" s="78">
        <v>24</v>
      </c>
      <c r="G12" s="78">
        <v>24</v>
      </c>
      <c r="H12" s="77">
        <v>24</v>
      </c>
      <c r="I12" s="79">
        <v>38</v>
      </c>
      <c r="J12" s="79">
        <v>41</v>
      </c>
      <c r="K12" s="79">
        <v>41</v>
      </c>
      <c r="L12" s="79">
        <v>41</v>
      </c>
      <c r="M12" s="80">
        <v>41</v>
      </c>
    </row>
    <row r="13" spans="1:13" x14ac:dyDescent="0.3">
      <c r="A13" s="83"/>
      <c r="B13" s="72"/>
      <c r="C13" s="73"/>
      <c r="D13" s="73"/>
      <c r="E13" s="73"/>
      <c r="F13" s="73"/>
      <c r="G13" s="73"/>
      <c r="H13" s="72"/>
      <c r="I13" s="74"/>
      <c r="J13" s="74"/>
      <c r="K13" s="74"/>
      <c r="L13" s="74"/>
      <c r="M13" s="75"/>
    </row>
    <row r="14" spans="1:13" x14ac:dyDescent="0.3">
      <c r="A14" s="83" t="s">
        <v>3</v>
      </c>
      <c r="B14" s="72"/>
      <c r="C14" s="73"/>
      <c r="D14" s="81">
        <v>-0.94499999999999995</v>
      </c>
      <c r="E14" s="73">
        <v>-0.42899999999999999</v>
      </c>
      <c r="F14" s="73">
        <v>-0.56499999999999995</v>
      </c>
      <c r="G14" s="73">
        <v>-0.26800000000000002</v>
      </c>
      <c r="H14" s="72">
        <v>-0.435</v>
      </c>
      <c r="I14" s="74">
        <v>-0.92700000000000005</v>
      </c>
      <c r="J14" s="74">
        <v>-0.92</v>
      </c>
      <c r="K14" s="74">
        <v>-0.58899999999999997</v>
      </c>
      <c r="L14" s="74">
        <v>-0.30199999999999999</v>
      </c>
      <c r="M14" s="75">
        <v>-0.2</v>
      </c>
    </row>
    <row r="15" spans="1:13" x14ac:dyDescent="0.3">
      <c r="A15" s="85"/>
      <c r="B15" s="72"/>
      <c r="C15" s="73"/>
      <c r="D15" s="73">
        <v>1.8719999999999999E-20</v>
      </c>
      <c r="E15" s="73">
        <v>5.1799999999999997E-3</v>
      </c>
      <c r="F15" s="73">
        <v>4.0200000000000001E-3</v>
      </c>
      <c r="G15" s="73">
        <v>0.20599999999999999</v>
      </c>
      <c r="H15" s="72">
        <v>3.3700000000000001E-2</v>
      </c>
      <c r="I15" s="73">
        <v>6.2309999999999996E-17</v>
      </c>
      <c r="J15" s="74">
        <v>1.9059999999999999E-17</v>
      </c>
      <c r="K15" s="74">
        <v>5.1199999999999998E-5</v>
      </c>
      <c r="L15" s="74">
        <v>5.4600000000000003E-2</v>
      </c>
      <c r="M15" s="75">
        <v>0.20899999999999999</v>
      </c>
    </row>
    <row r="16" spans="1:13" x14ac:dyDescent="0.3">
      <c r="A16" s="84"/>
      <c r="B16" s="77"/>
      <c r="C16" s="78"/>
      <c r="D16" s="78">
        <v>41</v>
      </c>
      <c r="E16" s="78">
        <v>41</v>
      </c>
      <c r="F16" s="78">
        <v>24</v>
      </c>
      <c r="G16" s="78">
        <v>24</v>
      </c>
      <c r="H16" s="77">
        <v>24</v>
      </c>
      <c r="I16" s="79">
        <v>38</v>
      </c>
      <c r="J16" s="79">
        <v>41</v>
      </c>
      <c r="K16" s="79">
        <v>41</v>
      </c>
      <c r="L16" s="79">
        <v>41</v>
      </c>
      <c r="M16" s="80">
        <v>41</v>
      </c>
    </row>
    <row r="17" spans="1:13" x14ac:dyDescent="0.3">
      <c r="A17" s="83"/>
      <c r="B17" s="72"/>
      <c r="C17" s="73"/>
      <c r="D17" s="73"/>
      <c r="E17" s="73"/>
      <c r="F17" s="73"/>
      <c r="G17" s="73"/>
      <c r="H17" s="72"/>
      <c r="I17" s="74"/>
      <c r="J17" s="74"/>
      <c r="K17" s="74"/>
      <c r="L17" s="74"/>
      <c r="M17" s="75"/>
    </row>
    <row r="18" spans="1:13" x14ac:dyDescent="0.3">
      <c r="A18" s="83" t="s">
        <v>4</v>
      </c>
      <c r="B18" s="72"/>
      <c r="C18" s="73"/>
      <c r="D18" s="73"/>
      <c r="E18" s="73">
        <v>0.34699999999999998</v>
      </c>
      <c r="F18" s="73">
        <v>0.63</v>
      </c>
      <c r="G18" s="73">
        <v>0.36299999999999999</v>
      </c>
      <c r="H18" s="72">
        <v>0.33200000000000002</v>
      </c>
      <c r="I18" s="74">
        <v>0.88400000000000001</v>
      </c>
      <c r="J18" s="74">
        <v>0.89400000000000002</v>
      </c>
      <c r="K18" s="74">
        <v>0.71299999999999997</v>
      </c>
      <c r="L18" s="74">
        <v>0.47399999999999998</v>
      </c>
      <c r="M18" s="75">
        <v>0.36299999999999999</v>
      </c>
    </row>
    <row r="19" spans="1:13" x14ac:dyDescent="0.3">
      <c r="A19" s="85"/>
      <c r="B19" s="72"/>
      <c r="C19" s="73"/>
      <c r="D19" s="73"/>
      <c r="E19" s="73">
        <v>2.6200000000000001E-2</v>
      </c>
      <c r="F19" s="73">
        <v>9.6500000000000004E-4</v>
      </c>
      <c r="G19" s="73">
        <v>8.09E-2</v>
      </c>
      <c r="H19" s="72">
        <v>0.113</v>
      </c>
      <c r="I19" s="73">
        <v>1.8340000000000001E-13</v>
      </c>
      <c r="J19" s="73">
        <v>3.359E-15</v>
      </c>
      <c r="K19" s="82">
        <v>1.73E-7</v>
      </c>
      <c r="L19" s="74">
        <v>1.75E-3</v>
      </c>
      <c r="M19" s="75">
        <v>1.9800000000000002E-2</v>
      </c>
    </row>
    <row r="20" spans="1:13" x14ac:dyDescent="0.3">
      <c r="A20" s="84"/>
      <c r="B20" s="77"/>
      <c r="C20" s="78"/>
      <c r="D20" s="78"/>
      <c r="E20" s="78">
        <v>41</v>
      </c>
      <c r="F20" s="78">
        <v>24</v>
      </c>
      <c r="G20" s="78">
        <v>24</v>
      </c>
      <c r="H20" s="77">
        <v>24</v>
      </c>
      <c r="I20" s="79">
        <v>38</v>
      </c>
      <c r="J20" s="79">
        <v>41</v>
      </c>
      <c r="K20" s="79">
        <v>41</v>
      </c>
      <c r="L20" s="79">
        <v>41</v>
      </c>
      <c r="M20" s="80">
        <v>41</v>
      </c>
    </row>
    <row r="21" spans="1:13" x14ac:dyDescent="0.3">
      <c r="A21" s="83"/>
      <c r="B21" s="72"/>
      <c r="C21" s="73"/>
      <c r="D21" s="73"/>
      <c r="E21" s="73"/>
      <c r="F21" s="73"/>
      <c r="G21" s="73"/>
      <c r="H21" s="72"/>
      <c r="I21" s="74"/>
      <c r="J21" s="74"/>
      <c r="K21" s="74"/>
      <c r="L21" s="74"/>
      <c r="M21" s="75"/>
    </row>
    <row r="22" spans="1:13" x14ac:dyDescent="0.3">
      <c r="A22" s="83" t="s">
        <v>5</v>
      </c>
      <c r="B22" s="72"/>
      <c r="C22" s="73"/>
      <c r="D22" s="73"/>
      <c r="E22" s="73"/>
      <c r="F22" s="73">
        <v>0.54</v>
      </c>
      <c r="G22" s="73">
        <v>0.16300000000000001</v>
      </c>
      <c r="H22" s="72">
        <v>-6.9699999999999996E-3</v>
      </c>
      <c r="I22" s="74">
        <v>0.41599999999999998</v>
      </c>
      <c r="J22" s="74">
        <v>0.16500000000000001</v>
      </c>
      <c r="K22" s="74">
        <v>0.12</v>
      </c>
      <c r="L22" s="74">
        <v>0.13400000000000001</v>
      </c>
      <c r="M22" s="75">
        <v>0.126</v>
      </c>
    </row>
    <row r="23" spans="1:13" x14ac:dyDescent="0.3">
      <c r="A23" s="83"/>
      <c r="B23" s="72"/>
      <c r="C23" s="73"/>
      <c r="D23" s="73"/>
      <c r="E23" s="73"/>
      <c r="F23" s="73">
        <v>6.4599999999999996E-3</v>
      </c>
      <c r="G23" s="73">
        <v>0.44700000000000001</v>
      </c>
      <c r="H23" s="72">
        <v>0.97399999999999998</v>
      </c>
      <c r="I23" s="73">
        <v>8.4399999999999996E-3</v>
      </c>
      <c r="J23" s="73">
        <v>0.29599999999999999</v>
      </c>
      <c r="K23" s="73">
        <v>0.45500000000000002</v>
      </c>
      <c r="L23" s="74">
        <v>0.39600000000000002</v>
      </c>
      <c r="M23" s="75">
        <v>0.42699999999999999</v>
      </c>
    </row>
    <row r="24" spans="1:13" x14ac:dyDescent="0.3">
      <c r="A24" s="84"/>
      <c r="B24" s="77"/>
      <c r="C24" s="78"/>
      <c r="D24" s="78"/>
      <c r="E24" s="78"/>
      <c r="F24" s="78">
        <v>24</v>
      </c>
      <c r="G24" s="78">
        <v>24</v>
      </c>
      <c r="H24" s="77">
        <v>24</v>
      </c>
      <c r="I24" s="79">
        <v>39</v>
      </c>
      <c r="J24" s="79">
        <v>42</v>
      </c>
      <c r="K24" s="79">
        <v>41</v>
      </c>
      <c r="L24" s="79">
        <v>42</v>
      </c>
      <c r="M24" s="80">
        <v>42</v>
      </c>
    </row>
    <row r="25" spans="1:13" x14ac:dyDescent="0.3">
      <c r="A25" s="83"/>
      <c r="B25" s="72"/>
      <c r="C25" s="73"/>
      <c r="D25" s="73"/>
      <c r="E25" s="73"/>
      <c r="F25" s="73"/>
      <c r="G25" s="73"/>
      <c r="H25" s="72"/>
      <c r="I25" s="74"/>
      <c r="J25" s="74"/>
      <c r="K25" s="74"/>
      <c r="L25" s="74"/>
      <c r="M25" s="75"/>
    </row>
    <row r="26" spans="1:13" x14ac:dyDescent="0.3">
      <c r="A26" s="83" t="s">
        <v>6</v>
      </c>
      <c r="B26" s="72"/>
      <c r="C26" s="73"/>
      <c r="D26" s="73"/>
      <c r="E26" s="73"/>
      <c r="F26" s="73"/>
      <c r="G26" s="73">
        <v>0.59599999999999997</v>
      </c>
      <c r="H26" s="72">
        <v>8.6699999999999999E-2</v>
      </c>
      <c r="I26" s="74">
        <v>0.67600000000000005</v>
      </c>
      <c r="J26" s="74">
        <v>0.45300000000000001</v>
      </c>
      <c r="K26" s="74">
        <v>0.58299999999999996</v>
      </c>
      <c r="L26" s="74">
        <v>0.65100000000000002</v>
      </c>
      <c r="M26" s="75">
        <v>0.36699999999999999</v>
      </c>
    </row>
    <row r="27" spans="1:13" x14ac:dyDescent="0.3">
      <c r="A27" s="85"/>
      <c r="B27" s="72"/>
      <c r="C27" s="73"/>
      <c r="D27" s="73"/>
      <c r="E27" s="73"/>
      <c r="F27" s="73"/>
      <c r="G27" s="73">
        <v>2.0999999999999999E-3</v>
      </c>
      <c r="H27" s="72">
        <v>0.68700000000000006</v>
      </c>
      <c r="I27" s="73">
        <v>7.6099999999999996E-4</v>
      </c>
      <c r="J27" s="73">
        <v>2.6200000000000001E-2</v>
      </c>
      <c r="K27" s="73">
        <v>2.8E-3</v>
      </c>
      <c r="L27" s="73">
        <v>5.7499999999999999E-4</v>
      </c>
      <c r="M27" s="75">
        <v>7.7399999999999997E-2</v>
      </c>
    </row>
    <row r="28" spans="1:13" x14ac:dyDescent="0.3">
      <c r="A28" s="84"/>
      <c r="B28" s="77"/>
      <c r="C28" s="78"/>
      <c r="D28" s="78"/>
      <c r="E28" s="78"/>
      <c r="F28" s="78"/>
      <c r="G28" s="78">
        <v>24</v>
      </c>
      <c r="H28" s="77">
        <v>24</v>
      </c>
      <c r="I28" s="79">
        <v>21</v>
      </c>
      <c r="J28" s="79">
        <v>24</v>
      </c>
      <c r="K28" s="79">
        <v>24</v>
      </c>
      <c r="L28" s="79">
        <v>24</v>
      </c>
      <c r="M28" s="80">
        <v>24</v>
      </c>
    </row>
    <row r="29" spans="1:13" x14ac:dyDescent="0.3">
      <c r="A29" s="83"/>
      <c r="B29" s="72"/>
      <c r="C29" s="73"/>
      <c r="D29" s="73"/>
      <c r="E29" s="73"/>
      <c r="F29" s="73"/>
      <c r="G29" s="73"/>
      <c r="H29" s="72"/>
      <c r="I29" s="74"/>
      <c r="J29" s="74"/>
      <c r="K29" s="74"/>
      <c r="L29" s="74"/>
      <c r="M29" s="75"/>
    </row>
    <row r="30" spans="1:13" x14ac:dyDescent="0.3">
      <c r="A30" s="83" t="s">
        <v>7</v>
      </c>
      <c r="B30" s="72"/>
      <c r="C30" s="73"/>
      <c r="D30" s="73"/>
      <c r="E30" s="73"/>
      <c r="F30" s="73"/>
      <c r="G30" s="73"/>
      <c r="H30" s="72">
        <v>0.19400000000000001</v>
      </c>
      <c r="I30" s="74">
        <v>0.42899999999999999</v>
      </c>
      <c r="J30" s="74">
        <v>0.14599999999999999</v>
      </c>
      <c r="K30" s="74">
        <v>0.439</v>
      </c>
      <c r="L30" s="74">
        <v>0.42</v>
      </c>
      <c r="M30" s="75">
        <v>0.13500000000000001</v>
      </c>
    </row>
    <row r="31" spans="1:13" x14ac:dyDescent="0.3">
      <c r="A31" s="83"/>
      <c r="B31" s="72"/>
      <c r="C31" s="73"/>
      <c r="D31" s="73"/>
      <c r="E31" s="73"/>
      <c r="F31" s="73"/>
      <c r="G31" s="73"/>
      <c r="H31" s="72">
        <v>0.36499999999999999</v>
      </c>
      <c r="I31" s="73">
        <v>5.2200000000000003E-2</v>
      </c>
      <c r="J31" s="73">
        <v>0.497</v>
      </c>
      <c r="K31" s="82">
        <v>3.2000000000000001E-2</v>
      </c>
      <c r="L31" s="73">
        <v>4.1099999999999998E-2</v>
      </c>
      <c r="M31" s="72">
        <v>0.53</v>
      </c>
    </row>
    <row r="32" spans="1:13" x14ac:dyDescent="0.3">
      <c r="A32" s="84"/>
      <c r="B32" s="77"/>
      <c r="C32" s="78"/>
      <c r="D32" s="78"/>
      <c r="E32" s="78"/>
      <c r="F32" s="78"/>
      <c r="G32" s="78"/>
      <c r="H32" s="77">
        <v>24</v>
      </c>
      <c r="I32" s="79">
        <v>21</v>
      </c>
      <c r="J32" s="79">
        <v>24</v>
      </c>
      <c r="K32" s="79">
        <v>24</v>
      </c>
      <c r="L32" s="79">
        <v>24</v>
      </c>
      <c r="M32" s="80">
        <v>24</v>
      </c>
    </row>
    <row r="33" spans="1:13" x14ac:dyDescent="0.3">
      <c r="A33" s="83"/>
      <c r="B33" s="72"/>
      <c r="C33" s="73"/>
      <c r="D33" s="73"/>
      <c r="E33" s="73"/>
      <c r="F33" s="73"/>
      <c r="G33" s="73"/>
      <c r="H33" s="72"/>
      <c r="I33" s="74"/>
      <c r="J33" s="74"/>
      <c r="K33" s="74"/>
      <c r="L33" s="74"/>
      <c r="M33" s="75"/>
    </row>
    <row r="34" spans="1:13" x14ac:dyDescent="0.3">
      <c r="A34" s="83" t="s">
        <v>8</v>
      </c>
      <c r="B34" s="72"/>
      <c r="C34" s="73"/>
      <c r="D34" s="73"/>
      <c r="E34" s="73"/>
      <c r="F34" s="73"/>
      <c r="G34" s="73"/>
      <c r="H34" s="72"/>
      <c r="I34" s="74">
        <v>0.497</v>
      </c>
      <c r="J34" s="74">
        <v>0.60599999999999998</v>
      </c>
      <c r="K34" s="74">
        <v>0.26100000000000001</v>
      </c>
      <c r="L34" s="74">
        <v>0.13900000000000001</v>
      </c>
      <c r="M34" s="75">
        <v>0.159</v>
      </c>
    </row>
    <row r="35" spans="1:13" x14ac:dyDescent="0.3">
      <c r="A35" s="83"/>
      <c r="B35" s="72"/>
      <c r="C35" s="73"/>
      <c r="D35" s="73"/>
      <c r="E35" s="73"/>
      <c r="F35" s="73"/>
      <c r="G35" s="73"/>
      <c r="H35" s="72"/>
      <c r="I35" s="73">
        <v>2.1999999999999999E-2</v>
      </c>
      <c r="J35" s="73">
        <v>1.7099999999999999E-3</v>
      </c>
      <c r="K35" s="73">
        <v>0.218</v>
      </c>
      <c r="L35" s="73">
        <v>0.51800000000000002</v>
      </c>
      <c r="M35" s="72">
        <v>0.45900000000000002</v>
      </c>
    </row>
    <row r="36" spans="1:13" x14ac:dyDescent="0.3">
      <c r="A36" s="84"/>
      <c r="B36" s="77"/>
      <c r="C36" s="78"/>
      <c r="D36" s="78"/>
      <c r="E36" s="78"/>
      <c r="F36" s="78"/>
      <c r="G36" s="78"/>
      <c r="H36" s="77"/>
      <c r="I36" s="79">
        <v>21</v>
      </c>
      <c r="J36" s="79">
        <v>24</v>
      </c>
      <c r="K36" s="79">
        <v>24</v>
      </c>
      <c r="L36" s="79">
        <v>24</v>
      </c>
      <c r="M36" s="80">
        <v>24</v>
      </c>
    </row>
    <row r="37" spans="1:13" x14ac:dyDescent="0.3">
      <c r="A37" s="83"/>
      <c r="B37" s="72"/>
      <c r="C37" s="73"/>
      <c r="D37" s="73"/>
      <c r="E37" s="73"/>
      <c r="F37" s="73"/>
      <c r="G37" s="73"/>
      <c r="H37" s="72"/>
      <c r="I37" s="74"/>
      <c r="J37" s="74"/>
      <c r="K37" s="74"/>
      <c r="L37" s="74"/>
      <c r="M37" s="75"/>
    </row>
    <row r="38" spans="1:13" x14ac:dyDescent="0.3">
      <c r="A38" s="83" t="s">
        <v>96</v>
      </c>
      <c r="B38" s="72"/>
      <c r="C38" s="73"/>
      <c r="D38" s="73"/>
      <c r="E38" s="73"/>
      <c r="F38" s="73"/>
      <c r="G38" s="73"/>
      <c r="H38" s="72"/>
      <c r="I38" s="74"/>
      <c r="J38" s="74">
        <v>0.79800000000000004</v>
      </c>
      <c r="K38" s="74">
        <v>0.52500000000000002</v>
      </c>
      <c r="L38" s="74">
        <v>0.379</v>
      </c>
      <c r="M38" s="75">
        <v>0.21</v>
      </c>
    </row>
    <row r="39" spans="1:13" x14ac:dyDescent="0.3">
      <c r="A39" s="83"/>
      <c r="B39" s="72"/>
      <c r="C39" s="73"/>
      <c r="D39" s="73"/>
      <c r="E39" s="73"/>
      <c r="F39" s="73"/>
      <c r="G39" s="73"/>
      <c r="H39" s="72"/>
      <c r="I39" s="74"/>
      <c r="J39" s="73">
        <v>1.2E-9</v>
      </c>
      <c r="K39" s="82">
        <v>7.2099999999999996E-4</v>
      </c>
      <c r="L39" s="73">
        <v>1.72E-2</v>
      </c>
      <c r="M39" s="72">
        <v>0.19900000000000001</v>
      </c>
    </row>
    <row r="40" spans="1:13" x14ac:dyDescent="0.3">
      <c r="A40" s="84"/>
      <c r="B40" s="77"/>
      <c r="C40" s="78"/>
      <c r="D40" s="78"/>
      <c r="E40" s="78"/>
      <c r="F40" s="78"/>
      <c r="G40" s="78"/>
      <c r="H40" s="77"/>
      <c r="I40" s="79"/>
      <c r="J40" s="79">
        <v>39</v>
      </c>
      <c r="K40" s="79">
        <v>38</v>
      </c>
      <c r="L40" s="79">
        <v>39</v>
      </c>
      <c r="M40" s="80">
        <v>39</v>
      </c>
    </row>
    <row r="41" spans="1:13" x14ac:dyDescent="0.3">
      <c r="A41" s="83"/>
      <c r="B41" s="72"/>
      <c r="C41" s="73"/>
      <c r="D41" s="73"/>
      <c r="E41" s="73"/>
      <c r="F41" s="73"/>
      <c r="G41" s="73"/>
      <c r="H41" s="72"/>
      <c r="I41" s="74"/>
      <c r="J41" s="74"/>
      <c r="K41" s="74"/>
      <c r="L41" s="74"/>
      <c r="M41" s="75"/>
    </row>
    <row r="42" spans="1:13" x14ac:dyDescent="0.3">
      <c r="A42" s="83" t="s">
        <v>97</v>
      </c>
      <c r="B42" s="72"/>
      <c r="C42" s="73"/>
      <c r="D42" s="73"/>
      <c r="E42" s="73"/>
      <c r="F42" s="73"/>
      <c r="G42" s="73"/>
      <c r="H42" s="72"/>
      <c r="I42" s="74"/>
      <c r="J42" s="74"/>
      <c r="K42" s="74">
        <v>0.66400000000000003</v>
      </c>
      <c r="L42" s="74">
        <v>0.40500000000000003</v>
      </c>
      <c r="M42" s="75">
        <v>0.253</v>
      </c>
    </row>
    <row r="43" spans="1:13" x14ac:dyDescent="0.3">
      <c r="A43" s="83"/>
      <c r="B43" s="72"/>
      <c r="C43" s="73"/>
      <c r="D43" s="73"/>
      <c r="E43" s="73"/>
      <c r="F43" s="73"/>
      <c r="G43" s="73"/>
      <c r="H43" s="72"/>
      <c r="I43" s="74"/>
      <c r="J43" s="74"/>
      <c r="K43" s="73">
        <v>2.2400000000000002E-6</v>
      </c>
      <c r="L43" s="73">
        <v>7.8399999999999997E-3</v>
      </c>
      <c r="M43" s="72">
        <v>0.105</v>
      </c>
    </row>
    <row r="44" spans="1:13" x14ac:dyDescent="0.3">
      <c r="A44" s="84"/>
      <c r="B44" s="77"/>
      <c r="C44" s="78"/>
      <c r="D44" s="78"/>
      <c r="E44" s="78"/>
      <c r="F44" s="78"/>
      <c r="G44" s="78"/>
      <c r="H44" s="77"/>
      <c r="I44" s="79"/>
      <c r="J44" s="79"/>
      <c r="K44" s="79">
        <v>41</v>
      </c>
      <c r="L44" s="79">
        <v>42</v>
      </c>
      <c r="M44" s="80">
        <v>42</v>
      </c>
    </row>
    <row r="45" spans="1:13" x14ac:dyDescent="0.3">
      <c r="A45" s="71"/>
      <c r="B45" s="72"/>
      <c r="C45" s="73"/>
      <c r="D45" s="73"/>
      <c r="E45" s="73"/>
      <c r="F45" s="73"/>
      <c r="G45" s="73"/>
      <c r="H45" s="72"/>
      <c r="I45" s="74"/>
      <c r="J45" s="74"/>
      <c r="K45" s="74"/>
      <c r="L45" s="74"/>
      <c r="M45" s="75"/>
    </row>
    <row r="46" spans="1:13" x14ac:dyDescent="0.3">
      <c r="A46" s="71" t="s">
        <v>0</v>
      </c>
      <c r="B46" s="72"/>
      <c r="C46" s="73"/>
      <c r="D46" s="73"/>
      <c r="E46" s="73"/>
      <c r="F46" s="73"/>
      <c r="G46" s="73"/>
      <c r="H46" s="72"/>
      <c r="I46" s="74"/>
      <c r="J46" s="74"/>
      <c r="K46" s="74"/>
      <c r="L46" s="74">
        <v>0.84499999999999997</v>
      </c>
      <c r="M46" s="75">
        <v>0.74299999999999999</v>
      </c>
    </row>
    <row r="47" spans="1:13" x14ac:dyDescent="0.3">
      <c r="A47" s="71"/>
      <c r="B47" s="72"/>
      <c r="C47" s="73"/>
      <c r="D47" s="73"/>
      <c r="E47" s="73"/>
      <c r="F47" s="73"/>
      <c r="G47" s="73"/>
      <c r="H47" s="72"/>
      <c r="I47" s="74"/>
      <c r="J47" s="74"/>
      <c r="K47" s="74"/>
      <c r="L47" s="73">
        <v>3.8100000000000001E-12</v>
      </c>
      <c r="M47" s="72">
        <v>2.6000000000000001E-8</v>
      </c>
    </row>
    <row r="48" spans="1:13" x14ac:dyDescent="0.3">
      <c r="A48" s="76"/>
      <c r="B48" s="77"/>
      <c r="C48" s="78"/>
      <c r="D48" s="78"/>
      <c r="E48" s="78"/>
      <c r="F48" s="78"/>
      <c r="G48" s="78"/>
      <c r="H48" s="77"/>
      <c r="I48" s="79"/>
      <c r="J48" s="79"/>
      <c r="K48" s="79"/>
      <c r="L48" s="79">
        <v>41</v>
      </c>
      <c r="M48" s="80">
        <v>41</v>
      </c>
    </row>
    <row r="49" spans="1:14" x14ac:dyDescent="0.3">
      <c r="A49" s="71"/>
      <c r="B49" s="72"/>
      <c r="C49" s="73"/>
      <c r="D49" s="73"/>
      <c r="E49" s="73"/>
      <c r="F49" s="73"/>
      <c r="G49" s="73"/>
      <c r="H49" s="72"/>
      <c r="I49" s="74"/>
      <c r="J49" s="74"/>
      <c r="K49" s="74"/>
      <c r="L49" s="74"/>
      <c r="M49" s="75"/>
    </row>
    <row r="50" spans="1:14" x14ac:dyDescent="0.3">
      <c r="A50" s="71" t="s">
        <v>10</v>
      </c>
      <c r="B50" s="72"/>
      <c r="C50" s="73"/>
      <c r="D50" s="73"/>
      <c r="E50" s="73"/>
      <c r="F50" s="73"/>
      <c r="G50" s="73"/>
      <c r="H50" s="72"/>
      <c r="I50" s="74"/>
      <c r="J50" s="74"/>
      <c r="K50" s="74"/>
      <c r="L50" s="74"/>
      <c r="M50" s="75">
        <v>0.873</v>
      </c>
    </row>
    <row r="51" spans="1:14" x14ac:dyDescent="0.3">
      <c r="A51" s="71"/>
      <c r="B51" s="72"/>
      <c r="C51" s="73"/>
      <c r="D51" s="73"/>
      <c r="E51" s="73"/>
      <c r="F51" s="73"/>
      <c r="G51" s="73"/>
      <c r="H51" s="72"/>
      <c r="I51" s="74"/>
      <c r="J51" s="74"/>
      <c r="K51" s="74"/>
      <c r="L51" s="74"/>
      <c r="M51" s="72">
        <v>5.116E-14</v>
      </c>
      <c r="N51" s="63"/>
    </row>
    <row r="52" spans="1:14" x14ac:dyDescent="0.3">
      <c r="A52" s="76"/>
      <c r="B52" s="77"/>
      <c r="C52" s="78"/>
      <c r="D52" s="78"/>
      <c r="E52" s="78"/>
      <c r="F52" s="78"/>
      <c r="G52" s="78"/>
      <c r="H52" s="77"/>
      <c r="I52" s="79"/>
      <c r="J52" s="79"/>
      <c r="K52" s="79"/>
      <c r="L52" s="79"/>
      <c r="M52" s="80">
        <v>42</v>
      </c>
    </row>
    <row r="53" spans="1:14" x14ac:dyDescent="0.3">
      <c r="B53" s="63"/>
      <c r="C53" s="63"/>
      <c r="D53" s="63"/>
      <c r="E53" s="63"/>
      <c r="F53" s="63"/>
      <c r="G53" s="63"/>
      <c r="H53" s="63"/>
      <c r="I53" s="64"/>
      <c r="J53" s="64"/>
      <c r="K53" s="64"/>
      <c r="L53" s="64"/>
      <c r="M53" s="64"/>
    </row>
    <row r="54" spans="1:14" x14ac:dyDescent="0.3">
      <c r="A54" s="54" t="s">
        <v>11</v>
      </c>
    </row>
  </sheetData>
  <conditionalFormatting sqref="N46:X46">
    <cfRule type="cellIs" dxfId="12" priority="15" operator="lessThan">
      <formula>0.05</formula>
    </cfRule>
  </conditionalFormatting>
  <conditionalFormatting sqref="B7:M7 C11:M11 D15:M15 E19:M19 F23:M23 G27:M27 H31:J31 I35:M35 J39:M39">
    <cfRule type="cellIs" dxfId="11" priority="14" operator="lessThan">
      <formula>0.05</formula>
    </cfRule>
  </conditionalFormatting>
  <conditionalFormatting sqref="L31:M31">
    <cfRule type="cellIs" dxfId="10" priority="8" operator="lessThan">
      <formula>0.05</formula>
    </cfRule>
  </conditionalFormatting>
  <conditionalFormatting sqref="K43:M43">
    <cfRule type="cellIs" dxfId="9" priority="4" operator="lessThan">
      <formula>0.05</formula>
    </cfRule>
  </conditionalFormatting>
  <conditionalFormatting sqref="L47:M47">
    <cfRule type="cellIs" dxfId="8" priority="3" operator="lessThan">
      <formula>0.05</formula>
    </cfRule>
  </conditionalFormatting>
  <conditionalFormatting sqref="M51:N51">
    <cfRule type="cellIs" dxfId="7" priority="2" operator="lessThan">
      <formula>0.05</formula>
    </cfRule>
  </conditionalFormatting>
  <conditionalFormatting sqref="K31">
    <cfRule type="cellIs" dxfId="6" priority="1" operator="lessThan">
      <formula>0.05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3"/>
  <sheetViews>
    <sheetView topLeftCell="A7" workbookViewId="0"/>
  </sheetViews>
  <sheetFormatPr defaultColWidth="10.88671875" defaultRowHeight="14.4" x14ac:dyDescent="0.3"/>
  <cols>
    <col min="3" max="8" width="11.44140625" style="2"/>
  </cols>
  <sheetData>
    <row r="1" spans="1:9" ht="21" x14ac:dyDescent="0.4">
      <c r="A1" s="89"/>
    </row>
    <row r="2" spans="1:9" x14ac:dyDescent="0.3">
      <c r="A2" s="88"/>
    </row>
    <row r="3" spans="1:9" ht="14.25" customHeight="1" x14ac:dyDescent="0.3">
      <c r="B3" t="s">
        <v>24</v>
      </c>
      <c r="C3" s="2" t="s">
        <v>50</v>
      </c>
      <c r="D3" s="2" t="s">
        <v>51</v>
      </c>
      <c r="E3" s="2" t="s">
        <v>52</v>
      </c>
      <c r="F3" s="65" t="s">
        <v>53</v>
      </c>
      <c r="G3" s="57" t="s">
        <v>0</v>
      </c>
      <c r="H3" s="2" t="s">
        <v>10</v>
      </c>
      <c r="I3" s="2" t="s">
        <v>11</v>
      </c>
    </row>
    <row r="4" spans="1:9" x14ac:dyDescent="0.3">
      <c r="B4" t="s">
        <v>49</v>
      </c>
      <c r="C4" s="2">
        <v>0.28999999999999998</v>
      </c>
      <c r="D4" s="2">
        <v>3.39E-2</v>
      </c>
      <c r="E4" s="2">
        <v>0.78300000000000003</v>
      </c>
      <c r="F4" s="2">
        <v>0.68400000000000005</v>
      </c>
      <c r="G4" s="2">
        <v>0.48499999999999999</v>
      </c>
      <c r="H4" s="2">
        <v>0.13400000000000001</v>
      </c>
      <c r="I4" s="2">
        <v>5.7099999999999998E-2</v>
      </c>
    </row>
    <row r="5" spans="1:9" x14ac:dyDescent="0.3">
      <c r="C5" s="2">
        <v>0.44900000000000001</v>
      </c>
      <c r="D5" s="2">
        <v>0.93100000000000005</v>
      </c>
      <c r="E5" s="2">
        <v>1.26E-2</v>
      </c>
      <c r="F5" s="2">
        <v>4.2299999999999997E-2</v>
      </c>
      <c r="G5" s="2">
        <v>0.186</v>
      </c>
      <c r="H5" s="56">
        <v>0.73099999999999998</v>
      </c>
      <c r="I5" s="2">
        <v>0.88400000000000001</v>
      </c>
    </row>
    <row r="6" spans="1:9" x14ac:dyDescent="0.3">
      <c r="C6" s="2">
        <v>9</v>
      </c>
      <c r="D6" s="2">
        <v>9</v>
      </c>
      <c r="E6" s="2">
        <v>9</v>
      </c>
      <c r="F6" s="2">
        <v>9</v>
      </c>
      <c r="G6" s="2">
        <v>9</v>
      </c>
      <c r="H6" s="56">
        <v>9</v>
      </c>
      <c r="I6" s="2">
        <v>9</v>
      </c>
    </row>
    <row r="7" spans="1:9" x14ac:dyDescent="0.3">
      <c r="I7" s="2"/>
    </row>
    <row r="8" spans="1:9" x14ac:dyDescent="0.3">
      <c r="B8" t="s">
        <v>50</v>
      </c>
      <c r="D8" s="2">
        <v>-0.23200000000000001</v>
      </c>
      <c r="E8" s="2">
        <v>0.42499999999999999</v>
      </c>
      <c r="F8" s="2">
        <v>0.114</v>
      </c>
      <c r="G8" s="2">
        <v>-0.189</v>
      </c>
      <c r="H8" s="2">
        <v>-0.153</v>
      </c>
      <c r="I8" s="2">
        <v>1.34E-2</v>
      </c>
    </row>
    <row r="9" spans="1:9" x14ac:dyDescent="0.3">
      <c r="D9" s="2">
        <v>0.54900000000000004</v>
      </c>
      <c r="E9" s="2">
        <v>0.254</v>
      </c>
      <c r="F9" s="2">
        <v>0.77100000000000002</v>
      </c>
      <c r="G9" s="2">
        <v>0.627</v>
      </c>
      <c r="H9" s="2">
        <v>0.69499999999999995</v>
      </c>
      <c r="I9" s="2">
        <v>0.97299999999999998</v>
      </c>
    </row>
    <row r="10" spans="1:9" x14ac:dyDescent="0.3">
      <c r="D10" s="2">
        <v>9</v>
      </c>
      <c r="E10" s="2">
        <v>9</v>
      </c>
      <c r="F10" s="2">
        <v>9</v>
      </c>
      <c r="G10" s="2">
        <v>9</v>
      </c>
      <c r="H10" s="2">
        <v>9</v>
      </c>
      <c r="I10" s="2">
        <v>9</v>
      </c>
    </row>
    <row r="11" spans="1:9" x14ac:dyDescent="0.3">
      <c r="I11" s="2"/>
    </row>
    <row r="12" spans="1:9" x14ac:dyDescent="0.3">
      <c r="B12" t="s">
        <v>51</v>
      </c>
      <c r="E12" s="2">
        <v>0.189</v>
      </c>
      <c r="F12" s="2">
        <v>0.23300000000000001</v>
      </c>
      <c r="G12" s="2">
        <v>0.44900000000000001</v>
      </c>
      <c r="H12" s="2">
        <v>0.42799999999999999</v>
      </c>
      <c r="I12" s="2">
        <v>0.23799999999999999</v>
      </c>
    </row>
    <row r="13" spans="1:9" x14ac:dyDescent="0.3">
      <c r="E13" s="2">
        <v>0.626</v>
      </c>
      <c r="F13" s="2">
        <v>0.54600000000000004</v>
      </c>
      <c r="G13" s="2">
        <v>0.22500000000000001</v>
      </c>
      <c r="H13" s="2">
        <v>0.25</v>
      </c>
      <c r="I13" s="2">
        <v>0.53700000000000003</v>
      </c>
    </row>
    <row r="14" spans="1:9" x14ac:dyDescent="0.3">
      <c r="E14" s="2">
        <v>9</v>
      </c>
      <c r="F14" s="2">
        <v>9</v>
      </c>
      <c r="G14" s="2">
        <v>9</v>
      </c>
      <c r="H14" s="2">
        <v>9</v>
      </c>
      <c r="I14" s="2">
        <v>9</v>
      </c>
    </row>
    <row r="15" spans="1:9" x14ac:dyDescent="0.3">
      <c r="I15" s="2"/>
    </row>
    <row r="16" spans="1:9" x14ac:dyDescent="0.3">
      <c r="B16" t="s">
        <v>52</v>
      </c>
      <c r="F16" s="56">
        <v>0.88100000000000001</v>
      </c>
      <c r="G16" s="2">
        <v>0.628</v>
      </c>
      <c r="H16" s="2">
        <v>0.25600000000000001</v>
      </c>
      <c r="I16" s="2">
        <v>0.26100000000000001</v>
      </c>
    </row>
    <row r="17" spans="2:9" x14ac:dyDescent="0.3">
      <c r="F17" s="56">
        <v>1.72E-3</v>
      </c>
      <c r="G17" s="2">
        <v>7.0400000000000004E-2</v>
      </c>
      <c r="H17" s="2">
        <v>0.50700000000000001</v>
      </c>
      <c r="I17" s="2">
        <v>0.497</v>
      </c>
    </row>
    <row r="18" spans="2:9" x14ac:dyDescent="0.3">
      <c r="F18" s="56">
        <v>9</v>
      </c>
      <c r="G18" s="2">
        <v>9</v>
      </c>
      <c r="H18" s="2">
        <v>9</v>
      </c>
      <c r="I18" s="2">
        <v>9</v>
      </c>
    </row>
    <row r="19" spans="2:9" x14ac:dyDescent="0.3">
      <c r="I19" s="2"/>
    </row>
    <row r="20" spans="2:9" x14ac:dyDescent="0.3">
      <c r="B20" t="s">
        <v>53</v>
      </c>
      <c r="G20" s="58">
        <v>0.81699999999999995</v>
      </c>
      <c r="H20" s="2">
        <v>0.45300000000000001</v>
      </c>
      <c r="I20" s="2">
        <v>0.39400000000000002</v>
      </c>
    </row>
    <row r="21" spans="2:9" x14ac:dyDescent="0.3">
      <c r="G21" s="58">
        <v>7.2100000000000003E-3</v>
      </c>
      <c r="H21" s="2">
        <v>0.221</v>
      </c>
      <c r="I21" s="2">
        <v>0.29399999999999998</v>
      </c>
    </row>
    <row r="22" spans="2:9" x14ac:dyDescent="0.3">
      <c r="G22" s="58">
        <v>9</v>
      </c>
      <c r="H22" s="2">
        <v>9</v>
      </c>
      <c r="I22" s="2">
        <v>9</v>
      </c>
    </row>
    <row r="23" spans="2:9" x14ac:dyDescent="0.3">
      <c r="I23" s="2"/>
    </row>
    <row r="24" spans="2:9" x14ac:dyDescent="0.3">
      <c r="B24" t="s">
        <v>0</v>
      </c>
      <c r="H24" s="2">
        <v>0.84499999999999997</v>
      </c>
      <c r="I24" s="2">
        <v>0.74</v>
      </c>
    </row>
    <row r="25" spans="2:9" x14ac:dyDescent="0.3">
      <c r="H25" s="55">
        <v>3.8100000000000001E-12</v>
      </c>
      <c r="I25" s="2">
        <v>2.0899999999999999E-8</v>
      </c>
    </row>
    <row r="26" spans="2:9" x14ac:dyDescent="0.3">
      <c r="H26" s="2">
        <v>41</v>
      </c>
      <c r="I26" s="2">
        <v>42</v>
      </c>
    </row>
    <row r="27" spans="2:9" x14ac:dyDescent="0.3">
      <c r="I27" s="2"/>
    </row>
    <row r="28" spans="2:9" x14ac:dyDescent="0.3">
      <c r="B28" t="s">
        <v>10</v>
      </c>
      <c r="I28" s="2">
        <v>0.872</v>
      </c>
    </row>
    <row r="29" spans="2:9" x14ac:dyDescent="0.3">
      <c r="I29" s="55">
        <v>6.0559999999999998E-15</v>
      </c>
    </row>
    <row r="30" spans="2:9" x14ac:dyDescent="0.3">
      <c r="I30" s="2">
        <v>45</v>
      </c>
    </row>
    <row r="31" spans="2:9" x14ac:dyDescent="0.3">
      <c r="I31" s="2"/>
    </row>
    <row r="32" spans="2:9" x14ac:dyDescent="0.3">
      <c r="B32" t="s">
        <v>11</v>
      </c>
      <c r="I32" s="2"/>
    </row>
    <row r="53" spans="3:3" x14ac:dyDescent="0.3">
      <c r="C53"/>
    </row>
  </sheetData>
  <conditionalFormatting sqref="C5:H5">
    <cfRule type="cellIs" dxfId="5" priority="6" operator="lessThan">
      <formula>0.05</formula>
    </cfRule>
  </conditionalFormatting>
  <conditionalFormatting sqref="D9:H9">
    <cfRule type="cellIs" dxfId="4" priority="5" operator="lessThan">
      <formula>0.05</formula>
    </cfRule>
  </conditionalFormatting>
  <conditionalFormatting sqref="E13:H13">
    <cfRule type="cellIs" dxfId="3" priority="4" operator="lessThan">
      <formula>0.05</formula>
    </cfRule>
  </conditionalFormatting>
  <conditionalFormatting sqref="F17:H17">
    <cfRule type="cellIs" dxfId="2" priority="3" operator="lessThan">
      <formula>0.05</formula>
    </cfRule>
  </conditionalFormatting>
  <conditionalFormatting sqref="G21:H21">
    <cfRule type="cellIs" dxfId="1" priority="2" operator="lessThan">
      <formula>0.05</formula>
    </cfRule>
  </conditionalFormatting>
  <conditionalFormatting sqref="H25">
    <cfRule type="cellIs" dxfId="0" priority="1" operator="lessThan">
      <formula>0.05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7"/>
  <sheetViews>
    <sheetView topLeftCell="A3" workbookViewId="0">
      <selection activeCell="D3" sqref="D3"/>
    </sheetView>
  </sheetViews>
  <sheetFormatPr defaultColWidth="10.88671875" defaultRowHeight="14.4" x14ac:dyDescent="0.3"/>
  <sheetData>
    <row r="1" spans="1:6" ht="21" x14ac:dyDescent="0.4">
      <c r="A1" s="89"/>
    </row>
    <row r="2" spans="1:6" x14ac:dyDescent="0.3">
      <c r="A2" t="s">
        <v>99</v>
      </c>
    </row>
    <row r="3" spans="1:6" x14ac:dyDescent="0.3">
      <c r="A3" s="54" t="s">
        <v>57</v>
      </c>
    </row>
    <row r="5" spans="1:6" x14ac:dyDescent="0.3">
      <c r="A5" s="54" t="s">
        <v>73</v>
      </c>
    </row>
    <row r="7" spans="1:6" x14ac:dyDescent="0.3">
      <c r="A7" t="s">
        <v>74</v>
      </c>
      <c r="B7" t="s">
        <v>75</v>
      </c>
    </row>
    <row r="9" spans="1:6" x14ac:dyDescent="0.3">
      <c r="A9" t="s">
        <v>76</v>
      </c>
      <c r="B9" t="s">
        <v>77</v>
      </c>
      <c r="C9" s="54" t="s">
        <v>78</v>
      </c>
    </row>
    <row r="11" spans="1:6" x14ac:dyDescent="0.3">
      <c r="A11" t="s">
        <v>79</v>
      </c>
    </row>
    <row r="13" spans="1:6" x14ac:dyDescent="0.3">
      <c r="A13" t="s">
        <v>24</v>
      </c>
      <c r="B13" t="s">
        <v>65</v>
      </c>
      <c r="C13" s="1" t="s">
        <v>20</v>
      </c>
      <c r="D13" s="1" t="s">
        <v>29</v>
      </c>
      <c r="E13" s="1" t="s">
        <v>17</v>
      </c>
      <c r="F13" s="1" t="s">
        <v>30</v>
      </c>
    </row>
    <row r="14" spans="1:6" x14ac:dyDescent="0.3">
      <c r="A14" t="s">
        <v>21</v>
      </c>
      <c r="B14">
        <v>0.32</v>
      </c>
      <c r="C14">
        <v>0.10199999999999999</v>
      </c>
      <c r="D14">
        <v>3.1379999999999999</v>
      </c>
      <c r="E14">
        <v>5.0000000000000001E-3</v>
      </c>
    </row>
    <row r="15" spans="1:6" x14ac:dyDescent="0.3">
      <c r="A15" t="s">
        <v>2</v>
      </c>
      <c r="B15">
        <v>-4.19E-2</v>
      </c>
      <c r="C15">
        <v>1.29E-2</v>
      </c>
      <c r="D15">
        <v>-3.2509999999999999</v>
      </c>
      <c r="E15" s="59">
        <v>4.0000000000000001E-3</v>
      </c>
      <c r="F15">
        <v>1.0049999999999999</v>
      </c>
    </row>
    <row r="16" spans="1:6" x14ac:dyDescent="0.3">
      <c r="A16" t="s">
        <v>4</v>
      </c>
      <c r="B16">
        <v>2.3E-3</v>
      </c>
      <c r="C16">
        <v>1.0499999999999999E-3</v>
      </c>
      <c r="D16">
        <v>2.1840000000000002</v>
      </c>
      <c r="E16" s="59">
        <v>4.2000000000000003E-2</v>
      </c>
      <c r="F16">
        <v>1.6619999999999999</v>
      </c>
    </row>
    <row r="17" spans="1:6" x14ac:dyDescent="0.3">
      <c r="A17" t="s">
        <v>6</v>
      </c>
      <c r="B17">
        <v>0.45400000000000001</v>
      </c>
      <c r="C17">
        <v>0.39800000000000002</v>
      </c>
      <c r="D17">
        <v>1.141</v>
      </c>
      <c r="E17">
        <v>0.26800000000000002</v>
      </c>
      <c r="F17">
        <v>2.2349999999999999</v>
      </c>
    </row>
    <row r="18" spans="1:6" x14ac:dyDescent="0.3">
      <c r="A18" t="s">
        <v>7</v>
      </c>
      <c r="B18">
        <v>0.48599999999999999</v>
      </c>
      <c r="C18">
        <v>0.58499999999999996</v>
      </c>
      <c r="D18">
        <v>0.83099999999999996</v>
      </c>
      <c r="E18">
        <v>0.41599999999999998</v>
      </c>
      <c r="F18">
        <v>1.5529999999999999</v>
      </c>
    </row>
    <row r="20" spans="1:6" x14ac:dyDescent="0.3">
      <c r="A20" t="s">
        <v>12</v>
      </c>
    </row>
    <row r="21" spans="1:6" x14ac:dyDescent="0.3">
      <c r="A21" t="s">
        <v>24</v>
      </c>
      <c r="B21" s="1" t="s">
        <v>13</v>
      </c>
      <c r="C21" s="1" t="s">
        <v>14</v>
      </c>
      <c r="D21" s="1" t="s">
        <v>15</v>
      </c>
      <c r="E21" s="1" t="s">
        <v>16</v>
      </c>
      <c r="F21" s="1" t="s">
        <v>17</v>
      </c>
    </row>
    <row r="22" spans="1:6" x14ac:dyDescent="0.3">
      <c r="A22" t="s">
        <v>18</v>
      </c>
      <c r="B22">
        <v>4</v>
      </c>
      <c r="C22">
        <v>7.43E-3</v>
      </c>
      <c r="D22">
        <v>1.8600000000000001E-3</v>
      </c>
      <c r="E22">
        <v>8.7539999999999996</v>
      </c>
      <c r="F22" s="1" t="s">
        <v>22</v>
      </c>
    </row>
    <row r="23" spans="1:6" x14ac:dyDescent="0.3">
      <c r="A23" t="s">
        <v>19</v>
      </c>
      <c r="B23">
        <v>19</v>
      </c>
      <c r="C23">
        <v>4.0299999999999997E-3</v>
      </c>
      <c r="D23">
        <v>2.12E-4</v>
      </c>
    </row>
    <row r="24" spans="1:6" x14ac:dyDescent="0.3">
      <c r="A24" t="s">
        <v>66</v>
      </c>
      <c r="B24">
        <v>23</v>
      </c>
      <c r="C24">
        <v>1.15E-2</v>
      </c>
      <c r="D24">
        <v>4.9799999999999996E-4</v>
      </c>
    </row>
    <row r="26" spans="1:6" x14ac:dyDescent="0.3">
      <c r="A26" t="s">
        <v>67</v>
      </c>
      <c r="B26" s="1" t="s">
        <v>68</v>
      </c>
      <c r="C26" s="1" t="s">
        <v>69</v>
      </c>
    </row>
    <row r="27" spans="1:6" x14ac:dyDescent="0.3">
      <c r="A27" t="s">
        <v>2</v>
      </c>
      <c r="B27">
        <v>2.7399999999999998E-3</v>
      </c>
      <c r="C27">
        <v>2.2399999999999998E-3</v>
      </c>
    </row>
    <row r="28" spans="1:6" x14ac:dyDescent="0.3">
      <c r="A28" t="s">
        <v>4</v>
      </c>
      <c r="B28">
        <v>3.8400000000000001E-3</v>
      </c>
      <c r="C28">
        <v>1.01E-3</v>
      </c>
    </row>
    <row r="29" spans="1:6" x14ac:dyDescent="0.3">
      <c r="A29" t="s">
        <v>6</v>
      </c>
      <c r="B29">
        <v>6.9800000000000005E-4</v>
      </c>
      <c r="C29">
        <v>2.7599999999999999E-4</v>
      </c>
    </row>
    <row r="30" spans="1:6" x14ac:dyDescent="0.3">
      <c r="A30" t="s">
        <v>7</v>
      </c>
      <c r="B30">
        <v>1.46E-4</v>
      </c>
      <c r="C30">
        <v>1.46E-4</v>
      </c>
    </row>
    <row r="32" spans="1:6" x14ac:dyDescent="0.3">
      <c r="A32" t="s">
        <v>23</v>
      </c>
    </row>
    <row r="33" spans="1:3" x14ac:dyDescent="0.3">
      <c r="A33" t="s">
        <v>24</v>
      </c>
      <c r="B33" s="1" t="s">
        <v>17</v>
      </c>
    </row>
    <row r="34" spans="1:3" x14ac:dyDescent="0.3">
      <c r="A34" t="s">
        <v>2</v>
      </c>
      <c r="B34" s="59">
        <v>4.0000000000000001E-3</v>
      </c>
    </row>
    <row r="35" spans="1:3" x14ac:dyDescent="0.3">
      <c r="A35" t="s">
        <v>4</v>
      </c>
      <c r="B35" s="59">
        <v>4.2000000000000003E-2</v>
      </c>
    </row>
    <row r="36" spans="1:3" x14ac:dyDescent="0.3">
      <c r="A36" t="s">
        <v>6</v>
      </c>
      <c r="B36">
        <v>0.26800000000000002</v>
      </c>
    </row>
    <row r="37" spans="1:3" x14ac:dyDescent="0.3">
      <c r="A37" t="s">
        <v>7</v>
      </c>
      <c r="B37">
        <v>0.41599999999999998</v>
      </c>
    </row>
    <row r="40" spans="1:3" x14ac:dyDescent="0.3">
      <c r="A40" t="s">
        <v>80</v>
      </c>
    </row>
    <row r="41" spans="1:3" x14ac:dyDescent="0.3">
      <c r="A41" t="s">
        <v>81</v>
      </c>
    </row>
    <row r="43" spans="1:3" x14ac:dyDescent="0.3">
      <c r="A43" t="s">
        <v>25</v>
      </c>
      <c r="B43" t="s">
        <v>26</v>
      </c>
      <c r="C43" t="s">
        <v>82</v>
      </c>
    </row>
    <row r="45" spans="1:3" x14ac:dyDescent="0.3">
      <c r="A45" t="s">
        <v>27</v>
      </c>
      <c r="B45" t="s">
        <v>26</v>
      </c>
      <c r="C45" t="s">
        <v>83</v>
      </c>
    </row>
    <row r="47" spans="1:3" x14ac:dyDescent="0.3">
      <c r="A47" t="s">
        <v>84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8"/>
  <sheetViews>
    <sheetView tabSelected="1" topLeftCell="A34" workbookViewId="0">
      <selection activeCell="I57" sqref="I57"/>
    </sheetView>
  </sheetViews>
  <sheetFormatPr defaultColWidth="10.88671875" defaultRowHeight="14.4" x14ac:dyDescent="0.3"/>
  <sheetData>
    <row r="1" spans="1:6" x14ac:dyDescent="0.3">
      <c r="A1" s="54" t="s">
        <v>57</v>
      </c>
    </row>
    <row r="3" spans="1:6" x14ac:dyDescent="0.3">
      <c r="A3" s="54" t="s">
        <v>58</v>
      </c>
      <c r="B3" s="54"/>
      <c r="C3" s="54"/>
      <c r="D3" s="54"/>
    </row>
    <row r="5" spans="1:6" x14ac:dyDescent="0.3">
      <c r="A5" t="s">
        <v>59</v>
      </c>
      <c r="B5" t="s">
        <v>60</v>
      </c>
    </row>
    <row r="7" spans="1:6" x14ac:dyDescent="0.3">
      <c r="A7" t="s">
        <v>61</v>
      </c>
      <c r="B7" t="s">
        <v>62</v>
      </c>
      <c r="C7" s="54" t="s">
        <v>63</v>
      </c>
    </row>
    <row r="9" spans="1:6" x14ac:dyDescent="0.3">
      <c r="A9" t="s">
        <v>64</v>
      </c>
    </row>
    <row r="11" spans="1:6" x14ac:dyDescent="0.3">
      <c r="A11" t="s">
        <v>24</v>
      </c>
      <c r="B11" s="1" t="s">
        <v>65</v>
      </c>
      <c r="C11" s="1" t="s">
        <v>20</v>
      </c>
      <c r="D11" s="1" t="s">
        <v>29</v>
      </c>
      <c r="E11" s="1" t="s">
        <v>17</v>
      </c>
      <c r="F11" s="1" t="s">
        <v>30</v>
      </c>
    </row>
    <row r="12" spans="1:6" x14ac:dyDescent="0.3">
      <c r="A12" t="s">
        <v>21</v>
      </c>
      <c r="B12">
        <v>0.16300000000000001</v>
      </c>
      <c r="C12">
        <v>9.5799999999999996E-2</v>
      </c>
      <c r="D12">
        <v>1.7</v>
      </c>
      <c r="E12">
        <v>9.7000000000000003E-2</v>
      </c>
    </row>
    <row r="13" spans="1:6" x14ac:dyDescent="0.3">
      <c r="A13" t="s">
        <v>4</v>
      </c>
      <c r="B13">
        <v>4.1399999999999996E-3</v>
      </c>
      <c r="C13">
        <v>6.3100000000000005E-4</v>
      </c>
      <c r="D13">
        <v>6.5540000000000003</v>
      </c>
      <c r="E13" s="1" t="s">
        <v>22</v>
      </c>
      <c r="F13">
        <v>1</v>
      </c>
    </row>
    <row r="14" spans="1:6" x14ac:dyDescent="0.3">
      <c r="A14" t="s">
        <v>2</v>
      </c>
      <c r="B14">
        <v>-2.4799999999999999E-2</v>
      </c>
      <c r="C14">
        <v>1.2200000000000001E-2</v>
      </c>
      <c r="D14">
        <v>-2.0289999999999999</v>
      </c>
      <c r="E14">
        <v>4.9000000000000002E-2</v>
      </c>
      <c r="F14">
        <v>1</v>
      </c>
    </row>
    <row r="16" spans="1:6" x14ac:dyDescent="0.3">
      <c r="A16" t="s">
        <v>12</v>
      </c>
    </row>
    <row r="17" spans="1:6" x14ac:dyDescent="0.3">
      <c r="A17" t="s">
        <v>24</v>
      </c>
      <c r="B17" s="1" t="s">
        <v>13</v>
      </c>
      <c r="C17" s="1" t="s">
        <v>14</v>
      </c>
      <c r="D17" s="1" t="s">
        <v>15</v>
      </c>
      <c r="E17" s="1" t="s">
        <v>16</v>
      </c>
      <c r="F17" s="1" t="s">
        <v>17</v>
      </c>
    </row>
    <row r="18" spans="1:6" x14ac:dyDescent="0.3">
      <c r="A18" t="s">
        <v>18</v>
      </c>
      <c r="B18">
        <v>2</v>
      </c>
      <c r="C18">
        <v>2.23E-2</v>
      </c>
      <c r="D18">
        <v>1.12E-2</v>
      </c>
      <c r="E18">
        <v>23.777999999999999</v>
      </c>
      <c r="F18" s="1" t="s">
        <v>22</v>
      </c>
    </row>
    <row r="19" spans="1:6" x14ac:dyDescent="0.3">
      <c r="A19" t="s">
        <v>19</v>
      </c>
      <c r="B19">
        <v>38</v>
      </c>
      <c r="C19">
        <v>1.7899999999999999E-2</v>
      </c>
      <c r="D19">
        <v>4.6999999999999999E-4</v>
      </c>
    </row>
    <row r="20" spans="1:6" x14ac:dyDescent="0.3">
      <c r="A20" t="s">
        <v>66</v>
      </c>
      <c r="B20">
        <v>40</v>
      </c>
      <c r="C20">
        <v>4.02E-2</v>
      </c>
      <c r="D20">
        <v>1E-3</v>
      </c>
    </row>
    <row r="22" spans="1:6" x14ac:dyDescent="0.3">
      <c r="A22" t="s">
        <v>67</v>
      </c>
      <c r="B22" s="1" t="s">
        <v>68</v>
      </c>
      <c r="C22" s="1" t="s">
        <v>69</v>
      </c>
    </row>
    <row r="23" spans="1:6" x14ac:dyDescent="0.3">
      <c r="A23" t="s">
        <v>4</v>
      </c>
      <c r="B23">
        <v>2.0400000000000001E-2</v>
      </c>
      <c r="C23">
        <v>2.0199999999999999E-2</v>
      </c>
    </row>
    <row r="24" spans="1:6" x14ac:dyDescent="0.3">
      <c r="A24" t="s">
        <v>2</v>
      </c>
      <c r="B24">
        <v>1.9300000000000001E-3</v>
      </c>
      <c r="C24">
        <v>1.9300000000000001E-3</v>
      </c>
    </row>
    <row r="26" spans="1:6" x14ac:dyDescent="0.3">
      <c r="A26" t="s">
        <v>23</v>
      </c>
    </row>
    <row r="27" spans="1:6" x14ac:dyDescent="0.3">
      <c r="A27" t="s">
        <v>24</v>
      </c>
      <c r="B27" t="s">
        <v>17</v>
      </c>
    </row>
    <row r="28" spans="1:6" x14ac:dyDescent="0.3">
      <c r="A28" t="s">
        <v>4</v>
      </c>
      <c r="B28" s="1" t="s">
        <v>22</v>
      </c>
    </row>
    <row r="29" spans="1:6" x14ac:dyDescent="0.3">
      <c r="A29" t="s">
        <v>2</v>
      </c>
      <c r="B29">
        <v>4.9000000000000002E-2</v>
      </c>
    </row>
    <row r="32" spans="1:6" x14ac:dyDescent="0.3">
      <c r="A32" t="s">
        <v>70</v>
      </c>
    </row>
    <row r="34" spans="1:3" x14ac:dyDescent="0.3">
      <c r="A34" t="s">
        <v>25</v>
      </c>
      <c r="B34" t="s">
        <v>26</v>
      </c>
      <c r="C34" t="s">
        <v>71</v>
      </c>
    </row>
    <row r="36" spans="1:3" x14ac:dyDescent="0.3">
      <c r="A36" t="s">
        <v>27</v>
      </c>
      <c r="B36" t="s">
        <v>26</v>
      </c>
      <c r="C36" t="s">
        <v>72</v>
      </c>
    </row>
    <row r="38" spans="1:3" x14ac:dyDescent="0.3">
      <c r="A38" t="s">
        <v>28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5"/>
  <sheetViews>
    <sheetView workbookViewId="0">
      <selection activeCell="O21" sqref="O21"/>
    </sheetView>
  </sheetViews>
  <sheetFormatPr defaultColWidth="10.88671875" defaultRowHeight="14.4" x14ac:dyDescent="0.3"/>
  <sheetData>
    <row r="1" spans="1:6" x14ac:dyDescent="0.3">
      <c r="A1" s="54" t="s">
        <v>85</v>
      </c>
    </row>
    <row r="3" spans="1:6" x14ac:dyDescent="0.3">
      <c r="A3" s="54" t="s">
        <v>86</v>
      </c>
    </row>
    <row r="5" spans="1:6" x14ac:dyDescent="0.3">
      <c r="A5" t="s">
        <v>87</v>
      </c>
      <c r="B5" t="s">
        <v>88</v>
      </c>
    </row>
    <row r="7" spans="1:6" x14ac:dyDescent="0.3">
      <c r="A7" t="s">
        <v>89</v>
      </c>
      <c r="B7" t="s">
        <v>90</v>
      </c>
      <c r="C7" s="54" t="s">
        <v>91</v>
      </c>
    </row>
    <row r="9" spans="1:6" x14ac:dyDescent="0.3">
      <c r="A9" t="s">
        <v>92</v>
      </c>
    </row>
    <row r="11" spans="1:6" x14ac:dyDescent="0.3">
      <c r="A11" t="s">
        <v>24</v>
      </c>
      <c r="B11" t="s">
        <v>65</v>
      </c>
      <c r="C11" t="s">
        <v>20</v>
      </c>
      <c r="D11" t="s">
        <v>29</v>
      </c>
      <c r="E11" t="s">
        <v>17</v>
      </c>
    </row>
    <row r="12" spans="1:6" x14ac:dyDescent="0.3">
      <c r="A12" t="s">
        <v>21</v>
      </c>
      <c r="B12">
        <v>3.9800000000000002E-2</v>
      </c>
      <c r="C12">
        <v>4.3099999999999996E-3</v>
      </c>
      <c r="D12">
        <v>9.24</v>
      </c>
      <c r="E12" t="s">
        <v>22</v>
      </c>
    </row>
    <row r="13" spans="1:6" x14ac:dyDescent="0.3">
      <c r="A13" t="s">
        <v>53</v>
      </c>
      <c r="B13">
        <v>0.14499999999999999</v>
      </c>
      <c r="C13">
        <v>3.8699999999999998E-2</v>
      </c>
      <c r="D13">
        <v>3.746</v>
      </c>
      <c r="E13">
        <v>7.0000000000000001E-3</v>
      </c>
    </row>
    <row r="15" spans="1:6" x14ac:dyDescent="0.3">
      <c r="A15" t="s">
        <v>12</v>
      </c>
    </row>
    <row r="16" spans="1:6" x14ac:dyDescent="0.3">
      <c r="A16" t="s">
        <v>24</v>
      </c>
      <c r="B16" t="s">
        <v>13</v>
      </c>
      <c r="C16" t="s">
        <v>14</v>
      </c>
      <c r="D16" t="s">
        <v>15</v>
      </c>
      <c r="E16" t="s">
        <v>16</v>
      </c>
      <c r="F16" t="s">
        <v>17</v>
      </c>
    </row>
    <row r="17" spans="1:6" x14ac:dyDescent="0.3">
      <c r="A17" t="s">
        <v>18</v>
      </c>
      <c r="B17">
        <v>1</v>
      </c>
      <c r="C17">
        <v>6.0999999999999997E-4</v>
      </c>
      <c r="D17">
        <v>6.0999999999999997E-4</v>
      </c>
      <c r="E17">
        <v>14.03</v>
      </c>
      <c r="F17">
        <v>7.0000000000000001E-3</v>
      </c>
    </row>
    <row r="18" spans="1:6" x14ac:dyDescent="0.3">
      <c r="A18" t="s">
        <v>19</v>
      </c>
      <c r="B18">
        <v>7</v>
      </c>
      <c r="C18">
        <v>3.0400000000000002E-4</v>
      </c>
      <c r="D18">
        <v>4.35E-5</v>
      </c>
    </row>
    <row r="19" spans="1:6" x14ac:dyDescent="0.3">
      <c r="A19" t="s">
        <v>66</v>
      </c>
      <c r="B19">
        <v>8</v>
      </c>
      <c r="C19">
        <v>9.1399999999999999E-4</v>
      </c>
      <c r="D19">
        <v>1.1400000000000001E-4</v>
      </c>
    </row>
    <row r="21" spans="1:6" x14ac:dyDescent="0.3">
      <c r="A21" t="s">
        <v>25</v>
      </c>
      <c r="B21" t="s">
        <v>26</v>
      </c>
      <c r="C21" t="s">
        <v>93</v>
      </c>
    </row>
    <row r="23" spans="1:6" x14ac:dyDescent="0.3">
      <c r="A23" t="s">
        <v>27</v>
      </c>
      <c r="B23" t="s">
        <v>26</v>
      </c>
      <c r="C23" t="s">
        <v>94</v>
      </c>
    </row>
    <row r="25" spans="1:6" x14ac:dyDescent="0.3">
      <c r="A25" t="s">
        <v>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Testing section 3</vt:lpstr>
      <vt:lpstr>Corr regression sheet</vt:lpstr>
      <vt:lpstr>Correlation matrix water</vt:lpstr>
      <vt:lpstr>Correlation matrix porewater</vt:lpstr>
      <vt:lpstr>Regression 4 factors</vt:lpstr>
      <vt:lpstr>Regression 2 factors</vt:lpstr>
      <vt:lpstr>Regression Pore Water</vt:lpstr>
      <vt:lpstr>'Corr regression sheet'!Print_Area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Hommen, Udo</dc:creator>
  <cp:lastModifiedBy>Zeeman, Laura</cp:lastModifiedBy>
  <dcterms:created xsi:type="dcterms:W3CDTF">2020-09-15T13:01:15Z</dcterms:created>
  <dcterms:modified xsi:type="dcterms:W3CDTF">2021-11-16T13:31:49Z</dcterms:modified>
</cp:coreProperties>
</file>