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315"/>
  <workbookPr defaultThemeVersion="202300"/>
  <mc:AlternateContent xmlns:mc="http://schemas.openxmlformats.org/markup-compatibility/2006">
    <mc:Choice Requires="x15">
      <x15ac:absPath xmlns:x15ac="http://schemas.microsoft.com/office/spreadsheetml/2010/11/ac" url="/Users/limbanikalumbi/Desktop/PM_HHRA Paper/"/>
    </mc:Choice>
  </mc:AlternateContent>
  <xr:revisionPtr revIDLastSave="0" documentId="8_{5B27AE53-3CC1-644D-9650-53AECA894E76}" xr6:coauthVersionLast="47" xr6:coauthVersionMax="47" xr10:uidLastSave="{00000000-0000-0000-0000-000000000000}"/>
  <bookViews>
    <workbookView xWindow="0" yWindow="500" windowWidth="28800" windowHeight="16760" xr2:uid="{85E8224E-9022-524C-8978-824CEEBE7A6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V157" i="1" l="1"/>
  <c r="U157" i="1"/>
  <c r="T157" i="1"/>
  <c r="X157" i="1" s="1"/>
  <c r="S157" i="1"/>
  <c r="F157" i="1"/>
  <c r="V156" i="1"/>
  <c r="U156" i="1"/>
  <c r="T156" i="1"/>
  <c r="S156" i="1"/>
  <c r="F156" i="1"/>
  <c r="V155" i="1"/>
  <c r="U155" i="1"/>
  <c r="T155" i="1"/>
  <c r="S155" i="1"/>
  <c r="F155" i="1"/>
  <c r="V154" i="1"/>
  <c r="U154" i="1"/>
  <c r="T154" i="1"/>
  <c r="S154" i="1"/>
  <c r="F154" i="1"/>
  <c r="V153" i="1"/>
  <c r="U153" i="1"/>
  <c r="T153" i="1"/>
  <c r="S153" i="1"/>
  <c r="F153" i="1"/>
  <c r="B153" i="1"/>
  <c r="B154" i="1" s="1"/>
  <c r="B155" i="1" s="1"/>
  <c r="B156" i="1" s="1"/>
  <c r="B157" i="1" s="1"/>
  <c r="V152" i="1"/>
  <c r="U152" i="1"/>
  <c r="T152" i="1"/>
  <c r="S152" i="1"/>
  <c r="L152" i="1"/>
  <c r="L153" i="1" s="1"/>
  <c r="L154" i="1" s="1"/>
  <c r="L155" i="1" s="1"/>
  <c r="L156" i="1" s="1"/>
  <c r="L157" i="1" s="1"/>
  <c r="F152" i="1"/>
  <c r="V151" i="1"/>
  <c r="U151" i="1"/>
  <c r="T151" i="1"/>
  <c r="X151" i="1" s="1"/>
  <c r="S151" i="1"/>
  <c r="F151" i="1"/>
  <c r="V150" i="1"/>
  <c r="U150" i="1"/>
  <c r="T150" i="1"/>
  <c r="S150" i="1"/>
  <c r="F150" i="1"/>
  <c r="V149" i="1"/>
  <c r="U149" i="1"/>
  <c r="W149" i="1" s="1"/>
  <c r="T149" i="1"/>
  <c r="S149" i="1"/>
  <c r="F149" i="1"/>
  <c r="V148" i="1"/>
  <c r="U148" i="1"/>
  <c r="T148" i="1"/>
  <c r="S148" i="1"/>
  <c r="F148" i="1"/>
  <c r="V147" i="1"/>
  <c r="U147" i="1"/>
  <c r="T147" i="1"/>
  <c r="S147" i="1"/>
  <c r="F147" i="1"/>
  <c r="V146" i="1"/>
  <c r="U146" i="1"/>
  <c r="T146" i="1"/>
  <c r="S146" i="1"/>
  <c r="F146" i="1"/>
  <c r="V145" i="1"/>
  <c r="W145" i="1" s="1"/>
  <c r="U145" i="1"/>
  <c r="T145" i="1"/>
  <c r="X145" i="1" s="1"/>
  <c r="S145" i="1"/>
  <c r="F145" i="1"/>
  <c r="V144" i="1"/>
  <c r="U144" i="1"/>
  <c r="T144" i="1"/>
  <c r="X144" i="1" s="1"/>
  <c r="S144" i="1"/>
  <c r="F144" i="1"/>
  <c r="V143" i="1"/>
  <c r="U143" i="1"/>
  <c r="T143" i="1"/>
  <c r="X143" i="1" s="1"/>
  <c r="S143" i="1"/>
  <c r="F143" i="1"/>
  <c r="B143" i="1"/>
  <c r="B144" i="1" s="1"/>
  <c r="B145" i="1" s="1"/>
  <c r="B146" i="1" s="1"/>
  <c r="B147" i="1" s="1"/>
  <c r="B148" i="1" s="1"/>
  <c r="B149" i="1" s="1"/>
  <c r="B150" i="1" s="1"/>
  <c r="B151" i="1" s="1"/>
  <c r="V142" i="1"/>
  <c r="U142" i="1"/>
  <c r="T142" i="1"/>
  <c r="S142" i="1"/>
  <c r="F142" i="1"/>
  <c r="V141" i="1"/>
  <c r="U141" i="1"/>
  <c r="W141" i="1" s="1"/>
  <c r="T141" i="1"/>
  <c r="X141" i="1" s="1"/>
  <c r="S141" i="1"/>
  <c r="F141" i="1"/>
  <c r="V140" i="1"/>
  <c r="U140" i="1"/>
  <c r="W140" i="1" s="1"/>
  <c r="T140" i="1"/>
  <c r="X140" i="1" s="1"/>
  <c r="S140" i="1"/>
  <c r="L140" i="1"/>
  <c r="L141" i="1" s="1"/>
  <c r="L142" i="1" s="1"/>
  <c r="L143" i="1" s="1"/>
  <c r="L144" i="1" s="1"/>
  <c r="L145" i="1" s="1"/>
  <c r="L146" i="1" s="1"/>
  <c r="L147" i="1" s="1"/>
  <c r="L148" i="1" s="1"/>
  <c r="L149" i="1" s="1"/>
  <c r="L150" i="1" s="1"/>
  <c r="F140" i="1"/>
  <c r="V139" i="1"/>
  <c r="U139" i="1"/>
  <c r="T139" i="1"/>
  <c r="S139" i="1"/>
  <c r="F139" i="1"/>
  <c r="V138" i="1"/>
  <c r="U138" i="1"/>
  <c r="T138" i="1"/>
  <c r="S138" i="1"/>
  <c r="F138" i="1"/>
  <c r="V137" i="1"/>
  <c r="U137" i="1"/>
  <c r="W137" i="1" s="1"/>
  <c r="T137" i="1"/>
  <c r="S137" i="1"/>
  <c r="F137" i="1"/>
  <c r="V136" i="1"/>
  <c r="U136" i="1"/>
  <c r="T136" i="1"/>
  <c r="S136" i="1"/>
  <c r="F136" i="1"/>
  <c r="V135" i="1"/>
  <c r="U135" i="1"/>
  <c r="T135" i="1"/>
  <c r="S135" i="1"/>
  <c r="F135" i="1"/>
  <c r="V134" i="1"/>
  <c r="U134" i="1"/>
  <c r="T134" i="1"/>
  <c r="S134" i="1"/>
  <c r="F134" i="1"/>
  <c r="B134" i="1"/>
  <c r="B135" i="1" s="1"/>
  <c r="B136" i="1" s="1"/>
  <c r="B137" i="1" s="1"/>
  <c r="B138" i="1" s="1"/>
  <c r="B139" i="1" s="1"/>
  <c r="B140" i="1" s="1"/>
  <c r="B141" i="1" s="1"/>
  <c r="V133" i="1"/>
  <c r="U133" i="1"/>
  <c r="T133" i="1"/>
  <c r="S133" i="1"/>
  <c r="L133" i="1"/>
  <c r="L134" i="1" s="1"/>
  <c r="L135" i="1" s="1"/>
  <c r="L136" i="1" s="1"/>
  <c r="L137" i="1" s="1"/>
  <c r="L138" i="1" s="1"/>
  <c r="F133" i="1"/>
  <c r="V132" i="1"/>
  <c r="U132" i="1"/>
  <c r="T132" i="1"/>
  <c r="S132" i="1"/>
  <c r="F132" i="1"/>
  <c r="B132" i="1"/>
  <c r="V131" i="1"/>
  <c r="U131" i="1"/>
  <c r="T131" i="1"/>
  <c r="S131" i="1"/>
  <c r="F131" i="1"/>
  <c r="V130" i="1"/>
  <c r="W130" i="1" s="1"/>
  <c r="U130" i="1"/>
  <c r="T130" i="1"/>
  <c r="X130" i="1" s="1"/>
  <c r="S130" i="1"/>
  <c r="F130" i="1"/>
  <c r="V129" i="1"/>
  <c r="U129" i="1"/>
  <c r="T129" i="1"/>
  <c r="S129" i="1"/>
  <c r="F129" i="1"/>
  <c r="V128" i="1"/>
  <c r="U128" i="1"/>
  <c r="W128" i="1" s="1"/>
  <c r="T128" i="1"/>
  <c r="S128" i="1"/>
  <c r="F128" i="1"/>
  <c r="V127" i="1"/>
  <c r="U127" i="1"/>
  <c r="T127" i="1"/>
  <c r="S127" i="1"/>
  <c r="F127" i="1"/>
  <c r="V126" i="1"/>
  <c r="U126" i="1"/>
  <c r="T126" i="1"/>
  <c r="S126" i="1"/>
  <c r="F126" i="1"/>
  <c r="V125" i="1"/>
  <c r="U125" i="1"/>
  <c r="T125" i="1"/>
  <c r="S125" i="1"/>
  <c r="F125" i="1"/>
  <c r="V124" i="1"/>
  <c r="U124" i="1"/>
  <c r="T124" i="1"/>
  <c r="S124" i="1"/>
  <c r="F124" i="1"/>
  <c r="V123" i="1"/>
  <c r="U123" i="1"/>
  <c r="T123" i="1"/>
  <c r="S123" i="1"/>
  <c r="F123" i="1"/>
  <c r="V122" i="1"/>
  <c r="U122" i="1"/>
  <c r="W122" i="1" s="1"/>
  <c r="T122" i="1"/>
  <c r="S122" i="1"/>
  <c r="L122" i="1"/>
  <c r="L123" i="1" s="1"/>
  <c r="L124" i="1" s="1"/>
  <c r="L125" i="1" s="1"/>
  <c r="L126" i="1" s="1"/>
  <c r="L127" i="1" s="1"/>
  <c r="L128" i="1" s="1"/>
  <c r="L129" i="1" s="1"/>
  <c r="L130" i="1" s="1"/>
  <c r="L131" i="1" s="1"/>
  <c r="F122" i="1"/>
  <c r="B122" i="1"/>
  <c r="B123" i="1" s="1"/>
  <c r="B124" i="1" s="1"/>
  <c r="B125" i="1" s="1"/>
  <c r="B126" i="1" s="1"/>
  <c r="B127" i="1" s="1"/>
  <c r="B128" i="1" s="1"/>
  <c r="B129" i="1" s="1"/>
  <c r="V121" i="1"/>
  <c r="U121" i="1"/>
  <c r="T121" i="1"/>
  <c r="X121" i="1" s="1"/>
  <c r="S121" i="1"/>
  <c r="F121" i="1"/>
  <c r="V120" i="1"/>
  <c r="U120" i="1"/>
  <c r="T120" i="1"/>
  <c r="X120" i="1" s="1"/>
  <c r="S120" i="1"/>
  <c r="F120" i="1"/>
  <c r="V119" i="1"/>
  <c r="U119" i="1"/>
  <c r="X119" i="1" s="1"/>
  <c r="T119" i="1"/>
  <c r="S119" i="1"/>
  <c r="F119" i="1"/>
  <c r="V118" i="1"/>
  <c r="U118" i="1"/>
  <c r="T118" i="1"/>
  <c r="S118" i="1"/>
  <c r="L118" i="1"/>
  <c r="L119" i="1" s="1"/>
  <c r="L120" i="1" s="1"/>
  <c r="F118" i="1"/>
  <c r="V117" i="1"/>
  <c r="U117" i="1"/>
  <c r="T117" i="1"/>
  <c r="S117" i="1"/>
  <c r="F117" i="1"/>
  <c r="V116" i="1"/>
  <c r="U116" i="1"/>
  <c r="W116" i="1" s="1"/>
  <c r="T116" i="1"/>
  <c r="S116" i="1"/>
  <c r="F116" i="1"/>
  <c r="V115" i="1"/>
  <c r="U115" i="1"/>
  <c r="T115" i="1"/>
  <c r="X115" i="1" s="1"/>
  <c r="S115" i="1"/>
  <c r="F115" i="1"/>
  <c r="V114" i="1"/>
  <c r="U114" i="1"/>
  <c r="T114" i="1"/>
  <c r="S114" i="1"/>
  <c r="F114" i="1"/>
  <c r="V113" i="1"/>
  <c r="U113" i="1"/>
  <c r="T113" i="1"/>
  <c r="S113" i="1"/>
  <c r="F113" i="1"/>
  <c r="B113" i="1"/>
  <c r="B114" i="1" s="1"/>
  <c r="B115" i="1" s="1"/>
  <c r="B116" i="1" s="1"/>
  <c r="B117" i="1" s="1"/>
  <c r="B118" i="1" s="1"/>
  <c r="B119" i="1" s="1"/>
  <c r="B120" i="1" s="1"/>
  <c r="V112" i="1"/>
  <c r="U112" i="1"/>
  <c r="W112" i="1" s="1"/>
  <c r="T112" i="1"/>
  <c r="S112" i="1"/>
  <c r="F112" i="1"/>
  <c r="V111" i="1"/>
  <c r="U111" i="1"/>
  <c r="T111" i="1"/>
  <c r="S111" i="1"/>
  <c r="F111" i="1"/>
  <c r="V110" i="1"/>
  <c r="U110" i="1"/>
  <c r="T110" i="1"/>
  <c r="X110" i="1" s="1"/>
  <c r="S110" i="1"/>
  <c r="F110" i="1"/>
  <c r="V109" i="1"/>
  <c r="U109" i="1"/>
  <c r="T109" i="1"/>
  <c r="X109" i="1" s="1"/>
  <c r="S109" i="1"/>
  <c r="L109" i="1"/>
  <c r="L110" i="1" s="1"/>
  <c r="L111" i="1" s="1"/>
  <c r="L112" i="1" s="1"/>
  <c r="L113" i="1" s="1"/>
  <c r="L114" i="1" s="1"/>
  <c r="L115" i="1" s="1"/>
  <c r="L116" i="1" s="1"/>
  <c r="F109" i="1"/>
  <c r="W108" i="1"/>
  <c r="V108" i="1"/>
  <c r="U108" i="1"/>
  <c r="T108" i="1"/>
  <c r="X108" i="1" s="1"/>
  <c r="S108" i="1"/>
  <c r="F108" i="1"/>
  <c r="V107" i="1"/>
  <c r="U107" i="1"/>
  <c r="T107" i="1"/>
  <c r="S107" i="1"/>
  <c r="F107" i="1"/>
  <c r="V106" i="1"/>
  <c r="U106" i="1"/>
  <c r="W106" i="1" s="1"/>
  <c r="T106" i="1"/>
  <c r="S106" i="1"/>
  <c r="F106" i="1"/>
  <c r="V105" i="1"/>
  <c r="U105" i="1"/>
  <c r="T105" i="1"/>
  <c r="S105" i="1"/>
  <c r="F105" i="1"/>
  <c r="V104" i="1"/>
  <c r="U104" i="1"/>
  <c r="T104" i="1"/>
  <c r="S104" i="1"/>
  <c r="F104" i="1"/>
  <c r="B104" i="1"/>
  <c r="B105" i="1" s="1"/>
  <c r="B106" i="1" s="1"/>
  <c r="B107" i="1" s="1"/>
  <c r="B108" i="1" s="1"/>
  <c r="B109" i="1" s="1"/>
  <c r="B110" i="1" s="1"/>
  <c r="B111" i="1" s="1"/>
  <c r="V103" i="1"/>
  <c r="U103" i="1"/>
  <c r="T103" i="1"/>
  <c r="S103" i="1"/>
  <c r="F103" i="1"/>
  <c r="V102" i="1"/>
  <c r="W102" i="1" s="1"/>
  <c r="U102" i="1"/>
  <c r="T102" i="1"/>
  <c r="S102" i="1"/>
  <c r="L102" i="1"/>
  <c r="L103" i="1" s="1"/>
  <c r="L104" i="1" s="1"/>
  <c r="L105" i="1" s="1"/>
  <c r="L106" i="1" s="1"/>
  <c r="L107" i="1" s="1"/>
  <c r="F102" i="1"/>
  <c r="V101" i="1"/>
  <c r="U101" i="1"/>
  <c r="T101" i="1"/>
  <c r="X101" i="1" s="1"/>
  <c r="S101" i="1"/>
  <c r="F101" i="1"/>
  <c r="V100" i="1"/>
  <c r="U100" i="1"/>
  <c r="T100" i="1"/>
  <c r="S100" i="1"/>
  <c r="F100" i="1"/>
  <c r="V99" i="1"/>
  <c r="W99" i="1" s="1"/>
  <c r="U99" i="1"/>
  <c r="T99" i="1"/>
  <c r="S99" i="1"/>
  <c r="F99" i="1"/>
  <c r="V98" i="1"/>
  <c r="U98" i="1"/>
  <c r="W98" i="1" s="1"/>
  <c r="T98" i="1"/>
  <c r="S98" i="1"/>
  <c r="F98" i="1"/>
  <c r="V97" i="1"/>
  <c r="U97" i="1"/>
  <c r="T97" i="1"/>
  <c r="S97" i="1"/>
  <c r="F97" i="1"/>
  <c r="X96" i="1"/>
  <c r="V96" i="1"/>
  <c r="W96" i="1" s="1"/>
  <c r="U96" i="1"/>
  <c r="T96" i="1"/>
  <c r="S96" i="1"/>
  <c r="L96" i="1"/>
  <c r="L97" i="1" s="1"/>
  <c r="L98" i="1" s="1"/>
  <c r="L99" i="1" s="1"/>
  <c r="L100" i="1" s="1"/>
  <c r="F96" i="1"/>
  <c r="V95" i="1"/>
  <c r="W95" i="1" s="1"/>
  <c r="U95" i="1"/>
  <c r="T95" i="1"/>
  <c r="X95" i="1" s="1"/>
  <c r="S95" i="1"/>
  <c r="F95" i="1"/>
  <c r="V94" i="1"/>
  <c r="U94" i="1"/>
  <c r="W94" i="1" s="1"/>
  <c r="T94" i="1"/>
  <c r="S94" i="1"/>
  <c r="F94" i="1"/>
  <c r="V93" i="1"/>
  <c r="U93" i="1"/>
  <c r="T93" i="1"/>
  <c r="S93" i="1"/>
  <c r="F93" i="1"/>
  <c r="V92" i="1"/>
  <c r="U92" i="1"/>
  <c r="T92" i="1"/>
  <c r="S92" i="1"/>
  <c r="F92" i="1"/>
  <c r="B92" i="1"/>
  <c r="B93" i="1" s="1"/>
  <c r="B94" i="1" s="1"/>
  <c r="B95" i="1" s="1"/>
  <c r="B96" i="1" s="1"/>
  <c r="B97" i="1" s="1"/>
  <c r="B98" i="1" s="1"/>
  <c r="B99" i="1" s="1"/>
  <c r="B100" i="1" s="1"/>
  <c r="V91" i="1"/>
  <c r="U91" i="1"/>
  <c r="T91" i="1"/>
  <c r="S91" i="1"/>
  <c r="F91" i="1"/>
  <c r="V90" i="1"/>
  <c r="U90" i="1"/>
  <c r="T90" i="1"/>
  <c r="S90" i="1"/>
  <c r="F90" i="1"/>
  <c r="V89" i="1"/>
  <c r="U89" i="1"/>
  <c r="T89" i="1"/>
  <c r="S89" i="1"/>
  <c r="F89" i="1"/>
  <c r="V88" i="1"/>
  <c r="U88" i="1"/>
  <c r="T88" i="1"/>
  <c r="S88" i="1"/>
  <c r="F88" i="1"/>
  <c r="V87" i="1"/>
  <c r="U87" i="1"/>
  <c r="T87" i="1"/>
  <c r="S87" i="1"/>
  <c r="F87" i="1"/>
  <c r="V86" i="1"/>
  <c r="U86" i="1"/>
  <c r="T86" i="1"/>
  <c r="S86" i="1"/>
  <c r="F86" i="1"/>
  <c r="V85" i="1"/>
  <c r="U85" i="1"/>
  <c r="T85" i="1"/>
  <c r="X85" i="1" s="1"/>
  <c r="S85" i="1"/>
  <c r="F85" i="1"/>
  <c r="V84" i="1"/>
  <c r="U84" i="1"/>
  <c r="T84" i="1"/>
  <c r="S84" i="1"/>
  <c r="F84" i="1"/>
  <c r="V83" i="1"/>
  <c r="U83" i="1"/>
  <c r="T83" i="1"/>
  <c r="S83" i="1"/>
  <c r="F83" i="1"/>
  <c r="B83" i="1"/>
  <c r="B84" i="1" s="1"/>
  <c r="B85" i="1" s="1"/>
  <c r="B86" i="1" s="1"/>
  <c r="B87" i="1" s="1"/>
  <c r="B88" i="1" s="1"/>
  <c r="B89" i="1" s="1"/>
  <c r="B90" i="1" s="1"/>
  <c r="V82" i="1"/>
  <c r="U82" i="1"/>
  <c r="T82" i="1"/>
  <c r="X82" i="1" s="1"/>
  <c r="S82" i="1"/>
  <c r="F82" i="1"/>
  <c r="V81" i="1"/>
  <c r="U81" i="1"/>
  <c r="T81" i="1"/>
  <c r="S81" i="1"/>
  <c r="L81" i="1"/>
  <c r="L82" i="1" s="1"/>
  <c r="L83" i="1" s="1"/>
  <c r="L84" i="1" s="1"/>
  <c r="L85" i="1" s="1"/>
  <c r="L86" i="1" s="1"/>
  <c r="L87" i="1" s="1"/>
  <c r="L88" i="1" s="1"/>
  <c r="L89" i="1" s="1"/>
  <c r="L90" i="1" s="1"/>
  <c r="L91" i="1" s="1"/>
  <c r="L92" i="1" s="1"/>
  <c r="F81" i="1"/>
  <c r="V80" i="1"/>
  <c r="U80" i="1"/>
  <c r="T80" i="1"/>
  <c r="S80" i="1"/>
  <c r="F80" i="1"/>
  <c r="V79" i="1"/>
  <c r="U79" i="1"/>
  <c r="W79" i="1" s="1"/>
  <c r="T79" i="1"/>
  <c r="X79" i="1" s="1"/>
  <c r="S79" i="1"/>
  <c r="F79" i="1"/>
  <c r="V78" i="1"/>
  <c r="U78" i="1"/>
  <c r="T78" i="1"/>
  <c r="S78" i="1"/>
  <c r="F78" i="1"/>
  <c r="V77" i="1"/>
  <c r="U77" i="1"/>
  <c r="T77" i="1"/>
  <c r="X77" i="1" s="1"/>
  <c r="S77" i="1"/>
  <c r="F77" i="1"/>
  <c r="V76" i="1"/>
  <c r="U76" i="1"/>
  <c r="T76" i="1"/>
  <c r="S76" i="1"/>
  <c r="F76" i="1"/>
  <c r="V75" i="1"/>
  <c r="U75" i="1"/>
  <c r="W75" i="1" s="1"/>
  <c r="T75" i="1"/>
  <c r="S75" i="1"/>
  <c r="F75" i="1"/>
  <c r="V74" i="1"/>
  <c r="U74" i="1"/>
  <c r="T74" i="1"/>
  <c r="S74" i="1"/>
  <c r="F74" i="1"/>
  <c r="V73" i="1"/>
  <c r="U73" i="1"/>
  <c r="T73" i="1"/>
  <c r="S73" i="1"/>
  <c r="L73" i="1"/>
  <c r="L74" i="1" s="1"/>
  <c r="L75" i="1" s="1"/>
  <c r="L76" i="1" s="1"/>
  <c r="L77" i="1" s="1"/>
  <c r="L78" i="1" s="1"/>
  <c r="L79" i="1" s="1"/>
  <c r="F73" i="1"/>
  <c r="V72" i="1"/>
  <c r="U72" i="1"/>
  <c r="W72" i="1" s="1"/>
  <c r="T72" i="1"/>
  <c r="S72" i="1"/>
  <c r="F72" i="1"/>
  <c r="X71" i="1"/>
  <c r="V71" i="1"/>
  <c r="W71" i="1" s="1"/>
  <c r="U71" i="1"/>
  <c r="T71" i="1"/>
  <c r="S71" i="1"/>
  <c r="F71" i="1"/>
  <c r="B71" i="1"/>
  <c r="B72" i="1" s="1"/>
  <c r="B73" i="1" s="1"/>
  <c r="B74" i="1" s="1"/>
  <c r="B75" i="1" s="1"/>
  <c r="B76" i="1" s="1"/>
  <c r="B77" i="1" s="1"/>
  <c r="B78" i="1" s="1"/>
  <c r="B79" i="1" s="1"/>
  <c r="B80" i="1" s="1"/>
  <c r="V70" i="1"/>
  <c r="U70" i="1"/>
  <c r="W70" i="1" s="1"/>
  <c r="T70" i="1"/>
  <c r="S70" i="1"/>
  <c r="F70" i="1"/>
  <c r="V69" i="1"/>
  <c r="U69" i="1"/>
  <c r="T69" i="1"/>
  <c r="S69" i="1"/>
  <c r="F69" i="1"/>
  <c r="V68" i="1"/>
  <c r="U68" i="1"/>
  <c r="T68" i="1"/>
  <c r="X68" i="1" s="1"/>
  <c r="S68" i="1"/>
  <c r="F68" i="1"/>
  <c r="V67" i="1"/>
  <c r="U67" i="1"/>
  <c r="T67" i="1"/>
  <c r="S67" i="1"/>
  <c r="F67" i="1"/>
  <c r="V66" i="1"/>
  <c r="U66" i="1"/>
  <c r="T66" i="1"/>
  <c r="S66" i="1"/>
  <c r="L66" i="1"/>
  <c r="L67" i="1" s="1"/>
  <c r="L68" i="1" s="1"/>
  <c r="L69" i="1" s="1"/>
  <c r="L70" i="1" s="1"/>
  <c r="L71" i="1" s="1"/>
  <c r="F66" i="1"/>
  <c r="V65" i="1"/>
  <c r="U65" i="1"/>
  <c r="T65" i="1"/>
  <c r="S65" i="1"/>
  <c r="L65" i="1"/>
  <c r="F65" i="1"/>
  <c r="V64" i="1"/>
  <c r="U64" i="1"/>
  <c r="T64" i="1"/>
  <c r="S64" i="1"/>
  <c r="F64" i="1"/>
  <c r="V63" i="1"/>
  <c r="U63" i="1"/>
  <c r="T63" i="1"/>
  <c r="S63" i="1"/>
  <c r="F63" i="1"/>
  <c r="V62" i="1"/>
  <c r="W62" i="1" s="1"/>
  <c r="U62" i="1"/>
  <c r="T62" i="1"/>
  <c r="S62" i="1"/>
  <c r="F62" i="1"/>
  <c r="V61" i="1"/>
  <c r="U61" i="1"/>
  <c r="T61" i="1"/>
  <c r="X61" i="1" s="1"/>
  <c r="S61" i="1"/>
  <c r="F61" i="1"/>
  <c r="B61" i="1"/>
  <c r="B62" i="1" s="1"/>
  <c r="B63" i="1" s="1"/>
  <c r="B64" i="1" s="1"/>
  <c r="B65" i="1" s="1"/>
  <c r="B66" i="1" s="1"/>
  <c r="B67" i="1" s="1"/>
  <c r="B68" i="1" s="1"/>
  <c r="B69" i="1" s="1"/>
  <c r="V60" i="1"/>
  <c r="U60" i="1"/>
  <c r="T60" i="1"/>
  <c r="S60" i="1"/>
  <c r="F60" i="1"/>
  <c r="V59" i="1"/>
  <c r="U59" i="1"/>
  <c r="T59" i="1"/>
  <c r="S59" i="1"/>
  <c r="L59" i="1"/>
  <c r="L60" i="1" s="1"/>
  <c r="L61" i="1" s="1"/>
  <c r="L62" i="1" s="1"/>
  <c r="L63" i="1" s="1"/>
  <c r="F59" i="1"/>
  <c r="V58" i="1"/>
  <c r="U58" i="1"/>
  <c r="T58" i="1"/>
  <c r="S58" i="1"/>
  <c r="F58" i="1"/>
  <c r="V57" i="1"/>
  <c r="U57" i="1"/>
  <c r="T57" i="1"/>
  <c r="S57" i="1"/>
  <c r="F57" i="1"/>
  <c r="V56" i="1"/>
  <c r="U56" i="1"/>
  <c r="T56" i="1"/>
  <c r="S56" i="1"/>
  <c r="F56" i="1"/>
  <c r="V55" i="1"/>
  <c r="U55" i="1"/>
  <c r="T55" i="1"/>
  <c r="S55" i="1"/>
  <c r="F55" i="1"/>
  <c r="V54" i="1"/>
  <c r="U54" i="1"/>
  <c r="T54" i="1"/>
  <c r="S54" i="1"/>
  <c r="F54" i="1"/>
  <c r="V53" i="1"/>
  <c r="U53" i="1"/>
  <c r="T53" i="1"/>
  <c r="X53" i="1" s="1"/>
  <c r="S53" i="1"/>
  <c r="F53" i="1"/>
  <c r="B53" i="1"/>
  <c r="B54" i="1" s="1"/>
  <c r="B55" i="1" s="1"/>
  <c r="B56" i="1" s="1"/>
  <c r="B57" i="1" s="1"/>
  <c r="B58" i="1" s="1"/>
  <c r="B59" i="1" s="1"/>
  <c r="V52" i="1"/>
  <c r="U52" i="1"/>
  <c r="T52" i="1"/>
  <c r="S52" i="1"/>
  <c r="F52" i="1"/>
  <c r="B52" i="1"/>
  <c r="V51" i="1"/>
  <c r="U51" i="1"/>
  <c r="W51" i="1" s="1"/>
  <c r="T51" i="1"/>
  <c r="S51" i="1"/>
  <c r="F51" i="1"/>
  <c r="V50" i="1"/>
  <c r="U50" i="1"/>
  <c r="W50" i="1" s="1"/>
  <c r="T50" i="1"/>
  <c r="S50" i="1"/>
  <c r="F50" i="1"/>
  <c r="V49" i="1"/>
  <c r="U49" i="1"/>
  <c r="W49" i="1" s="1"/>
  <c r="T49" i="1"/>
  <c r="S49" i="1"/>
  <c r="L49" i="1"/>
  <c r="L50" i="1" s="1"/>
  <c r="L51" i="1" s="1"/>
  <c r="L52" i="1" s="1"/>
  <c r="L53" i="1" s="1"/>
  <c r="L54" i="1" s="1"/>
  <c r="L55" i="1" s="1"/>
  <c r="L56" i="1" s="1"/>
  <c r="L57" i="1" s="1"/>
  <c r="F49" i="1"/>
  <c r="V48" i="1"/>
  <c r="U48" i="1"/>
  <c r="W48" i="1" s="1"/>
  <c r="T48" i="1"/>
  <c r="S48" i="1"/>
  <c r="F48" i="1"/>
  <c r="V47" i="1"/>
  <c r="U47" i="1"/>
  <c r="W47" i="1" s="1"/>
  <c r="T47" i="1"/>
  <c r="S47" i="1"/>
  <c r="F47" i="1"/>
  <c r="V46" i="1"/>
  <c r="U46" i="1"/>
  <c r="T46" i="1"/>
  <c r="S46" i="1"/>
  <c r="F46" i="1"/>
  <c r="V45" i="1"/>
  <c r="U45" i="1"/>
  <c r="T45" i="1"/>
  <c r="S45" i="1"/>
  <c r="F45" i="1"/>
  <c r="V44" i="1"/>
  <c r="U44" i="1"/>
  <c r="T44" i="1"/>
  <c r="X44" i="1" s="1"/>
  <c r="S44" i="1"/>
  <c r="F44" i="1"/>
  <c r="V43" i="1"/>
  <c r="U43" i="1"/>
  <c r="T43" i="1"/>
  <c r="S43" i="1"/>
  <c r="L43" i="1"/>
  <c r="L44" i="1" s="1"/>
  <c r="L45" i="1" s="1"/>
  <c r="L46" i="1" s="1"/>
  <c r="L47" i="1" s="1"/>
  <c r="F43" i="1"/>
  <c r="V42" i="1"/>
  <c r="U42" i="1"/>
  <c r="T42" i="1"/>
  <c r="S42" i="1"/>
  <c r="F42" i="1"/>
  <c r="V41" i="1"/>
  <c r="U41" i="1"/>
  <c r="T41" i="1"/>
  <c r="S41" i="1"/>
  <c r="F41" i="1"/>
  <c r="V40" i="1"/>
  <c r="U40" i="1"/>
  <c r="T40" i="1"/>
  <c r="S40" i="1"/>
  <c r="F40" i="1"/>
  <c r="V39" i="1"/>
  <c r="U39" i="1"/>
  <c r="T39" i="1"/>
  <c r="X39" i="1" s="1"/>
  <c r="S39" i="1"/>
  <c r="L39" i="1"/>
  <c r="L40" i="1" s="1"/>
  <c r="L41" i="1" s="1"/>
  <c r="F39" i="1"/>
  <c r="V38" i="1"/>
  <c r="U38" i="1"/>
  <c r="T38" i="1"/>
  <c r="X38" i="1" s="1"/>
  <c r="S38" i="1"/>
  <c r="F38" i="1"/>
  <c r="V37" i="1"/>
  <c r="U37" i="1"/>
  <c r="T37" i="1"/>
  <c r="X37" i="1" s="1"/>
  <c r="S37" i="1"/>
  <c r="F37" i="1"/>
  <c r="V36" i="1"/>
  <c r="U36" i="1"/>
  <c r="T36" i="1"/>
  <c r="S36" i="1"/>
  <c r="F36" i="1"/>
  <c r="V35" i="1"/>
  <c r="U35" i="1"/>
  <c r="T35" i="1"/>
  <c r="S35" i="1"/>
  <c r="F35" i="1"/>
  <c r="V34" i="1"/>
  <c r="U34" i="1"/>
  <c r="T34" i="1"/>
  <c r="S34" i="1"/>
  <c r="F34" i="1"/>
  <c r="B34" i="1"/>
  <c r="B35" i="1" s="1"/>
  <c r="B36" i="1" s="1"/>
  <c r="B37" i="1" s="1"/>
  <c r="B38" i="1" s="1"/>
  <c r="B39" i="1" s="1"/>
  <c r="B40" i="1" s="1"/>
  <c r="B41" i="1" s="1"/>
  <c r="B42" i="1" s="1"/>
  <c r="B43" i="1" s="1"/>
  <c r="B44" i="1" s="1"/>
  <c r="B45" i="1" s="1"/>
  <c r="B46" i="1" s="1"/>
  <c r="B47" i="1" s="1"/>
  <c r="B48" i="1" s="1"/>
  <c r="B49" i="1" s="1"/>
  <c r="V33" i="1"/>
  <c r="U33" i="1"/>
  <c r="T33" i="1"/>
  <c r="S33" i="1"/>
  <c r="F33" i="1"/>
  <c r="V32" i="1"/>
  <c r="U32" i="1"/>
  <c r="T32" i="1"/>
  <c r="S32" i="1"/>
  <c r="L32" i="1"/>
  <c r="L33" i="1" s="1"/>
  <c r="L34" i="1" s="1"/>
  <c r="L35" i="1" s="1"/>
  <c r="L36" i="1" s="1"/>
  <c r="L37" i="1" s="1"/>
  <c r="F32" i="1"/>
  <c r="V31" i="1"/>
  <c r="U31" i="1"/>
  <c r="W31" i="1" s="1"/>
  <c r="T31" i="1"/>
  <c r="S31" i="1"/>
  <c r="F31" i="1"/>
  <c r="V30" i="1"/>
  <c r="U30" i="1"/>
  <c r="T30" i="1"/>
  <c r="S30" i="1"/>
  <c r="F30" i="1"/>
  <c r="V29" i="1"/>
  <c r="U29" i="1"/>
  <c r="T29" i="1"/>
  <c r="S29" i="1"/>
  <c r="F29" i="1"/>
  <c r="V28" i="1"/>
  <c r="U28" i="1"/>
  <c r="W28" i="1" s="1"/>
  <c r="T28" i="1"/>
  <c r="X28" i="1" s="1"/>
  <c r="S28" i="1"/>
  <c r="F28" i="1"/>
  <c r="V27" i="1"/>
  <c r="U27" i="1"/>
  <c r="T27" i="1"/>
  <c r="S27" i="1"/>
  <c r="F27" i="1"/>
  <c r="V26" i="1"/>
  <c r="U26" i="1"/>
  <c r="T26" i="1"/>
  <c r="S26" i="1"/>
  <c r="F26" i="1"/>
  <c r="V25" i="1"/>
  <c r="U25" i="1"/>
  <c r="T25" i="1"/>
  <c r="S25" i="1"/>
  <c r="F25" i="1"/>
  <c r="V24" i="1"/>
  <c r="U24" i="1"/>
  <c r="T24" i="1"/>
  <c r="S24" i="1"/>
  <c r="F24" i="1"/>
  <c r="V23" i="1"/>
  <c r="U23" i="1"/>
  <c r="W23" i="1" s="1"/>
  <c r="T23" i="1"/>
  <c r="S23" i="1"/>
  <c r="L23" i="1"/>
  <c r="L24" i="1" s="1"/>
  <c r="L25" i="1" s="1"/>
  <c r="L26" i="1" s="1"/>
  <c r="L27" i="1" s="1"/>
  <c r="L28" i="1" s="1"/>
  <c r="L29" i="1" s="1"/>
  <c r="L30" i="1" s="1"/>
  <c r="F23" i="1"/>
  <c r="V22" i="1"/>
  <c r="U22" i="1"/>
  <c r="T22" i="1"/>
  <c r="S22" i="1"/>
  <c r="F22" i="1"/>
  <c r="B22" i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V21" i="1"/>
  <c r="U21" i="1"/>
  <c r="T21" i="1"/>
  <c r="S21" i="1"/>
  <c r="F21" i="1"/>
  <c r="V20" i="1"/>
  <c r="U20" i="1"/>
  <c r="T20" i="1"/>
  <c r="S20" i="1"/>
  <c r="F20" i="1"/>
  <c r="V19" i="1"/>
  <c r="U19" i="1"/>
  <c r="T19" i="1"/>
  <c r="S19" i="1"/>
  <c r="F19" i="1"/>
  <c r="V18" i="1"/>
  <c r="U18" i="1"/>
  <c r="W18" i="1" s="1"/>
  <c r="T18" i="1"/>
  <c r="S18" i="1"/>
  <c r="F18" i="1"/>
  <c r="V17" i="1"/>
  <c r="W17" i="1" s="1"/>
  <c r="U17" i="1"/>
  <c r="T17" i="1"/>
  <c r="X17" i="1" s="1"/>
  <c r="S17" i="1"/>
  <c r="F17" i="1"/>
  <c r="V16" i="1"/>
  <c r="U16" i="1"/>
  <c r="W16" i="1" s="1"/>
  <c r="T16" i="1"/>
  <c r="S16" i="1"/>
  <c r="F16" i="1"/>
  <c r="V15" i="1"/>
  <c r="U15" i="1"/>
  <c r="T15" i="1"/>
  <c r="S15" i="1"/>
  <c r="L15" i="1"/>
  <c r="L16" i="1" s="1"/>
  <c r="L17" i="1" s="1"/>
  <c r="L18" i="1" s="1"/>
  <c r="L19" i="1" s="1"/>
  <c r="L20" i="1" s="1"/>
  <c r="L21" i="1" s="1"/>
  <c r="F15" i="1"/>
  <c r="V14" i="1"/>
  <c r="W14" i="1" s="1"/>
  <c r="U14" i="1"/>
  <c r="T14" i="1"/>
  <c r="S14" i="1"/>
  <c r="F14" i="1"/>
  <c r="V13" i="1"/>
  <c r="U13" i="1"/>
  <c r="T13" i="1"/>
  <c r="S13" i="1"/>
  <c r="F13" i="1"/>
  <c r="B13" i="1"/>
  <c r="B14" i="1" s="1"/>
  <c r="B15" i="1" s="1"/>
  <c r="B16" i="1" s="1"/>
  <c r="B17" i="1" s="1"/>
  <c r="B18" i="1" s="1"/>
  <c r="B19" i="1" s="1"/>
  <c r="B20" i="1" s="1"/>
  <c r="V12" i="1"/>
  <c r="U12" i="1"/>
  <c r="W12" i="1" s="1"/>
  <c r="T12" i="1"/>
  <c r="S12" i="1"/>
  <c r="F12" i="1"/>
  <c r="V11" i="1"/>
  <c r="U11" i="1"/>
  <c r="W11" i="1" s="1"/>
  <c r="T11" i="1"/>
  <c r="S11" i="1"/>
  <c r="F11" i="1"/>
  <c r="V10" i="1"/>
  <c r="U10" i="1"/>
  <c r="T10" i="1"/>
  <c r="S10" i="1"/>
  <c r="F10" i="1"/>
  <c r="V9" i="1"/>
  <c r="U9" i="1"/>
  <c r="T9" i="1"/>
  <c r="S9" i="1"/>
  <c r="L9" i="1"/>
  <c r="L10" i="1" s="1"/>
  <c r="L11" i="1" s="1"/>
  <c r="L12" i="1" s="1"/>
  <c r="L13" i="1" s="1"/>
  <c r="F9" i="1"/>
  <c r="V8" i="1"/>
  <c r="U8" i="1"/>
  <c r="T8" i="1"/>
  <c r="X8" i="1" s="1"/>
  <c r="S8" i="1"/>
  <c r="F8" i="1"/>
  <c r="V7" i="1"/>
  <c r="U7" i="1"/>
  <c r="T7" i="1"/>
  <c r="X7" i="1" s="1"/>
  <c r="S7" i="1"/>
  <c r="F7" i="1"/>
  <c r="V6" i="1"/>
  <c r="U6" i="1"/>
  <c r="T6" i="1"/>
  <c r="S6" i="1"/>
  <c r="F6" i="1"/>
  <c r="V5" i="1"/>
  <c r="U5" i="1"/>
  <c r="T5" i="1"/>
  <c r="S5" i="1"/>
  <c r="F5" i="1"/>
  <c r="V4" i="1"/>
  <c r="U4" i="1"/>
  <c r="T4" i="1"/>
  <c r="S4" i="1"/>
  <c r="F4" i="1"/>
  <c r="V3" i="1"/>
  <c r="U3" i="1"/>
  <c r="W3" i="1" s="1"/>
  <c r="T3" i="1"/>
  <c r="S3" i="1"/>
  <c r="F3" i="1"/>
  <c r="V2" i="1"/>
  <c r="U2" i="1"/>
  <c r="T2" i="1"/>
  <c r="S2" i="1"/>
  <c r="F2" i="1"/>
  <c r="X150" i="1" l="1"/>
  <c r="W38" i="1"/>
  <c r="X59" i="1"/>
  <c r="W65" i="1"/>
  <c r="X81" i="1"/>
  <c r="X107" i="1"/>
  <c r="W117" i="1"/>
  <c r="X129" i="1"/>
  <c r="X132" i="1"/>
  <c r="W136" i="1"/>
  <c r="W156" i="1"/>
  <c r="W20" i="1"/>
  <c r="X23" i="1"/>
  <c r="X70" i="1"/>
  <c r="X149" i="1"/>
  <c r="W80" i="1"/>
  <c r="W86" i="1"/>
  <c r="X91" i="1"/>
  <c r="X94" i="1"/>
  <c r="W123" i="1"/>
  <c r="X128" i="1"/>
  <c r="W129" i="1"/>
  <c r="W135" i="1"/>
  <c r="X152" i="1"/>
  <c r="X155" i="1"/>
  <c r="W10" i="1"/>
  <c r="W43" i="1"/>
  <c r="W61" i="1"/>
  <c r="X97" i="1"/>
  <c r="W103" i="1"/>
  <c r="W146" i="1"/>
  <c r="W155" i="1"/>
  <c r="X2" i="1"/>
  <c r="W40" i="1"/>
  <c r="X60" i="1"/>
  <c r="X69" i="1"/>
  <c r="X73" i="1"/>
  <c r="X154" i="1"/>
  <c r="W19" i="1"/>
  <c r="X3" i="1"/>
  <c r="W9" i="1"/>
  <c r="W27" i="1"/>
  <c r="W36" i="1"/>
  <c r="W39" i="1"/>
  <c r="W54" i="1"/>
  <c r="W60" i="1"/>
  <c r="W73" i="1"/>
  <c r="X75" i="1"/>
  <c r="W76" i="1"/>
  <c r="W118" i="1"/>
  <c r="X133" i="1"/>
  <c r="W142" i="1"/>
  <c r="W13" i="1"/>
  <c r="X80" i="1"/>
  <c r="W4" i="1"/>
  <c r="X13" i="1"/>
  <c r="X18" i="1"/>
  <c r="X26" i="1"/>
  <c r="W32" i="1"/>
  <c r="X35" i="1"/>
  <c r="X49" i="1"/>
  <c r="W56" i="1"/>
  <c r="W63" i="1"/>
  <c r="X72" i="1"/>
  <c r="W83" i="1"/>
  <c r="W92" i="1"/>
  <c r="W105" i="1"/>
  <c r="X116" i="1"/>
  <c r="X135" i="1"/>
  <c r="X137" i="1"/>
  <c r="X48" i="1"/>
  <c r="X51" i="1"/>
  <c r="W52" i="1"/>
  <c r="X55" i="1"/>
  <c r="W58" i="1"/>
  <c r="X62" i="1"/>
  <c r="W66" i="1"/>
  <c r="W69" i="1"/>
  <c r="W74" i="1"/>
  <c r="W77" i="1"/>
  <c r="W82" i="1"/>
  <c r="W85" i="1"/>
  <c r="X88" i="1"/>
  <c r="W91" i="1"/>
  <c r="X98" i="1"/>
  <c r="X104" i="1"/>
  <c r="W109" i="1"/>
  <c r="W113" i="1"/>
  <c r="X123" i="1"/>
  <c r="X142" i="1"/>
  <c r="W143" i="1"/>
  <c r="W152" i="1"/>
  <c r="W8" i="1"/>
  <c r="X15" i="1"/>
  <c r="W25" i="1"/>
  <c r="W34" i="1"/>
  <c r="W37" i="1"/>
  <c r="W45" i="1"/>
  <c r="X54" i="1"/>
  <c r="X57" i="1"/>
  <c r="X84" i="1"/>
  <c r="X90" i="1"/>
  <c r="X93" i="1"/>
  <c r="X106" i="1"/>
  <c r="W107" i="1"/>
  <c r="W115" i="1"/>
  <c r="X118" i="1"/>
  <c r="W119" i="1"/>
  <c r="W132" i="1"/>
  <c r="W148" i="1"/>
  <c r="W151" i="1"/>
  <c r="W5" i="1"/>
  <c r="X11" i="1"/>
  <c r="X27" i="1"/>
  <c r="W33" i="1"/>
  <c r="X36" i="1"/>
  <c r="W41" i="1"/>
  <c r="X47" i="1"/>
  <c r="X50" i="1"/>
  <c r="W81" i="1"/>
  <c r="X87" i="1"/>
  <c r="W90" i="1"/>
  <c r="W93" i="1"/>
  <c r="W111" i="1"/>
  <c r="X117" i="1"/>
  <c r="X122" i="1"/>
  <c r="X131" i="1"/>
  <c r="W2" i="1"/>
  <c r="X4" i="1"/>
  <c r="X32" i="1"/>
  <c r="X43" i="1"/>
  <c r="X63" i="1"/>
  <c r="X83" i="1"/>
  <c r="W87" i="1"/>
  <c r="X92" i="1"/>
  <c r="X99" i="1"/>
  <c r="W127" i="1"/>
  <c r="X134" i="1"/>
  <c r="W147" i="1"/>
  <c r="W150" i="1"/>
  <c r="X153" i="1"/>
  <c r="X78" i="1"/>
  <c r="X112" i="1"/>
  <c r="X125" i="1"/>
  <c r="X138" i="1"/>
  <c r="X5" i="1"/>
  <c r="X12" i="1"/>
  <c r="X16" i="1"/>
  <c r="X24" i="1"/>
  <c r="X29" i="1"/>
  <c r="X52" i="1"/>
  <c r="X58" i="1"/>
  <c r="W78" i="1"/>
  <c r="X102" i="1"/>
  <c r="W125" i="1"/>
  <c r="W138" i="1"/>
  <c r="W144" i="1"/>
  <c r="W29" i="1"/>
  <c r="W59" i="1"/>
  <c r="W64" i="1"/>
  <c r="W68" i="1"/>
  <c r="W88" i="1"/>
  <c r="X105" i="1"/>
  <c r="X111" i="1"/>
  <c r="X124" i="1"/>
  <c r="X127" i="1"/>
  <c r="W134" i="1"/>
  <c r="X147" i="1"/>
  <c r="W154" i="1"/>
  <c r="W55" i="1"/>
  <c r="W84" i="1"/>
  <c r="W124" i="1"/>
  <c r="W133" i="1"/>
  <c r="W153" i="1"/>
  <c r="W7" i="1"/>
  <c r="X10" i="1"/>
  <c r="W15" i="1"/>
  <c r="X19" i="1"/>
  <c r="W22" i="1"/>
  <c r="W26" i="1"/>
  <c r="W35" i="1"/>
  <c r="X40" i="1"/>
  <c r="W44" i="1"/>
  <c r="W57" i="1"/>
  <c r="W67" i="1"/>
  <c r="W101" i="1"/>
  <c r="W104" i="1"/>
  <c r="W110" i="1"/>
  <c r="X114" i="1"/>
  <c r="W121" i="1"/>
  <c r="X126" i="1"/>
  <c r="W131" i="1"/>
  <c r="X139" i="1"/>
  <c r="X146" i="1"/>
  <c r="X14" i="1"/>
  <c r="X34" i="1"/>
  <c r="X46" i="1"/>
  <c r="X66" i="1"/>
  <c r="X76" i="1"/>
  <c r="X86" i="1"/>
  <c r="X89" i="1"/>
  <c r="W97" i="1"/>
  <c r="X100" i="1"/>
  <c r="X103" i="1"/>
  <c r="W114" i="1"/>
  <c r="W120" i="1"/>
  <c r="W126" i="1"/>
  <c r="X136" i="1"/>
  <c r="W139" i="1"/>
  <c r="W157" i="1"/>
  <c r="W24" i="1"/>
  <c r="W6" i="1"/>
  <c r="X9" i="1"/>
  <c r="W21" i="1"/>
  <c r="X25" i="1"/>
  <c r="W30" i="1"/>
  <c r="X33" i="1"/>
  <c r="W42" i="1"/>
  <c r="W46" i="1"/>
  <c r="W53" i="1"/>
  <c r="X65" i="1"/>
  <c r="W89" i="1"/>
  <c r="W100" i="1"/>
  <c r="X113" i="1"/>
  <c r="X148" i="1"/>
  <c r="X156" i="1"/>
  <c r="X22" i="1"/>
  <c r="X67" i="1"/>
  <c r="X74" i="1"/>
  <c r="X6" i="1"/>
  <c r="X31" i="1"/>
  <c r="X45" i="1"/>
  <c r="X42" i="1"/>
  <c r="X20" i="1"/>
  <c r="X41" i="1"/>
  <c r="X21" i="1"/>
  <c r="X30" i="1"/>
  <c r="X56" i="1"/>
  <c r="X64" i="1"/>
</calcChain>
</file>

<file path=xl/sharedStrings.xml><?xml version="1.0" encoding="utf-8"?>
<sst xmlns="http://schemas.openxmlformats.org/spreadsheetml/2006/main" count="492" uniqueCount="189">
  <si>
    <t>Filter Number</t>
  </si>
  <si>
    <t>Date of Test</t>
  </si>
  <si>
    <t>SEG</t>
  </si>
  <si>
    <t>Pump #</t>
  </si>
  <si>
    <t>Pump Time (min)</t>
  </si>
  <si>
    <t>Pump Time in hours</t>
  </si>
  <si>
    <t>Pump Flow Rate (lpm)</t>
  </si>
  <si>
    <t>Valid</t>
  </si>
  <si>
    <t>P1</t>
  </si>
  <si>
    <t>SEG10-2</t>
  </si>
  <si>
    <t>A</t>
  </si>
  <si>
    <t>P2</t>
  </si>
  <si>
    <t>SEG10-1</t>
  </si>
  <si>
    <t>E</t>
  </si>
  <si>
    <t>P4</t>
  </si>
  <si>
    <t>SEG10-4</t>
  </si>
  <si>
    <t>P5</t>
  </si>
  <si>
    <t>P6</t>
  </si>
  <si>
    <t>P7</t>
  </si>
  <si>
    <t>P8</t>
  </si>
  <si>
    <t>P9</t>
  </si>
  <si>
    <t>P10</t>
  </si>
  <si>
    <t>SEG10-3</t>
  </si>
  <si>
    <t>P11</t>
  </si>
  <si>
    <t>P12</t>
  </si>
  <si>
    <t>P13</t>
  </si>
  <si>
    <t>P14</t>
  </si>
  <si>
    <t>P15</t>
  </si>
  <si>
    <t>P16</t>
  </si>
  <si>
    <t>P17</t>
  </si>
  <si>
    <t>P18</t>
  </si>
  <si>
    <t>P19</t>
  </si>
  <si>
    <t>P20</t>
  </si>
  <si>
    <t>P21</t>
  </si>
  <si>
    <t>P22</t>
  </si>
  <si>
    <t>P23</t>
  </si>
  <si>
    <t>B</t>
  </si>
  <si>
    <t>P24</t>
  </si>
  <si>
    <t>P25</t>
  </si>
  <si>
    <t>P26</t>
  </si>
  <si>
    <t>P27</t>
  </si>
  <si>
    <t>P28</t>
  </si>
  <si>
    <t>P29</t>
  </si>
  <si>
    <t>P31</t>
  </si>
  <si>
    <t>P32</t>
  </si>
  <si>
    <t>P33</t>
  </si>
  <si>
    <t>SEG10-5</t>
  </si>
  <si>
    <t>P34</t>
  </si>
  <si>
    <t>P35</t>
  </si>
  <si>
    <t>P36</t>
  </si>
  <si>
    <t>P37</t>
  </si>
  <si>
    <t>P38</t>
  </si>
  <si>
    <t>P39</t>
  </si>
  <si>
    <t>P40</t>
  </si>
  <si>
    <t>P41</t>
  </si>
  <si>
    <t>SEG10-6</t>
  </si>
  <si>
    <t>P42</t>
  </si>
  <si>
    <t>P43</t>
  </si>
  <si>
    <t>P44</t>
  </si>
  <si>
    <t>P45</t>
  </si>
  <si>
    <t>P46</t>
  </si>
  <si>
    <t>P47</t>
  </si>
  <si>
    <t>P48</t>
  </si>
  <si>
    <t>P49</t>
  </si>
  <si>
    <t>P50</t>
  </si>
  <si>
    <t>P51</t>
  </si>
  <si>
    <t>P52</t>
  </si>
  <si>
    <t>P53</t>
  </si>
  <si>
    <t>P54</t>
  </si>
  <si>
    <t>P55</t>
  </si>
  <si>
    <t>P56</t>
  </si>
  <si>
    <t>P57</t>
  </si>
  <si>
    <t>P58</t>
  </si>
  <si>
    <t>P59</t>
  </si>
  <si>
    <t>P60</t>
  </si>
  <si>
    <t>P61</t>
  </si>
  <si>
    <t>P62</t>
  </si>
  <si>
    <t>P63</t>
  </si>
  <si>
    <t>P64</t>
  </si>
  <si>
    <t>P65</t>
  </si>
  <si>
    <t>P66</t>
  </si>
  <si>
    <t>P67</t>
  </si>
  <si>
    <t>P68</t>
  </si>
  <si>
    <t>P69</t>
  </si>
  <si>
    <t>P70</t>
  </si>
  <si>
    <t>P71</t>
  </si>
  <si>
    <t>P72</t>
  </si>
  <si>
    <t>P73</t>
  </si>
  <si>
    <t>P74</t>
  </si>
  <si>
    <t>P75</t>
  </si>
  <si>
    <t>P76</t>
  </si>
  <si>
    <t>P77</t>
  </si>
  <si>
    <t>P78</t>
  </si>
  <si>
    <t>P79</t>
  </si>
  <si>
    <t>P80</t>
  </si>
  <si>
    <t>P81</t>
  </si>
  <si>
    <t>P82</t>
  </si>
  <si>
    <t>P83</t>
  </si>
  <si>
    <t>P84</t>
  </si>
  <si>
    <t>P85</t>
  </si>
  <si>
    <t>P86</t>
  </si>
  <si>
    <t>P87</t>
  </si>
  <si>
    <t>P88</t>
  </si>
  <si>
    <t>P89</t>
  </si>
  <si>
    <t>P90</t>
  </si>
  <si>
    <t>P91</t>
  </si>
  <si>
    <t>P92</t>
  </si>
  <si>
    <t>P93</t>
  </si>
  <si>
    <t>P94</t>
  </si>
  <si>
    <t>P95</t>
  </si>
  <si>
    <t>P96</t>
  </si>
  <si>
    <t>P97</t>
  </si>
  <si>
    <t>P98</t>
  </si>
  <si>
    <t>P99</t>
  </si>
  <si>
    <t>P100</t>
  </si>
  <si>
    <t>P101</t>
  </si>
  <si>
    <t>P102</t>
  </si>
  <si>
    <t>P103</t>
  </si>
  <si>
    <t>P104</t>
  </si>
  <si>
    <t>P105</t>
  </si>
  <si>
    <t>P106</t>
  </si>
  <si>
    <t>P107</t>
  </si>
  <si>
    <t>P108</t>
  </si>
  <si>
    <t>P109</t>
  </si>
  <si>
    <t>P110</t>
  </si>
  <si>
    <t>P111</t>
  </si>
  <si>
    <t>P112</t>
  </si>
  <si>
    <t>P113</t>
  </si>
  <si>
    <t>P114</t>
  </si>
  <si>
    <t>P115</t>
  </si>
  <si>
    <t>P116</t>
  </si>
  <si>
    <t>P117</t>
  </si>
  <si>
    <t>P118</t>
  </si>
  <si>
    <t>P119</t>
  </si>
  <si>
    <t>P120</t>
  </si>
  <si>
    <t>P121</t>
  </si>
  <si>
    <t>P122</t>
  </si>
  <si>
    <t>P123</t>
  </si>
  <si>
    <t>P124</t>
  </si>
  <si>
    <t>P125</t>
  </si>
  <si>
    <t>P126</t>
  </si>
  <si>
    <t>P127</t>
  </si>
  <si>
    <t>P128</t>
  </si>
  <si>
    <t>P129</t>
  </si>
  <si>
    <t>P130</t>
  </si>
  <si>
    <t>P131</t>
  </si>
  <si>
    <t>P132</t>
  </si>
  <si>
    <t>P133</t>
  </si>
  <si>
    <t>P134</t>
  </si>
  <si>
    <t>P135</t>
  </si>
  <si>
    <t>P136</t>
  </si>
  <si>
    <t>P137</t>
  </si>
  <si>
    <t>P138</t>
  </si>
  <si>
    <t>P139</t>
  </si>
  <si>
    <t>P140</t>
  </si>
  <si>
    <t>P141</t>
  </si>
  <si>
    <t>P142</t>
  </si>
  <si>
    <t>P143</t>
  </si>
  <si>
    <t>P144</t>
  </si>
  <si>
    <t>P145</t>
  </si>
  <si>
    <t>P146</t>
  </si>
  <si>
    <t>P147</t>
  </si>
  <si>
    <t>P148</t>
  </si>
  <si>
    <t>P149</t>
  </si>
  <si>
    <t>P150</t>
  </si>
  <si>
    <t>P151</t>
  </si>
  <si>
    <t>P152</t>
  </si>
  <si>
    <t>P153</t>
  </si>
  <si>
    <t>P154</t>
  </si>
  <si>
    <t>P155</t>
  </si>
  <si>
    <t>P156</t>
  </si>
  <si>
    <t>P157</t>
  </si>
  <si>
    <t>P158</t>
  </si>
  <si>
    <t>Blank Initial Weight (mg)</t>
  </si>
  <si>
    <t>Blank Final Weight (mg)</t>
  </si>
  <si>
    <t>Filter Initial Weight (mg)</t>
  </si>
  <si>
    <t>Filter Final Weight (mg)</t>
  </si>
  <si>
    <t>Count (Date)</t>
  </si>
  <si>
    <t>7401 (Det)</t>
  </si>
  <si>
    <t>Detector (Efficiency (%))</t>
  </si>
  <si>
    <t>Background (Counts)</t>
  </si>
  <si>
    <t>Background (Time (sec))</t>
  </si>
  <si>
    <t>Gross (Count)</t>
  </si>
  <si>
    <t>Count (Time (sec))</t>
  </si>
  <si>
    <t>Sample Volume (m3)</t>
  </si>
  <si>
    <t>Gravimetric (mg·m-3)</t>
  </si>
  <si>
    <t>Radiometric (αdps·m-3)</t>
  </si>
  <si>
    <t>Radiometric MDL (αdps·m-3)</t>
  </si>
  <si>
    <t>Specific Activity (αdps·g-1)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</si>
</sst>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12"/>
      <color theme="1"/>
      <name val="Aptos Narrow"/>
      <family val="2"/>
      <scheme val="minor"/>
    </font>
    <font>
      <b/>
      <sz val="8.5"/>
      <color theme="1"/>
      <name val="Arial"/>
      <family val="2"/>
    </font>
    <font>
      <sz val="11"/>
      <color theme="1"/>
      <name val="Arial"/>
      <family val="2"/>
    </font>
    <font>
      <sz val="11"/>
      <name val="Arial"/>
      <family val="2"/>
    </font>
    <font>
      <b/>
      <sz val="8.5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33">
    <xf numFmtId="0" fontId="0" fillId="0" borderId="0" xfId="0"/>
    <xf numFmtId="2" fontId="1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0" fontId="2" fillId="0" borderId="0" xfId="0" applyFont="1"/>
    <xf numFmtId="14" fontId="2" fillId="0" borderId="0" xfId="0" applyNumberFormat="1" applyFont="1"/>
    <xf numFmtId="49" fontId="2" fillId="0" borderId="0" xfId="0" applyNumberFormat="1" applyFont="1" applyAlignment="1">
      <alignment horizontal="center" vertical="top" wrapText="1"/>
    </xf>
    <xf numFmtId="0" fontId="2" fillId="0" borderId="0" xfId="0" applyFont="1" applyAlignment="1">
      <alignment vertical="top" wrapText="1"/>
    </xf>
    <xf numFmtId="164" fontId="2" fillId="0" borderId="0" xfId="0" applyNumberFormat="1" applyFont="1" applyAlignment="1">
      <alignment vertical="top" wrapText="1"/>
    </xf>
    <xf numFmtId="2" fontId="2" fillId="0" borderId="0" xfId="0" applyNumberFormat="1" applyFont="1" applyAlignment="1">
      <alignment vertical="top" wrapText="1"/>
    </xf>
    <xf numFmtId="2" fontId="2" fillId="0" borderId="0" xfId="0" applyNumberFormat="1" applyFont="1"/>
    <xf numFmtId="49" fontId="2" fillId="0" borderId="0" xfId="0" applyNumberFormat="1" applyFont="1" applyAlignment="1">
      <alignment horizontal="center"/>
    </xf>
    <xf numFmtId="0" fontId="3" fillId="0" borderId="0" xfId="0" applyFont="1"/>
    <xf numFmtId="14" fontId="3" fillId="0" borderId="0" xfId="0" applyNumberFormat="1" applyFont="1"/>
    <xf numFmtId="49" fontId="3" fillId="0" borderId="0" xfId="0" applyNumberFormat="1" applyFont="1" applyAlignment="1">
      <alignment horizontal="center" vertical="top" wrapText="1"/>
    </xf>
    <xf numFmtId="2" fontId="3" fillId="0" borderId="0" xfId="0" applyNumberFormat="1" applyFont="1" applyAlignment="1">
      <alignment vertical="top" wrapText="1"/>
    </xf>
    <xf numFmtId="2" fontId="3" fillId="0" borderId="0" xfId="0" applyNumberFormat="1" applyFont="1"/>
    <xf numFmtId="49" fontId="3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49" fontId="2" fillId="0" borderId="0" xfId="0" applyNumberFormat="1" applyFont="1"/>
    <xf numFmtId="0" fontId="1" fillId="0" borderId="1" xfId="0" applyFont="1" applyBorder="1" applyAlignment="1">
      <alignment horizontal="center" vertical="center" wrapText="1"/>
    </xf>
    <xf numFmtId="164" fontId="4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vertical="center" wrapText="1"/>
    </xf>
    <xf numFmtId="0" fontId="4" fillId="0" borderId="0" xfId="0" applyFont="1" applyFill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164" fontId="3" fillId="0" borderId="0" xfId="0" applyNumberFormat="1" applyFont="1" applyFill="1"/>
    <xf numFmtId="0" fontId="3" fillId="0" borderId="0" xfId="0" applyFont="1" applyFill="1"/>
    <xf numFmtId="0" fontId="3" fillId="0" borderId="0" xfId="0" applyFont="1" applyFill="1" applyAlignment="1">
      <alignment vertical="top" wrapText="1"/>
    </xf>
    <xf numFmtId="2" fontId="3" fillId="0" borderId="0" xfId="0" applyNumberFormat="1" applyFont="1" applyFill="1" applyAlignment="1">
      <alignment vertical="top" wrapText="1"/>
    </xf>
    <xf numFmtId="2" fontId="3" fillId="0" borderId="0" xfId="0" applyNumberFormat="1" applyFont="1" applyFill="1"/>
    <xf numFmtId="11" fontId="3" fillId="0" borderId="0" xfId="0" applyNumberFormat="1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7EF3B6-B0FE-1640-B825-7B4811F01DB2}">
  <dimension ref="A1:X157"/>
  <sheetViews>
    <sheetView tabSelected="1" workbookViewId="0">
      <selection activeCell="Z21" sqref="Z21"/>
    </sheetView>
  </sheetViews>
  <sheetFormatPr baseColWidth="10" defaultColWidth="9.1640625" defaultRowHeight="14" x14ac:dyDescent="0.15"/>
  <cols>
    <col min="1" max="1" width="8.83203125" style="4" customWidth="1"/>
    <col min="2" max="2" width="13.1640625" style="4" customWidth="1"/>
    <col min="3" max="3" width="10.6640625" style="4" customWidth="1"/>
    <col min="4" max="4" width="7.6640625" style="4" customWidth="1"/>
    <col min="5" max="6" width="8.5" style="4" customWidth="1"/>
    <col min="7" max="7" width="8.6640625" style="4" customWidth="1"/>
    <col min="8" max="8" width="10.1640625" style="10" customWidth="1"/>
    <col min="9" max="9" width="10.6640625" style="10" customWidth="1"/>
    <col min="10" max="10" width="10.83203125" style="10" customWidth="1"/>
    <col min="11" max="11" width="10.33203125" style="4" customWidth="1"/>
    <col min="12" max="12" width="12.6640625" style="4" customWidth="1"/>
    <col min="13" max="13" width="9.1640625" style="20"/>
    <col min="14" max="14" width="9.1640625" style="27"/>
    <col min="15" max="15" width="10.5" style="28" customWidth="1"/>
    <col min="16" max="16" width="10.33203125" style="28" customWidth="1"/>
    <col min="17" max="19" width="9.1640625" style="28"/>
    <col min="20" max="20" width="11" style="28" customWidth="1"/>
    <col min="21" max="21" width="9.6640625" style="28" customWidth="1"/>
    <col min="22" max="22" width="9.1640625" style="28"/>
    <col min="23" max="23" width="9.33203125" style="28" customWidth="1"/>
    <col min="24" max="24" width="11.1640625" style="28" customWidth="1"/>
    <col min="25" max="16384" width="9.1640625" style="4"/>
  </cols>
  <sheetData>
    <row r="1" spans="1:24" ht="44.25" customHeight="1" x14ac:dyDescent="0.15">
      <c r="A1" s="2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1" t="s">
        <v>173</v>
      </c>
      <c r="I1" s="1" t="s">
        <v>174</v>
      </c>
      <c r="J1" s="1" t="s">
        <v>175</v>
      </c>
      <c r="K1" s="2" t="s">
        <v>176</v>
      </c>
      <c r="L1" s="2" t="s">
        <v>177</v>
      </c>
      <c r="M1" s="3" t="s">
        <v>178</v>
      </c>
      <c r="N1" s="22" t="s">
        <v>179</v>
      </c>
      <c r="O1" s="23" t="s">
        <v>180</v>
      </c>
      <c r="P1" s="23" t="s">
        <v>181</v>
      </c>
      <c r="Q1" s="23" t="s">
        <v>182</v>
      </c>
      <c r="R1" s="23" t="s">
        <v>183</v>
      </c>
      <c r="S1" s="23" t="s">
        <v>184</v>
      </c>
      <c r="T1" s="24" t="s">
        <v>185</v>
      </c>
      <c r="U1" s="25" t="s">
        <v>186</v>
      </c>
      <c r="V1" s="25" t="s">
        <v>187</v>
      </c>
      <c r="W1" s="23" t="s">
        <v>7</v>
      </c>
      <c r="X1" s="26" t="s">
        <v>188</v>
      </c>
    </row>
    <row r="2" spans="1:24" ht="15" x14ac:dyDescent="0.15">
      <c r="A2" s="4" t="s">
        <v>8</v>
      </c>
      <c r="B2" s="5">
        <v>44872</v>
      </c>
      <c r="C2" s="6" t="s">
        <v>9</v>
      </c>
      <c r="D2" s="7">
        <v>291</v>
      </c>
      <c r="E2" s="7">
        <v>269</v>
      </c>
      <c r="F2" s="8">
        <f>E2/60</f>
        <v>4.4833333333333334</v>
      </c>
      <c r="G2" s="9">
        <v>2</v>
      </c>
      <c r="H2" s="10">
        <v>4635.78</v>
      </c>
      <c r="I2" s="10">
        <v>4635.79</v>
      </c>
      <c r="J2" s="10">
        <v>4541.29</v>
      </c>
      <c r="K2" s="10">
        <v>4657.9799999999996</v>
      </c>
      <c r="L2" s="5">
        <v>44893</v>
      </c>
      <c r="M2" s="11" t="s">
        <v>10</v>
      </c>
      <c r="N2" s="27">
        <v>35.200000000000003</v>
      </c>
      <c r="O2" s="28">
        <v>102</v>
      </c>
      <c r="P2" s="29">
        <v>54000</v>
      </c>
      <c r="Q2" s="28">
        <v>15</v>
      </c>
      <c r="R2" s="29">
        <v>6000</v>
      </c>
      <c r="S2" s="29">
        <f>(G2*E2)/1000</f>
        <v>0.53800000000000003</v>
      </c>
      <c r="T2" s="30">
        <f>((K2-J2)-(I2-H2))/((G2*E2)/1000)</f>
        <v>216.8773234200732</v>
      </c>
      <c r="U2" s="31">
        <f>(((Q2/R2)-(O2/P2))/(N2/100))/((G2*E2)/1000)</f>
        <v>3.226972325485336E-3</v>
      </c>
      <c r="V2" s="31">
        <f>(3+3.29*SQRT((O2/P2)*R2*(1+(R2/P2))))/((N2/100)*R2)/(E2*G2/1000)</f>
        <v>1.2915142538416347E-2</v>
      </c>
      <c r="W2" s="28" t="str">
        <f>IF(U2&lt;V2,"&lt;MDL"," ")</f>
        <v>&lt;MDL</v>
      </c>
      <c r="X2" s="32">
        <f>IF(T2&gt;0.01,IF(U2&gt;0,(U2*1000)/T2))</f>
        <v>1.4879251895021598E-2</v>
      </c>
    </row>
    <row r="3" spans="1:24" ht="15" x14ac:dyDescent="0.15">
      <c r="A3" s="4" t="s">
        <v>11</v>
      </c>
      <c r="B3" s="5">
        <v>44872</v>
      </c>
      <c r="C3" s="6" t="s">
        <v>12</v>
      </c>
      <c r="D3" s="7">
        <v>398</v>
      </c>
      <c r="E3" s="7">
        <v>264</v>
      </c>
      <c r="F3" s="8">
        <f t="shared" ref="F3:F66" si="0">E3/60</f>
        <v>4.4000000000000004</v>
      </c>
      <c r="G3" s="9">
        <v>2</v>
      </c>
      <c r="H3" s="10">
        <v>4635.78</v>
      </c>
      <c r="I3" s="10">
        <v>4635.79</v>
      </c>
      <c r="J3" s="10">
        <v>4615.9399999999996</v>
      </c>
      <c r="K3" s="10">
        <v>4624.38</v>
      </c>
      <c r="L3" s="5">
        <v>44893</v>
      </c>
      <c r="M3" s="11" t="s">
        <v>13</v>
      </c>
      <c r="N3" s="27">
        <v>34.9</v>
      </c>
      <c r="O3" s="28">
        <v>80</v>
      </c>
      <c r="P3" s="29">
        <v>54000</v>
      </c>
      <c r="Q3" s="28">
        <v>22</v>
      </c>
      <c r="R3" s="29">
        <v>6000</v>
      </c>
      <c r="S3" s="29">
        <f t="shared" ref="S3:S66" si="1">(G3*E3)/1000</f>
        <v>0.52800000000000002</v>
      </c>
      <c r="T3" s="30">
        <f t="shared" ref="T3:T66" si="2">((K3-J3)-(I3-H3))/((G3*E3)/1000)</f>
        <v>15.965909090909641</v>
      </c>
      <c r="U3" s="31">
        <f t="shared" ref="U3:U66" si="3">(((Q3/R3)-(O3/P3))/(N3/100))/((G3*E3)/1000)</f>
        <v>1.1858476519412527E-2</v>
      </c>
      <c r="V3" s="31">
        <f t="shared" ref="V3:V66" si="4">(3+3.29*SQRT((O3/P3)*R3*(1+(R3/P3))))/((N3/100)*R3)/(E3*G3/1000)</f>
        <v>1.2065020268362314E-2</v>
      </c>
      <c r="W3" s="28" t="str">
        <f t="shared" ref="W3:W66" si="5">IF(U3&lt;V3,"&lt;MDL"," ")</f>
        <v>&lt;MDL</v>
      </c>
      <c r="X3" s="32">
        <f t="shared" ref="X3:X66" si="6">IF(T3&gt;0.01,IF(U3&gt;0,(U3*1000)/T3))</f>
        <v>0.74273731936531417</v>
      </c>
    </row>
    <row r="4" spans="1:24" ht="15" x14ac:dyDescent="0.15">
      <c r="A4" s="4" t="s">
        <v>14</v>
      </c>
      <c r="B4" s="5">
        <v>44872</v>
      </c>
      <c r="C4" s="6" t="s">
        <v>15</v>
      </c>
      <c r="D4" s="7">
        <v>299</v>
      </c>
      <c r="E4" s="7">
        <v>270</v>
      </c>
      <c r="F4" s="8">
        <f t="shared" si="0"/>
        <v>4.5</v>
      </c>
      <c r="G4" s="9">
        <v>2</v>
      </c>
      <c r="H4" s="10">
        <v>4635.78</v>
      </c>
      <c r="I4" s="10">
        <v>4635.79</v>
      </c>
      <c r="J4" s="10">
        <v>4402.63</v>
      </c>
      <c r="K4" s="10">
        <v>4405.62</v>
      </c>
      <c r="L4" s="5">
        <v>44893</v>
      </c>
      <c r="M4" s="11" t="s">
        <v>10</v>
      </c>
      <c r="N4" s="27">
        <v>35.200000000000003</v>
      </c>
      <c r="O4" s="28">
        <v>102</v>
      </c>
      <c r="P4" s="29">
        <v>54000</v>
      </c>
      <c r="Q4" s="28">
        <v>20</v>
      </c>
      <c r="R4" s="29">
        <v>6000</v>
      </c>
      <c r="S4" s="29">
        <f t="shared" si="1"/>
        <v>0.54</v>
      </c>
      <c r="T4" s="30">
        <f t="shared" si="2"/>
        <v>5.5185185185177099</v>
      </c>
      <c r="U4" s="31">
        <f t="shared" si="3"/>
        <v>7.5991395435839881E-3</v>
      </c>
      <c r="V4" s="31">
        <f t="shared" si="4"/>
        <v>1.2867308677162953E-2</v>
      </c>
      <c r="W4" s="28" t="str">
        <f t="shared" si="5"/>
        <v>&lt;MDL</v>
      </c>
      <c r="X4" s="32">
        <f t="shared" si="6"/>
        <v>1.3770252864214614</v>
      </c>
    </row>
    <row r="5" spans="1:24" ht="15" x14ac:dyDescent="0.15">
      <c r="A5" s="4" t="s">
        <v>16</v>
      </c>
      <c r="B5" s="5">
        <v>44872</v>
      </c>
      <c r="C5" s="6" t="s">
        <v>12</v>
      </c>
      <c r="D5" s="7">
        <v>369</v>
      </c>
      <c r="E5" s="7">
        <v>266</v>
      </c>
      <c r="F5" s="8">
        <f t="shared" si="0"/>
        <v>4.4333333333333336</v>
      </c>
      <c r="G5" s="9">
        <v>2</v>
      </c>
      <c r="H5" s="10">
        <v>4635.78</v>
      </c>
      <c r="I5" s="10">
        <v>4635.79</v>
      </c>
      <c r="J5" s="10">
        <v>4639.6899999999996</v>
      </c>
      <c r="K5" s="10">
        <v>4643.66</v>
      </c>
      <c r="L5" s="5">
        <v>44893</v>
      </c>
      <c r="M5" s="11" t="s">
        <v>13</v>
      </c>
      <c r="N5" s="27">
        <v>34.9</v>
      </c>
      <c r="O5" s="28">
        <v>80</v>
      </c>
      <c r="P5" s="29">
        <v>54000</v>
      </c>
      <c r="Q5" s="28">
        <v>15</v>
      </c>
      <c r="R5" s="29">
        <v>6000</v>
      </c>
      <c r="S5" s="29">
        <f t="shared" si="1"/>
        <v>0.53200000000000003</v>
      </c>
      <c r="T5" s="30">
        <f t="shared" si="2"/>
        <v>7.4436090225564593</v>
      </c>
      <c r="U5" s="31">
        <f t="shared" si="3"/>
        <v>5.485697688985278E-3</v>
      </c>
      <c r="V5" s="31">
        <f t="shared" si="4"/>
        <v>1.1974305830254326E-2</v>
      </c>
      <c r="W5" s="28" t="str">
        <f t="shared" si="5"/>
        <v>&lt;MDL</v>
      </c>
      <c r="X5" s="32">
        <f t="shared" si="6"/>
        <v>0.73696746730811646</v>
      </c>
    </row>
    <row r="6" spans="1:24" ht="15" x14ac:dyDescent="0.15">
      <c r="A6" s="4" t="s">
        <v>17</v>
      </c>
      <c r="B6" s="5">
        <v>44872</v>
      </c>
      <c r="C6" s="6" t="s">
        <v>12</v>
      </c>
      <c r="D6" s="7">
        <v>383</v>
      </c>
      <c r="E6" s="7">
        <v>284</v>
      </c>
      <c r="F6" s="8">
        <f>E6/60</f>
        <v>4.7333333333333334</v>
      </c>
      <c r="G6" s="9">
        <v>2</v>
      </c>
      <c r="H6" s="10">
        <v>4635.78</v>
      </c>
      <c r="I6" s="10">
        <v>4635.79</v>
      </c>
      <c r="J6" s="10">
        <v>4609.8</v>
      </c>
      <c r="K6" s="10">
        <v>4786.3500000000004</v>
      </c>
      <c r="L6" s="5">
        <v>44893</v>
      </c>
      <c r="M6" s="11" t="s">
        <v>10</v>
      </c>
      <c r="N6" s="27">
        <v>35.200000000000003</v>
      </c>
      <c r="O6" s="28">
        <v>102</v>
      </c>
      <c r="P6" s="29">
        <v>54000</v>
      </c>
      <c r="Q6" s="28">
        <v>20</v>
      </c>
      <c r="R6" s="29">
        <v>6000</v>
      </c>
      <c r="S6" s="29">
        <f t="shared" si="1"/>
        <v>0.56799999999999995</v>
      </c>
      <c r="T6" s="30">
        <f t="shared" si="2"/>
        <v>310.80985915492954</v>
      </c>
      <c r="U6" s="31">
        <f t="shared" si="3"/>
        <v>7.2245340731256239E-3</v>
      </c>
      <c r="V6" s="31">
        <f t="shared" si="4"/>
        <v>1.2233004728288725E-2</v>
      </c>
      <c r="W6" s="28" t="str">
        <f t="shared" si="5"/>
        <v>&lt;MDL</v>
      </c>
      <c r="X6" s="32">
        <f t="shared" si="6"/>
        <v>2.3244224275152117E-2</v>
      </c>
    </row>
    <row r="7" spans="1:24" ht="15" x14ac:dyDescent="0.15">
      <c r="A7" s="4" t="s">
        <v>18</v>
      </c>
      <c r="B7" s="5">
        <v>44872</v>
      </c>
      <c r="C7" s="6" t="s">
        <v>12</v>
      </c>
      <c r="D7" s="7">
        <v>288</v>
      </c>
      <c r="E7" s="7">
        <v>275</v>
      </c>
      <c r="F7" s="8">
        <f t="shared" si="0"/>
        <v>4.583333333333333</v>
      </c>
      <c r="G7" s="9">
        <v>2</v>
      </c>
      <c r="H7" s="10">
        <v>4635.78</v>
      </c>
      <c r="I7" s="10">
        <v>4635.79</v>
      </c>
      <c r="J7" s="10">
        <v>4474.3100000000004</v>
      </c>
      <c r="K7" s="10">
        <v>4547.87</v>
      </c>
      <c r="L7" s="5">
        <v>44893</v>
      </c>
      <c r="M7" s="11" t="s">
        <v>13</v>
      </c>
      <c r="N7" s="27">
        <v>34.9</v>
      </c>
      <c r="O7" s="28">
        <v>80</v>
      </c>
      <c r="P7" s="29">
        <v>54000</v>
      </c>
      <c r="Q7" s="28">
        <v>12</v>
      </c>
      <c r="R7" s="29">
        <v>6000</v>
      </c>
      <c r="S7" s="29">
        <f t="shared" si="1"/>
        <v>0.55000000000000004</v>
      </c>
      <c r="T7" s="30">
        <f t="shared" si="2"/>
        <v>133.72727272727138</v>
      </c>
      <c r="U7" s="31">
        <f t="shared" si="3"/>
        <v>2.7013207528966848E-3</v>
      </c>
      <c r="V7" s="31">
        <f t="shared" si="4"/>
        <v>1.1582419457627821E-2</v>
      </c>
      <c r="W7" s="28" t="str">
        <f t="shared" si="5"/>
        <v>&lt;MDL</v>
      </c>
      <c r="X7" s="32">
        <f t="shared" si="6"/>
        <v>2.0200223169180034E-2</v>
      </c>
    </row>
    <row r="8" spans="1:24" ht="15" x14ac:dyDescent="0.15">
      <c r="A8" s="4" t="s">
        <v>19</v>
      </c>
      <c r="B8" s="5">
        <v>44872</v>
      </c>
      <c r="C8" s="6" t="s">
        <v>9</v>
      </c>
      <c r="D8" s="7">
        <v>269</v>
      </c>
      <c r="E8" s="7">
        <v>270</v>
      </c>
      <c r="F8" s="8">
        <f>E8/60</f>
        <v>4.5</v>
      </c>
      <c r="G8" s="9">
        <v>2</v>
      </c>
      <c r="H8" s="10">
        <v>4635.78</v>
      </c>
      <c r="I8" s="10">
        <v>4635.79</v>
      </c>
      <c r="J8" s="10">
        <v>4447.08</v>
      </c>
      <c r="K8" s="10">
        <v>4452.03</v>
      </c>
      <c r="L8" s="5">
        <v>44894</v>
      </c>
      <c r="M8" s="11" t="s">
        <v>10</v>
      </c>
      <c r="N8" s="27">
        <v>35.200000000000003</v>
      </c>
      <c r="O8" s="28">
        <v>101</v>
      </c>
      <c r="P8" s="29">
        <v>54000</v>
      </c>
      <c r="Q8" s="28">
        <v>19</v>
      </c>
      <c r="R8" s="29">
        <v>6000</v>
      </c>
      <c r="S8" s="29">
        <f t="shared" si="1"/>
        <v>0.54</v>
      </c>
      <c r="T8" s="30">
        <f t="shared" si="2"/>
        <v>9.1481481481474063</v>
      </c>
      <c r="U8" s="31">
        <f t="shared" si="3"/>
        <v>6.8197406160369111E-3</v>
      </c>
      <c r="V8" s="31">
        <f t="shared" si="4"/>
        <v>1.281700450395401E-2</v>
      </c>
      <c r="W8" s="28" t="str">
        <f t="shared" si="5"/>
        <v>&lt;MDL</v>
      </c>
      <c r="X8" s="32">
        <f t="shared" si="6"/>
        <v>0.74547771916199002</v>
      </c>
    </row>
    <row r="9" spans="1:24" ht="15" x14ac:dyDescent="0.15">
      <c r="A9" s="4" t="s">
        <v>20</v>
      </c>
      <c r="B9" s="5">
        <v>44872</v>
      </c>
      <c r="C9" s="6" t="s">
        <v>15</v>
      </c>
      <c r="D9" s="7">
        <v>348</v>
      </c>
      <c r="E9" s="7">
        <v>263</v>
      </c>
      <c r="F9" s="8">
        <f t="shared" si="0"/>
        <v>4.3833333333333337</v>
      </c>
      <c r="G9" s="9">
        <v>2</v>
      </c>
      <c r="H9" s="10">
        <v>4635.78</v>
      </c>
      <c r="I9" s="10">
        <v>4635.79</v>
      </c>
      <c r="J9" s="10">
        <v>4646.43</v>
      </c>
      <c r="K9" s="10">
        <v>4649.26</v>
      </c>
      <c r="L9" s="5">
        <f t="shared" ref="L9:L71" si="7">L8</f>
        <v>44894</v>
      </c>
      <c r="M9" s="11" t="s">
        <v>13</v>
      </c>
      <c r="N9" s="27">
        <v>34.9</v>
      </c>
      <c r="O9" s="28">
        <v>64</v>
      </c>
      <c r="P9" s="29">
        <v>54000</v>
      </c>
      <c r="Q9" s="28">
        <v>11</v>
      </c>
      <c r="R9" s="29">
        <v>6000</v>
      </c>
      <c r="S9" s="29">
        <f t="shared" si="1"/>
        <v>0.52600000000000002</v>
      </c>
      <c r="T9" s="30">
        <f t="shared" si="2"/>
        <v>5.3612167300374693</v>
      </c>
      <c r="U9" s="31">
        <f t="shared" si="3"/>
        <v>3.5307186646700958E-3</v>
      </c>
      <c r="V9" s="31">
        <f t="shared" si="4"/>
        <v>1.1119862049337226E-2</v>
      </c>
      <c r="W9" s="28" t="str">
        <f t="shared" si="5"/>
        <v>&lt;MDL</v>
      </c>
      <c r="X9" s="32">
        <f t="shared" si="6"/>
        <v>0.65856667291370996</v>
      </c>
    </row>
    <row r="10" spans="1:24" ht="15" x14ac:dyDescent="0.15">
      <c r="A10" s="4" t="s">
        <v>21</v>
      </c>
      <c r="B10" s="5">
        <v>44872</v>
      </c>
      <c r="C10" s="6" t="s">
        <v>22</v>
      </c>
      <c r="D10" s="7">
        <v>269</v>
      </c>
      <c r="E10" s="7">
        <v>266</v>
      </c>
      <c r="F10" s="8">
        <f t="shared" si="0"/>
        <v>4.4333333333333336</v>
      </c>
      <c r="G10" s="9">
        <v>2</v>
      </c>
      <c r="H10" s="10">
        <v>4635.78</v>
      </c>
      <c r="I10" s="10">
        <v>4635.79</v>
      </c>
      <c r="J10" s="10">
        <v>4536.74</v>
      </c>
      <c r="K10" s="10">
        <v>4536.82</v>
      </c>
      <c r="L10" s="5">
        <f t="shared" si="7"/>
        <v>44894</v>
      </c>
      <c r="M10" s="11" t="s">
        <v>10</v>
      </c>
      <c r="N10" s="27">
        <v>35.200000000000003</v>
      </c>
      <c r="O10" s="28">
        <v>101</v>
      </c>
      <c r="P10" s="29">
        <v>54000</v>
      </c>
      <c r="Q10" s="28">
        <v>12</v>
      </c>
      <c r="R10" s="29">
        <v>6000</v>
      </c>
      <c r="S10" s="29">
        <f t="shared" si="1"/>
        <v>0.53200000000000003</v>
      </c>
      <c r="T10" s="30">
        <f t="shared" si="2"/>
        <v>0.13157894736787398</v>
      </c>
      <c r="U10" s="31">
        <f t="shared" si="3"/>
        <v>6.9222931065036366E-4</v>
      </c>
      <c r="V10" s="31">
        <f t="shared" si="4"/>
        <v>1.3009741413787905E-2</v>
      </c>
      <c r="W10" s="28" t="str">
        <f t="shared" si="5"/>
        <v>&lt;MDL</v>
      </c>
      <c r="X10" s="32">
        <f t="shared" si="6"/>
        <v>5.2609427609646371</v>
      </c>
    </row>
    <row r="11" spans="1:24" ht="15" x14ac:dyDescent="0.15">
      <c r="A11" s="4" t="s">
        <v>23</v>
      </c>
      <c r="B11" s="5">
        <v>44872</v>
      </c>
      <c r="C11" s="6" t="s">
        <v>15</v>
      </c>
      <c r="D11" s="7">
        <v>387</v>
      </c>
      <c r="E11" s="7">
        <v>355</v>
      </c>
      <c r="F11" s="8">
        <f t="shared" si="0"/>
        <v>5.916666666666667</v>
      </c>
      <c r="G11" s="9">
        <v>2</v>
      </c>
      <c r="H11" s="10">
        <v>4635.78</v>
      </c>
      <c r="I11" s="10">
        <v>4635.79</v>
      </c>
      <c r="J11" s="10">
        <v>4468.3900000000003</v>
      </c>
      <c r="K11" s="10">
        <v>4471.4399999999996</v>
      </c>
      <c r="L11" s="5">
        <f t="shared" si="7"/>
        <v>44894</v>
      </c>
      <c r="M11" s="11" t="s">
        <v>13</v>
      </c>
      <c r="N11" s="27">
        <v>34.9</v>
      </c>
      <c r="O11" s="28">
        <v>64</v>
      </c>
      <c r="P11" s="29">
        <v>54000</v>
      </c>
      <c r="Q11" s="28">
        <v>9</v>
      </c>
      <c r="R11" s="29">
        <v>6000</v>
      </c>
      <c r="S11" s="29">
        <f t="shared" si="1"/>
        <v>0.71</v>
      </c>
      <c r="T11" s="30">
        <f t="shared" si="2"/>
        <v>4.2816901408437387</v>
      </c>
      <c r="U11" s="31">
        <f t="shared" si="3"/>
        <v>1.2704903943452717E-3</v>
      </c>
      <c r="V11" s="31">
        <f t="shared" si="4"/>
        <v>8.2380949830301153E-3</v>
      </c>
      <c r="W11" s="28" t="str">
        <f t="shared" si="5"/>
        <v>&lt;MDL</v>
      </c>
      <c r="X11" s="32">
        <f t="shared" si="6"/>
        <v>0.2967263749952051</v>
      </c>
    </row>
    <row r="12" spans="1:24" ht="15" x14ac:dyDescent="0.15">
      <c r="A12" s="4" t="s">
        <v>24</v>
      </c>
      <c r="B12" s="5">
        <v>44873</v>
      </c>
      <c r="C12" s="6" t="s">
        <v>12</v>
      </c>
      <c r="D12" s="7">
        <v>277</v>
      </c>
      <c r="E12" s="7">
        <v>351</v>
      </c>
      <c r="F12" s="8">
        <f t="shared" si="0"/>
        <v>5.85</v>
      </c>
      <c r="G12" s="9">
        <v>2</v>
      </c>
      <c r="H12" s="10">
        <v>4635.78</v>
      </c>
      <c r="I12" s="10">
        <v>4635.79</v>
      </c>
      <c r="J12" s="10">
        <v>4533.1499999999996</v>
      </c>
      <c r="K12" s="10">
        <v>4699.58</v>
      </c>
      <c r="L12" s="5">
        <f t="shared" si="7"/>
        <v>44894</v>
      </c>
      <c r="M12" s="11" t="s">
        <v>10</v>
      </c>
      <c r="N12" s="27">
        <v>35.200000000000003</v>
      </c>
      <c r="O12" s="28">
        <v>101</v>
      </c>
      <c r="P12" s="29">
        <v>54000</v>
      </c>
      <c r="Q12" s="28">
        <v>19</v>
      </c>
      <c r="R12" s="29">
        <v>6000</v>
      </c>
      <c r="S12" s="29">
        <f t="shared" si="1"/>
        <v>0.70199999999999996</v>
      </c>
      <c r="T12" s="30">
        <f t="shared" si="2"/>
        <v>237.06552706552719</v>
      </c>
      <c r="U12" s="31">
        <f t="shared" si="3"/>
        <v>5.2459543200283941E-3</v>
      </c>
      <c r="V12" s="31">
        <f t="shared" si="4"/>
        <v>9.8592342338107777E-3</v>
      </c>
      <c r="W12" s="28" t="str">
        <f t="shared" si="5"/>
        <v>&lt;MDL</v>
      </c>
      <c r="X12" s="32">
        <f t="shared" si="6"/>
        <v>2.212871008688818E-2</v>
      </c>
    </row>
    <row r="13" spans="1:24" ht="15" x14ac:dyDescent="0.15">
      <c r="A13" s="4" t="s">
        <v>25</v>
      </c>
      <c r="B13" s="5">
        <f>B12</f>
        <v>44873</v>
      </c>
      <c r="C13" s="6" t="s">
        <v>12</v>
      </c>
      <c r="D13" s="7">
        <v>273</v>
      </c>
      <c r="E13" s="7">
        <v>351</v>
      </c>
      <c r="F13" s="8">
        <f t="shared" si="0"/>
        <v>5.85</v>
      </c>
      <c r="G13" s="9">
        <v>2</v>
      </c>
      <c r="H13" s="10">
        <v>4635.78</v>
      </c>
      <c r="I13" s="10">
        <v>4635.79</v>
      </c>
      <c r="J13" s="10">
        <v>4588.8900000000003</v>
      </c>
      <c r="K13" s="10">
        <v>4653.91</v>
      </c>
      <c r="L13" s="5">
        <f t="shared" si="7"/>
        <v>44894</v>
      </c>
      <c r="M13" s="11" t="s">
        <v>13</v>
      </c>
      <c r="N13" s="27">
        <v>34.9</v>
      </c>
      <c r="O13" s="28">
        <v>64</v>
      </c>
      <c r="P13" s="29">
        <v>54000</v>
      </c>
      <c r="Q13" s="28">
        <v>11</v>
      </c>
      <c r="R13" s="29">
        <v>6000</v>
      </c>
      <c r="S13" s="29">
        <f t="shared" si="1"/>
        <v>0.70199999999999996</v>
      </c>
      <c r="T13" s="30">
        <f t="shared" si="2"/>
        <v>92.606837606836635</v>
      </c>
      <c r="U13" s="31">
        <f t="shared" si="3"/>
        <v>2.6455242416189039E-3</v>
      </c>
      <c r="V13" s="31">
        <f t="shared" si="4"/>
        <v>8.3319764073381507E-3</v>
      </c>
      <c r="W13" s="28" t="str">
        <f t="shared" si="5"/>
        <v>&lt;MDL</v>
      </c>
      <c r="X13" s="32">
        <f t="shared" si="6"/>
        <v>2.8567266845354409E-2</v>
      </c>
    </row>
    <row r="14" spans="1:24" ht="15" x14ac:dyDescent="0.15">
      <c r="A14" s="4" t="s">
        <v>26</v>
      </c>
      <c r="B14" s="5">
        <f t="shared" ref="B14:B77" si="8">B13</f>
        <v>44873</v>
      </c>
      <c r="C14" s="6" t="s">
        <v>22</v>
      </c>
      <c r="D14" s="7">
        <v>386</v>
      </c>
      <c r="E14" s="7">
        <v>344</v>
      </c>
      <c r="F14" s="8">
        <f t="shared" si="0"/>
        <v>5.7333333333333334</v>
      </c>
      <c r="G14" s="9">
        <v>2</v>
      </c>
      <c r="H14" s="10">
        <v>4635.78</v>
      </c>
      <c r="I14" s="10">
        <v>4635.79</v>
      </c>
      <c r="J14" s="10">
        <v>4498.05</v>
      </c>
      <c r="K14" s="10">
        <v>4499.2</v>
      </c>
      <c r="L14" s="5">
        <v>44895</v>
      </c>
      <c r="M14" s="11" t="s">
        <v>10</v>
      </c>
      <c r="N14" s="27">
        <v>35.200000000000003</v>
      </c>
      <c r="O14" s="28">
        <v>101</v>
      </c>
      <c r="P14" s="29">
        <v>54000</v>
      </c>
      <c r="Q14" s="28">
        <v>18</v>
      </c>
      <c r="R14" s="29">
        <v>6000</v>
      </c>
      <c r="S14" s="29">
        <f t="shared" si="1"/>
        <v>0.68799999999999994</v>
      </c>
      <c r="T14" s="30">
        <f t="shared" si="2"/>
        <v>1.6569767441852006</v>
      </c>
      <c r="U14" s="31">
        <f t="shared" si="3"/>
        <v>4.6644986688591343E-3</v>
      </c>
      <c r="V14" s="31">
        <f t="shared" si="4"/>
        <v>1.0059858186242974E-2</v>
      </c>
      <c r="W14" s="28" t="str">
        <f t="shared" si="5"/>
        <v>&lt;MDL</v>
      </c>
      <c r="X14" s="32">
        <f t="shared" si="6"/>
        <v>2.8150658633129146</v>
      </c>
    </row>
    <row r="15" spans="1:24" ht="15" x14ac:dyDescent="0.15">
      <c r="A15" s="4" t="s">
        <v>27</v>
      </c>
      <c r="B15" s="5">
        <f t="shared" si="8"/>
        <v>44873</v>
      </c>
      <c r="C15" s="6" t="s">
        <v>9</v>
      </c>
      <c r="D15" s="7">
        <v>288</v>
      </c>
      <c r="E15" s="7">
        <v>313</v>
      </c>
      <c r="F15" s="8">
        <f t="shared" si="0"/>
        <v>5.2166666666666668</v>
      </c>
      <c r="G15" s="9">
        <v>2</v>
      </c>
      <c r="H15" s="10">
        <v>4635.78</v>
      </c>
      <c r="I15" s="10">
        <v>4635.79</v>
      </c>
      <c r="J15" s="10">
        <v>4450.92</v>
      </c>
      <c r="K15" s="10">
        <v>4455.34</v>
      </c>
      <c r="L15" s="5">
        <f t="shared" si="7"/>
        <v>44895</v>
      </c>
      <c r="M15" s="11" t="s">
        <v>13</v>
      </c>
      <c r="N15" s="27">
        <v>34.9</v>
      </c>
      <c r="O15" s="28">
        <v>64</v>
      </c>
      <c r="P15" s="29">
        <v>54000</v>
      </c>
      <c r="Q15" s="28">
        <v>10</v>
      </c>
      <c r="R15" s="29">
        <v>6000</v>
      </c>
      <c r="S15" s="29">
        <f t="shared" si="1"/>
        <v>0.626</v>
      </c>
      <c r="T15" s="30">
        <f t="shared" si="2"/>
        <v>7.0447284345045595</v>
      </c>
      <c r="U15" s="31">
        <f t="shared" si="3"/>
        <v>2.2038388159757302E-3</v>
      </c>
      <c r="V15" s="31">
        <f t="shared" si="4"/>
        <v>9.3435262587082766E-3</v>
      </c>
      <c r="W15" s="28" t="str">
        <f t="shared" si="5"/>
        <v>&lt;MDL</v>
      </c>
      <c r="X15" s="32">
        <f t="shared" si="6"/>
        <v>0.31283516979611176</v>
      </c>
    </row>
    <row r="16" spans="1:24" ht="15" x14ac:dyDescent="0.15">
      <c r="A16" s="4" t="s">
        <v>28</v>
      </c>
      <c r="B16" s="5">
        <f t="shared" si="8"/>
        <v>44873</v>
      </c>
      <c r="C16" s="6" t="s">
        <v>15</v>
      </c>
      <c r="D16" s="7">
        <v>291</v>
      </c>
      <c r="E16" s="7">
        <v>326</v>
      </c>
      <c r="F16" s="8">
        <f t="shared" si="0"/>
        <v>5.4333333333333336</v>
      </c>
      <c r="G16" s="9">
        <v>2</v>
      </c>
      <c r="H16" s="10">
        <v>4635.78</v>
      </c>
      <c r="I16" s="10">
        <v>4635.79</v>
      </c>
      <c r="J16" s="10">
        <v>4486.8599999999997</v>
      </c>
      <c r="K16" s="10">
        <v>4492.33</v>
      </c>
      <c r="L16" s="5">
        <f t="shared" si="7"/>
        <v>44895</v>
      </c>
      <c r="M16" s="11" t="s">
        <v>10</v>
      </c>
      <c r="N16" s="27">
        <v>35.200000000000003</v>
      </c>
      <c r="O16" s="28">
        <v>101</v>
      </c>
      <c r="P16" s="29">
        <v>54000</v>
      </c>
      <c r="Q16" s="28">
        <v>17</v>
      </c>
      <c r="R16" s="29">
        <v>6000</v>
      </c>
      <c r="S16" s="29">
        <f t="shared" si="1"/>
        <v>0.65200000000000002</v>
      </c>
      <c r="T16" s="30">
        <f t="shared" si="2"/>
        <v>8.3742331288344118</v>
      </c>
      <c r="U16" s="31">
        <f t="shared" si="3"/>
        <v>4.195843919770301E-3</v>
      </c>
      <c r="V16" s="31">
        <f t="shared" si="4"/>
        <v>1.0615310478734917E-2</v>
      </c>
      <c r="W16" s="28" t="str">
        <f t="shared" si="5"/>
        <v>&lt;MDL</v>
      </c>
      <c r="X16" s="32">
        <f t="shared" si="6"/>
        <v>0.50104216770883114</v>
      </c>
    </row>
    <row r="17" spans="1:24" ht="15" x14ac:dyDescent="0.15">
      <c r="A17" s="4" t="s">
        <v>29</v>
      </c>
      <c r="B17" s="5">
        <f t="shared" si="8"/>
        <v>44873</v>
      </c>
      <c r="C17" s="6" t="s">
        <v>22</v>
      </c>
      <c r="D17" s="7">
        <v>299</v>
      </c>
      <c r="E17" s="7">
        <v>337</v>
      </c>
      <c r="F17" s="8">
        <f t="shared" si="0"/>
        <v>5.6166666666666663</v>
      </c>
      <c r="G17" s="9">
        <v>2</v>
      </c>
      <c r="H17" s="10">
        <v>4635.78</v>
      </c>
      <c r="I17" s="10">
        <v>4635.79</v>
      </c>
      <c r="J17" s="10">
        <v>4452.83</v>
      </c>
      <c r="K17" s="10">
        <v>4454.2299999999996</v>
      </c>
      <c r="L17" s="5">
        <f t="shared" si="7"/>
        <v>44895</v>
      </c>
      <c r="M17" s="11" t="s">
        <v>13</v>
      </c>
      <c r="N17" s="27">
        <v>34.9</v>
      </c>
      <c r="O17" s="28">
        <v>64</v>
      </c>
      <c r="P17" s="29">
        <v>54000</v>
      </c>
      <c r="Q17" s="28">
        <v>11</v>
      </c>
      <c r="R17" s="29">
        <v>6000</v>
      </c>
      <c r="S17" s="29">
        <f t="shared" si="1"/>
        <v>0.67400000000000004</v>
      </c>
      <c r="T17" s="30">
        <f t="shared" si="2"/>
        <v>2.0623145400584835</v>
      </c>
      <c r="U17" s="31">
        <f t="shared" si="3"/>
        <v>2.7554273258404605E-3</v>
      </c>
      <c r="V17" s="31">
        <f t="shared" si="4"/>
        <v>8.6781119257438883E-3</v>
      </c>
      <c r="W17" s="28" t="str">
        <f t="shared" si="5"/>
        <v>&lt;MDL</v>
      </c>
      <c r="X17" s="32">
        <f t="shared" si="6"/>
        <v>1.3360849047606103</v>
      </c>
    </row>
    <row r="18" spans="1:24" ht="15" x14ac:dyDescent="0.15">
      <c r="A18" s="4" t="s">
        <v>30</v>
      </c>
      <c r="B18" s="5">
        <f t="shared" si="8"/>
        <v>44873</v>
      </c>
      <c r="C18" s="6" t="s">
        <v>9</v>
      </c>
      <c r="D18" s="7">
        <v>383</v>
      </c>
      <c r="E18" s="7">
        <v>334</v>
      </c>
      <c r="F18" s="8">
        <f t="shared" si="0"/>
        <v>5.5666666666666664</v>
      </c>
      <c r="G18" s="9">
        <v>2</v>
      </c>
      <c r="H18" s="10">
        <v>4635.78</v>
      </c>
      <c r="I18" s="10">
        <v>4635.79</v>
      </c>
      <c r="J18" s="10">
        <v>4611.62</v>
      </c>
      <c r="K18" s="10">
        <v>4616.26</v>
      </c>
      <c r="L18" s="5">
        <f t="shared" si="7"/>
        <v>44895</v>
      </c>
      <c r="M18" s="11" t="s">
        <v>10</v>
      </c>
      <c r="N18" s="27">
        <v>35.200000000000003</v>
      </c>
      <c r="O18" s="28">
        <v>101</v>
      </c>
      <c r="P18" s="29">
        <v>54000</v>
      </c>
      <c r="Q18" s="28">
        <v>14</v>
      </c>
      <c r="R18" s="29">
        <v>6000</v>
      </c>
      <c r="S18" s="29">
        <f t="shared" si="1"/>
        <v>0.66800000000000004</v>
      </c>
      <c r="T18" s="30">
        <f t="shared" si="2"/>
        <v>6.9311377245510615</v>
      </c>
      <c r="U18" s="31">
        <f t="shared" si="3"/>
        <v>1.9689157039456447E-3</v>
      </c>
      <c r="V18" s="31">
        <f t="shared" si="4"/>
        <v>1.0361051545112522E-2</v>
      </c>
      <c r="W18" s="28" t="str">
        <f t="shared" si="5"/>
        <v>&lt;MDL</v>
      </c>
      <c r="X18" s="32">
        <f t="shared" si="6"/>
        <v>0.28406818363621156</v>
      </c>
    </row>
    <row r="19" spans="1:24" ht="15" x14ac:dyDescent="0.15">
      <c r="A19" s="4" t="s">
        <v>31</v>
      </c>
      <c r="B19" s="5">
        <f t="shared" si="8"/>
        <v>44873</v>
      </c>
      <c r="C19" s="6" t="s">
        <v>9</v>
      </c>
      <c r="D19" s="7">
        <v>348</v>
      </c>
      <c r="E19" s="7">
        <v>334</v>
      </c>
      <c r="F19" s="8">
        <f t="shared" si="0"/>
        <v>5.5666666666666664</v>
      </c>
      <c r="G19" s="9">
        <v>2</v>
      </c>
      <c r="H19" s="10">
        <v>4635.78</v>
      </c>
      <c r="I19" s="10">
        <v>4635.79</v>
      </c>
      <c r="J19" s="10">
        <v>4805.13</v>
      </c>
      <c r="K19" s="10">
        <v>4810.32</v>
      </c>
      <c r="L19" s="5">
        <f t="shared" si="7"/>
        <v>44895</v>
      </c>
      <c r="M19" s="11" t="s">
        <v>13</v>
      </c>
      <c r="N19" s="27">
        <v>34.9</v>
      </c>
      <c r="O19" s="28">
        <v>64</v>
      </c>
      <c r="P19" s="29">
        <v>54000</v>
      </c>
      <c r="Q19" s="28">
        <v>15</v>
      </c>
      <c r="R19" s="29">
        <v>6000</v>
      </c>
      <c r="S19" s="29">
        <f t="shared" si="1"/>
        <v>0.66800000000000004</v>
      </c>
      <c r="T19" s="30">
        <f t="shared" si="2"/>
        <v>7.7544910179631454</v>
      </c>
      <c r="U19" s="31">
        <f t="shared" si="3"/>
        <v>5.6397869653879128E-3</v>
      </c>
      <c r="V19" s="31">
        <f t="shared" si="4"/>
        <v>8.7560590388493734E-3</v>
      </c>
      <c r="W19" s="28" t="str">
        <f t="shared" si="5"/>
        <v>&lt;MDL</v>
      </c>
      <c r="X19" s="32">
        <f t="shared" si="6"/>
        <v>0.72729299090339306</v>
      </c>
    </row>
    <row r="20" spans="1:24" ht="15" x14ac:dyDescent="0.15">
      <c r="A20" s="4" t="s">
        <v>32</v>
      </c>
      <c r="B20" s="5">
        <f t="shared" si="8"/>
        <v>44873</v>
      </c>
      <c r="C20" s="6" t="s">
        <v>9</v>
      </c>
      <c r="D20" s="7">
        <v>398</v>
      </c>
      <c r="E20" s="7">
        <v>348</v>
      </c>
      <c r="F20" s="8">
        <f t="shared" si="0"/>
        <v>5.8</v>
      </c>
      <c r="G20" s="9">
        <v>2</v>
      </c>
      <c r="H20" s="10">
        <v>4635.78</v>
      </c>
      <c r="I20" s="10">
        <v>4635.79</v>
      </c>
      <c r="J20" s="10">
        <v>4667.1499999999996</v>
      </c>
      <c r="K20" s="10">
        <v>4673.34</v>
      </c>
      <c r="L20" s="5">
        <f t="shared" si="7"/>
        <v>44895</v>
      </c>
      <c r="M20" s="11" t="s">
        <v>10</v>
      </c>
      <c r="N20" s="27">
        <v>35.200000000000003</v>
      </c>
      <c r="O20" s="28">
        <v>101</v>
      </c>
      <c r="P20" s="29">
        <v>54000</v>
      </c>
      <c r="Q20" s="28">
        <v>24</v>
      </c>
      <c r="R20" s="29">
        <v>6000</v>
      </c>
      <c r="S20" s="29">
        <f t="shared" si="1"/>
        <v>0.69599999999999995</v>
      </c>
      <c r="T20" s="30">
        <f t="shared" si="2"/>
        <v>8.8793103448280046</v>
      </c>
      <c r="U20" s="31">
        <f t="shared" si="3"/>
        <v>8.6926496768450785E-3</v>
      </c>
      <c r="V20" s="31">
        <f t="shared" si="4"/>
        <v>9.9442276323781133E-3</v>
      </c>
      <c r="W20" s="28" t="str">
        <f t="shared" si="5"/>
        <v>&lt;MDL</v>
      </c>
      <c r="X20" s="32">
        <f t="shared" si="6"/>
        <v>0.97897802185823457</v>
      </c>
    </row>
    <row r="21" spans="1:24" ht="15" x14ac:dyDescent="0.15">
      <c r="A21" s="4" t="s">
        <v>33</v>
      </c>
      <c r="B21" s="5">
        <v>44874</v>
      </c>
      <c r="C21" s="6" t="s">
        <v>12</v>
      </c>
      <c r="D21" s="7">
        <v>369</v>
      </c>
      <c r="E21" s="7">
        <v>327</v>
      </c>
      <c r="F21" s="8">
        <f t="shared" si="0"/>
        <v>5.45</v>
      </c>
      <c r="G21" s="9">
        <v>2</v>
      </c>
      <c r="H21" s="10">
        <v>4635.78</v>
      </c>
      <c r="I21" s="10">
        <v>4635.79</v>
      </c>
      <c r="J21" s="10">
        <v>4545.24</v>
      </c>
      <c r="K21" s="10">
        <v>4550.91</v>
      </c>
      <c r="L21" s="5">
        <f t="shared" si="7"/>
        <v>44895</v>
      </c>
      <c r="M21" s="11" t="s">
        <v>13</v>
      </c>
      <c r="N21" s="27">
        <v>34.9</v>
      </c>
      <c r="O21" s="28">
        <v>64</v>
      </c>
      <c r="P21" s="29">
        <v>54000</v>
      </c>
      <c r="Q21" s="28">
        <v>11</v>
      </c>
      <c r="R21" s="29">
        <v>6000</v>
      </c>
      <c r="S21" s="29">
        <f t="shared" si="1"/>
        <v>0.65400000000000003</v>
      </c>
      <c r="T21" s="30">
        <f t="shared" si="2"/>
        <v>8.6544342507643037</v>
      </c>
      <c r="U21" s="31">
        <f t="shared" si="3"/>
        <v>2.8396911584349701E-3</v>
      </c>
      <c r="V21" s="31">
        <f t="shared" si="4"/>
        <v>8.943497611546454E-3</v>
      </c>
      <c r="W21" s="28" t="str">
        <f t="shared" si="5"/>
        <v>&lt;MDL</v>
      </c>
      <c r="X21" s="32">
        <f t="shared" si="6"/>
        <v>0.32811979109832479</v>
      </c>
    </row>
    <row r="22" spans="1:24" ht="15" x14ac:dyDescent="0.15">
      <c r="A22" s="4" t="s">
        <v>34</v>
      </c>
      <c r="B22" s="5">
        <f t="shared" si="8"/>
        <v>44874</v>
      </c>
      <c r="C22" s="6" t="s">
        <v>15</v>
      </c>
      <c r="D22" s="7">
        <v>269</v>
      </c>
      <c r="E22" s="7">
        <v>327</v>
      </c>
      <c r="F22" s="8">
        <f t="shared" si="0"/>
        <v>5.45</v>
      </c>
      <c r="G22" s="9">
        <v>2</v>
      </c>
      <c r="H22" s="10">
        <v>4635.78</v>
      </c>
      <c r="I22" s="10">
        <v>4635.79</v>
      </c>
      <c r="J22" s="10">
        <v>4632.13</v>
      </c>
      <c r="K22" s="10">
        <v>4637.1000000000004</v>
      </c>
      <c r="L22" s="5">
        <v>44896</v>
      </c>
      <c r="M22" s="11" t="s">
        <v>10</v>
      </c>
      <c r="N22" s="27">
        <v>35.200000000000003</v>
      </c>
      <c r="O22" s="28">
        <v>126</v>
      </c>
      <c r="P22" s="29">
        <v>54000</v>
      </c>
      <c r="Q22" s="28">
        <v>24</v>
      </c>
      <c r="R22" s="29">
        <v>6000</v>
      </c>
      <c r="S22" s="29">
        <f t="shared" si="1"/>
        <v>0.65400000000000003</v>
      </c>
      <c r="T22" s="30">
        <f t="shared" si="2"/>
        <v>7.5840978593272723</v>
      </c>
      <c r="U22" s="31">
        <f t="shared" si="3"/>
        <v>7.2398294875359081E-3</v>
      </c>
      <c r="V22" s="31">
        <f t="shared" si="4"/>
        <v>1.1566304523830498E-2</v>
      </c>
      <c r="W22" s="28" t="str">
        <f t="shared" si="5"/>
        <v>&lt;MDL</v>
      </c>
      <c r="X22" s="32">
        <f t="shared" si="6"/>
        <v>0.95460654936460676</v>
      </c>
    </row>
    <row r="23" spans="1:24" ht="15" x14ac:dyDescent="0.15">
      <c r="A23" s="4" t="s">
        <v>35</v>
      </c>
      <c r="B23" s="5">
        <f t="shared" si="8"/>
        <v>44874</v>
      </c>
      <c r="C23" s="6" t="s">
        <v>9</v>
      </c>
      <c r="D23" s="7">
        <v>384</v>
      </c>
      <c r="E23" s="7">
        <v>341</v>
      </c>
      <c r="F23" s="8">
        <f t="shared" si="0"/>
        <v>5.6833333333333336</v>
      </c>
      <c r="G23" s="9">
        <v>2</v>
      </c>
      <c r="H23" s="10">
        <v>4635.78</v>
      </c>
      <c r="I23" s="10">
        <v>4635.79</v>
      </c>
      <c r="J23" s="10">
        <v>4575.78</v>
      </c>
      <c r="K23" s="10">
        <v>4578.22</v>
      </c>
      <c r="L23" s="5">
        <f t="shared" si="7"/>
        <v>44896</v>
      </c>
      <c r="M23" s="11" t="s">
        <v>36</v>
      </c>
      <c r="N23" s="27">
        <v>34.9</v>
      </c>
      <c r="O23" s="28">
        <v>222</v>
      </c>
      <c r="P23" s="29">
        <v>54000</v>
      </c>
      <c r="Q23" s="28">
        <v>25</v>
      </c>
      <c r="R23" s="29">
        <v>6000</v>
      </c>
      <c r="S23" s="29">
        <f t="shared" si="1"/>
        <v>0.68200000000000005</v>
      </c>
      <c r="T23" s="30">
        <f t="shared" si="2"/>
        <v>3.5630498533728603</v>
      </c>
      <c r="U23" s="31">
        <f t="shared" si="3"/>
        <v>2.3340905122955081E-4</v>
      </c>
      <c r="V23" s="31">
        <f t="shared" si="4"/>
        <v>1.4161278955588563E-2</v>
      </c>
      <c r="W23" s="28" t="str">
        <f t="shared" si="5"/>
        <v>&lt;MDL</v>
      </c>
      <c r="X23" s="32">
        <f t="shared" si="6"/>
        <v>6.5508219316269378E-2</v>
      </c>
    </row>
    <row r="24" spans="1:24" ht="15" customHeight="1" x14ac:dyDescent="0.15">
      <c r="A24" s="4" t="s">
        <v>37</v>
      </c>
      <c r="B24" s="5">
        <f t="shared" si="8"/>
        <v>44874</v>
      </c>
      <c r="C24" s="6" t="s">
        <v>12</v>
      </c>
      <c r="D24" s="7">
        <v>299</v>
      </c>
      <c r="E24" s="7">
        <v>335</v>
      </c>
      <c r="F24" s="8">
        <f t="shared" si="0"/>
        <v>5.583333333333333</v>
      </c>
      <c r="G24" s="9">
        <v>2</v>
      </c>
      <c r="H24" s="10">
        <v>4635.78</v>
      </c>
      <c r="I24" s="10">
        <v>4635.79</v>
      </c>
      <c r="J24" s="10">
        <v>4543.6400000000003</v>
      </c>
      <c r="K24" s="10">
        <v>4551.71</v>
      </c>
      <c r="L24" s="5">
        <f t="shared" si="7"/>
        <v>44896</v>
      </c>
      <c r="M24" s="11" t="s">
        <v>13</v>
      </c>
      <c r="N24" s="27">
        <v>34.9</v>
      </c>
      <c r="O24" s="28">
        <v>65</v>
      </c>
      <c r="P24" s="29">
        <v>54000</v>
      </c>
      <c r="Q24" s="28">
        <v>19</v>
      </c>
      <c r="R24" s="29">
        <v>6000</v>
      </c>
      <c r="S24" s="29">
        <f t="shared" si="1"/>
        <v>0.67</v>
      </c>
      <c r="T24" s="30">
        <f t="shared" si="2"/>
        <v>12.029850746267895</v>
      </c>
      <c r="U24" s="31">
        <f t="shared" si="3"/>
        <v>8.3948294186501418E-3</v>
      </c>
      <c r="V24" s="31">
        <f t="shared" si="4"/>
        <v>8.7812189449601175E-3</v>
      </c>
      <c r="W24" s="28" t="str">
        <f t="shared" si="5"/>
        <v>&lt;MDL</v>
      </c>
      <c r="X24" s="32">
        <f t="shared" si="6"/>
        <v>0.69783321470173088</v>
      </c>
    </row>
    <row r="25" spans="1:24" ht="15" x14ac:dyDescent="0.15">
      <c r="A25" s="4" t="s">
        <v>38</v>
      </c>
      <c r="B25" s="5">
        <f t="shared" si="8"/>
        <v>44874</v>
      </c>
      <c r="C25" s="6" t="s">
        <v>9</v>
      </c>
      <c r="D25" s="7">
        <v>383</v>
      </c>
      <c r="E25" s="7">
        <v>333</v>
      </c>
      <c r="F25" s="8">
        <f t="shared" si="0"/>
        <v>5.55</v>
      </c>
      <c r="G25" s="9">
        <v>2</v>
      </c>
      <c r="H25" s="10">
        <v>4635.76</v>
      </c>
      <c r="I25" s="10">
        <v>4635.79</v>
      </c>
      <c r="J25" s="10">
        <v>4510.79</v>
      </c>
      <c r="K25" s="10">
        <v>4512.41</v>
      </c>
      <c r="L25" s="5">
        <f t="shared" si="7"/>
        <v>44896</v>
      </c>
      <c r="M25" s="11" t="s">
        <v>10</v>
      </c>
      <c r="N25" s="27">
        <v>35.200000000000003</v>
      </c>
      <c r="O25" s="28">
        <v>126</v>
      </c>
      <c r="P25" s="29">
        <v>54000</v>
      </c>
      <c r="Q25" s="28">
        <v>15</v>
      </c>
      <c r="R25" s="29">
        <v>6000</v>
      </c>
      <c r="S25" s="29">
        <f t="shared" si="1"/>
        <v>0.66600000000000004</v>
      </c>
      <c r="T25" s="30">
        <f t="shared" si="2"/>
        <v>2.3873873873876059</v>
      </c>
      <c r="U25" s="31">
        <f t="shared" si="3"/>
        <v>7.1093821093821019E-4</v>
      </c>
      <c r="V25" s="31">
        <f t="shared" si="4"/>
        <v>1.1357902640518235E-2</v>
      </c>
      <c r="W25" s="28" t="str">
        <f t="shared" si="5"/>
        <v>&lt;MDL</v>
      </c>
      <c r="X25" s="32">
        <f t="shared" si="6"/>
        <v>0.29778921288352495</v>
      </c>
    </row>
    <row r="26" spans="1:24" ht="15" x14ac:dyDescent="0.15">
      <c r="A26" s="4" t="s">
        <v>39</v>
      </c>
      <c r="B26" s="5">
        <f t="shared" si="8"/>
        <v>44874</v>
      </c>
      <c r="C26" s="6" t="s">
        <v>22</v>
      </c>
      <c r="D26" s="7">
        <v>387</v>
      </c>
      <c r="E26" s="7">
        <v>331</v>
      </c>
      <c r="F26" s="8">
        <f t="shared" si="0"/>
        <v>5.5166666666666666</v>
      </c>
      <c r="G26" s="9">
        <v>2</v>
      </c>
      <c r="H26" s="10">
        <v>4635.76</v>
      </c>
      <c r="I26" s="10">
        <v>4635.79</v>
      </c>
      <c r="J26" s="10">
        <v>4381.57</v>
      </c>
      <c r="K26" s="10">
        <v>4385.7700000000004</v>
      </c>
      <c r="L26" s="5">
        <f t="shared" si="7"/>
        <v>44896</v>
      </c>
      <c r="M26" s="11" t="s">
        <v>10</v>
      </c>
      <c r="N26" s="27">
        <v>34.9</v>
      </c>
      <c r="O26" s="28">
        <v>126</v>
      </c>
      <c r="P26" s="29">
        <v>54000</v>
      </c>
      <c r="Q26" s="28">
        <v>20</v>
      </c>
      <c r="R26" s="29">
        <v>6000</v>
      </c>
      <c r="S26" s="29">
        <f t="shared" si="1"/>
        <v>0.66200000000000003</v>
      </c>
      <c r="T26" s="30">
        <f t="shared" si="2"/>
        <v>6.2990936555906076</v>
      </c>
      <c r="U26" s="31">
        <f t="shared" si="3"/>
        <v>4.3282923155498233E-3</v>
      </c>
      <c r="V26" s="31">
        <f t="shared" si="4"/>
        <v>1.1524752775828959E-2</v>
      </c>
      <c r="W26" s="28" t="str">
        <f t="shared" si="5"/>
        <v>&lt;MDL</v>
      </c>
      <c r="X26" s="32">
        <f t="shared" si="6"/>
        <v>0.68712937959072129</v>
      </c>
    </row>
    <row r="27" spans="1:24" ht="15" x14ac:dyDescent="0.15">
      <c r="A27" s="4" t="s">
        <v>40</v>
      </c>
      <c r="B27" s="5">
        <f t="shared" si="8"/>
        <v>44874</v>
      </c>
      <c r="C27" s="6" t="s">
        <v>12</v>
      </c>
      <c r="D27" s="7">
        <v>291</v>
      </c>
      <c r="E27" s="7">
        <v>292</v>
      </c>
      <c r="F27" s="8">
        <f t="shared" si="0"/>
        <v>4.8666666666666663</v>
      </c>
      <c r="G27" s="9">
        <v>2</v>
      </c>
      <c r="H27" s="10">
        <v>4635.76</v>
      </c>
      <c r="I27" s="10">
        <v>4635.79</v>
      </c>
      <c r="J27" s="10">
        <v>4797.4799999999996</v>
      </c>
      <c r="K27" s="10">
        <v>4808.96</v>
      </c>
      <c r="L27" s="5">
        <f t="shared" si="7"/>
        <v>44896</v>
      </c>
      <c r="M27" s="11" t="s">
        <v>13</v>
      </c>
      <c r="N27" s="27">
        <v>34.9</v>
      </c>
      <c r="O27" s="28">
        <v>65</v>
      </c>
      <c r="P27" s="29">
        <v>54000</v>
      </c>
      <c r="Q27" s="28">
        <v>9</v>
      </c>
      <c r="R27" s="29">
        <v>6000</v>
      </c>
      <c r="S27" s="29">
        <f t="shared" si="1"/>
        <v>0.58399999999999996</v>
      </c>
      <c r="T27" s="30">
        <f t="shared" si="2"/>
        <v>19.606164383562891</v>
      </c>
      <c r="U27" s="31">
        <f t="shared" si="3"/>
        <v>1.4537440451009552E-3</v>
      </c>
      <c r="V27" s="31">
        <f t="shared" si="4"/>
        <v>1.0074343652608356E-2</v>
      </c>
      <c r="W27" s="28" t="str">
        <f t="shared" si="5"/>
        <v>&lt;MDL</v>
      </c>
      <c r="X27" s="32">
        <f t="shared" si="6"/>
        <v>7.414729452741517E-2</v>
      </c>
    </row>
    <row r="28" spans="1:24" ht="15" x14ac:dyDescent="0.15">
      <c r="A28" s="4" t="s">
        <v>41</v>
      </c>
      <c r="B28" s="5">
        <f t="shared" si="8"/>
        <v>44874</v>
      </c>
      <c r="C28" s="6" t="s">
        <v>9</v>
      </c>
      <c r="D28" s="7">
        <v>294</v>
      </c>
      <c r="E28" s="7">
        <v>294</v>
      </c>
      <c r="F28" s="7">
        <f t="shared" si="0"/>
        <v>4.9000000000000004</v>
      </c>
      <c r="G28" s="9">
        <v>2</v>
      </c>
      <c r="H28" s="10">
        <v>4635.76</v>
      </c>
      <c r="I28" s="10">
        <v>4635.79</v>
      </c>
      <c r="J28" s="10">
        <v>4594.59</v>
      </c>
      <c r="K28" s="10">
        <v>4604.75</v>
      </c>
      <c r="L28" s="5">
        <f t="shared" si="7"/>
        <v>44896</v>
      </c>
      <c r="M28" s="11" t="s">
        <v>10</v>
      </c>
      <c r="N28" s="27">
        <v>35.200000000000003</v>
      </c>
      <c r="O28" s="28">
        <v>126</v>
      </c>
      <c r="P28" s="29">
        <v>54000</v>
      </c>
      <c r="Q28" s="28">
        <v>15</v>
      </c>
      <c r="R28" s="29">
        <v>6000</v>
      </c>
      <c r="S28" s="29">
        <f t="shared" si="1"/>
        <v>0.58799999999999997</v>
      </c>
      <c r="T28" s="30">
        <f t="shared" si="2"/>
        <v>17.227891156462771</v>
      </c>
      <c r="U28" s="31">
        <f t="shared" si="3"/>
        <v>8.0524634096062597E-4</v>
      </c>
      <c r="V28" s="31">
        <f t="shared" si="4"/>
        <v>1.2864563194872697E-2</v>
      </c>
      <c r="W28" s="28" t="str">
        <f t="shared" si="5"/>
        <v>&lt;MDL</v>
      </c>
      <c r="X28" s="32">
        <f t="shared" si="6"/>
        <v>4.6740853749737708E-2</v>
      </c>
    </row>
    <row r="29" spans="1:24" ht="15" x14ac:dyDescent="0.15">
      <c r="A29" s="4" t="s">
        <v>42</v>
      </c>
      <c r="B29" s="5">
        <f t="shared" si="8"/>
        <v>44874</v>
      </c>
      <c r="C29" s="6" t="s">
        <v>12</v>
      </c>
      <c r="D29" s="7">
        <v>348</v>
      </c>
      <c r="E29" s="7">
        <v>337</v>
      </c>
      <c r="F29" s="8">
        <f t="shared" si="0"/>
        <v>5.6166666666666663</v>
      </c>
      <c r="G29" s="9">
        <v>2</v>
      </c>
      <c r="H29" s="10">
        <v>4635.76</v>
      </c>
      <c r="I29" s="10">
        <v>4635.79</v>
      </c>
      <c r="J29" s="10">
        <v>4673.5200000000004</v>
      </c>
      <c r="K29" s="10">
        <v>4681.26</v>
      </c>
      <c r="L29" s="5">
        <f t="shared" si="7"/>
        <v>44896</v>
      </c>
      <c r="M29" s="11" t="s">
        <v>36</v>
      </c>
      <c r="N29" s="27">
        <v>34.9</v>
      </c>
      <c r="O29" s="28">
        <v>222</v>
      </c>
      <c r="P29" s="29">
        <v>54000</v>
      </c>
      <c r="Q29" s="28">
        <v>39</v>
      </c>
      <c r="R29" s="29">
        <v>6000</v>
      </c>
      <c r="S29" s="29">
        <f t="shared" si="1"/>
        <v>0.67400000000000004</v>
      </c>
      <c r="T29" s="30">
        <f t="shared" si="2"/>
        <v>11.439169139465928</v>
      </c>
      <c r="U29" s="31">
        <f t="shared" si="3"/>
        <v>1.0155717858097695E-2</v>
      </c>
      <c r="V29" s="31">
        <f t="shared" si="4"/>
        <v>1.4329365352687537E-2</v>
      </c>
      <c r="W29" s="28" t="str">
        <f t="shared" si="5"/>
        <v>&lt;MDL</v>
      </c>
      <c r="X29" s="32">
        <f t="shared" si="6"/>
        <v>0.8878020540023106</v>
      </c>
    </row>
    <row r="30" spans="1:24" ht="15" x14ac:dyDescent="0.15">
      <c r="A30" s="4" t="s">
        <v>43</v>
      </c>
      <c r="B30" s="5">
        <f t="shared" si="8"/>
        <v>44874</v>
      </c>
      <c r="C30" s="6" t="s">
        <v>15</v>
      </c>
      <c r="D30" s="7">
        <v>398</v>
      </c>
      <c r="E30" s="7">
        <v>310</v>
      </c>
      <c r="F30" s="8">
        <f t="shared" si="0"/>
        <v>5.166666666666667</v>
      </c>
      <c r="G30" s="9">
        <v>2</v>
      </c>
      <c r="H30" s="10">
        <v>4635.76</v>
      </c>
      <c r="I30" s="10">
        <v>4635.79</v>
      </c>
      <c r="J30" s="10">
        <v>4415.46</v>
      </c>
      <c r="K30" s="10">
        <v>4417.22</v>
      </c>
      <c r="L30" s="5">
        <f t="shared" si="7"/>
        <v>44896</v>
      </c>
      <c r="M30" s="11" t="s">
        <v>13</v>
      </c>
      <c r="N30" s="27">
        <v>34.9</v>
      </c>
      <c r="O30" s="28">
        <v>65</v>
      </c>
      <c r="P30" s="29">
        <v>54000</v>
      </c>
      <c r="Q30" s="28">
        <v>11</v>
      </c>
      <c r="R30" s="29">
        <v>6000</v>
      </c>
      <c r="S30" s="29">
        <f t="shared" si="1"/>
        <v>0.62</v>
      </c>
      <c r="T30" s="30">
        <f t="shared" si="2"/>
        <v>2.790322580645924</v>
      </c>
      <c r="U30" s="31">
        <f t="shared" si="3"/>
        <v>2.9098328386617505E-3</v>
      </c>
      <c r="V30" s="31">
        <f t="shared" si="4"/>
        <v>9.4893817631020623E-3</v>
      </c>
      <c r="W30" s="28" t="str">
        <f t="shared" si="5"/>
        <v>&lt;MDL</v>
      </c>
      <c r="X30" s="32">
        <f t="shared" si="6"/>
        <v>1.0428302658784925</v>
      </c>
    </row>
    <row r="31" spans="1:24" ht="15" x14ac:dyDescent="0.15">
      <c r="A31" s="4" t="s">
        <v>44</v>
      </c>
      <c r="B31" s="5">
        <f t="shared" si="8"/>
        <v>44874</v>
      </c>
      <c r="C31" s="6" t="s">
        <v>12</v>
      </c>
      <c r="D31" s="7">
        <v>386</v>
      </c>
      <c r="E31" s="7">
        <v>308</v>
      </c>
      <c r="F31" s="8">
        <f t="shared" si="0"/>
        <v>5.1333333333333337</v>
      </c>
      <c r="G31" s="9">
        <v>2</v>
      </c>
      <c r="H31" s="10">
        <v>4635.76</v>
      </c>
      <c r="I31" s="10">
        <v>4635.79</v>
      </c>
      <c r="J31" s="10">
        <v>4653.67</v>
      </c>
      <c r="K31" s="10">
        <v>4662.04</v>
      </c>
      <c r="L31" s="5">
        <v>44897</v>
      </c>
      <c r="M31" s="11" t="s">
        <v>10</v>
      </c>
      <c r="N31" s="27">
        <v>35.200000000000003</v>
      </c>
      <c r="O31" s="28">
        <v>108</v>
      </c>
      <c r="P31" s="29">
        <v>54000</v>
      </c>
      <c r="Q31" s="28">
        <v>20</v>
      </c>
      <c r="R31" s="29">
        <v>6000</v>
      </c>
      <c r="S31" s="29">
        <f t="shared" si="1"/>
        <v>0.61599999999999999</v>
      </c>
      <c r="T31" s="30">
        <f t="shared" si="2"/>
        <v>13.538961038961276</v>
      </c>
      <c r="U31" s="31">
        <f t="shared" si="3"/>
        <v>6.1491538764266041E-3</v>
      </c>
      <c r="V31" s="31">
        <f t="shared" si="4"/>
        <v>1.1539949075741162E-2</v>
      </c>
      <c r="W31" s="28" t="str">
        <f t="shared" si="5"/>
        <v>&lt;MDL</v>
      </c>
      <c r="X31" s="32">
        <f t="shared" si="6"/>
        <v>0.45418210885835997</v>
      </c>
    </row>
    <row r="32" spans="1:24" ht="15" x14ac:dyDescent="0.15">
      <c r="A32" s="4" t="s">
        <v>45</v>
      </c>
      <c r="B32" s="5">
        <f t="shared" si="8"/>
        <v>44874</v>
      </c>
      <c r="C32" s="6" t="s">
        <v>46</v>
      </c>
      <c r="D32" s="7">
        <v>369</v>
      </c>
      <c r="E32" s="7">
        <v>294</v>
      </c>
      <c r="F32" s="8">
        <f t="shared" si="0"/>
        <v>4.9000000000000004</v>
      </c>
      <c r="G32" s="9">
        <v>2</v>
      </c>
      <c r="H32" s="10">
        <v>4635.76</v>
      </c>
      <c r="I32" s="10">
        <v>4635.79</v>
      </c>
      <c r="J32" s="10">
        <v>4817.3599999999997</v>
      </c>
      <c r="K32" s="10">
        <v>4821.68</v>
      </c>
      <c r="L32" s="5">
        <f t="shared" si="7"/>
        <v>44897</v>
      </c>
      <c r="M32" s="11" t="s">
        <v>13</v>
      </c>
      <c r="N32" s="27">
        <v>34.9</v>
      </c>
      <c r="O32" s="28">
        <v>65</v>
      </c>
      <c r="P32" s="29">
        <v>54000</v>
      </c>
      <c r="Q32" s="28">
        <v>10</v>
      </c>
      <c r="R32" s="29">
        <v>6000</v>
      </c>
      <c r="S32" s="29">
        <f t="shared" si="1"/>
        <v>0.58799999999999997</v>
      </c>
      <c r="T32" s="30">
        <f t="shared" si="2"/>
        <v>7.295918367348424</v>
      </c>
      <c r="U32" s="31">
        <f t="shared" si="3"/>
        <v>2.2560228591064998E-3</v>
      </c>
      <c r="V32" s="31">
        <f t="shared" si="4"/>
        <v>1.0005810702590611E-2</v>
      </c>
      <c r="W32" s="28" t="str">
        <f t="shared" si="5"/>
        <v>&lt;MDL</v>
      </c>
      <c r="X32" s="32">
        <f t="shared" si="6"/>
        <v>0.30921711915019856</v>
      </c>
    </row>
    <row r="33" spans="1:24" ht="15" x14ac:dyDescent="0.15">
      <c r="A33" s="4" t="s">
        <v>47</v>
      </c>
      <c r="B33" s="5">
        <v>44875</v>
      </c>
      <c r="C33" s="6" t="s">
        <v>46</v>
      </c>
      <c r="D33" s="7">
        <v>269</v>
      </c>
      <c r="E33" s="7">
        <v>316</v>
      </c>
      <c r="F33" s="8">
        <f t="shared" si="0"/>
        <v>5.2666666666666666</v>
      </c>
      <c r="G33" s="9">
        <v>2</v>
      </c>
      <c r="H33" s="10">
        <v>4635.76</v>
      </c>
      <c r="I33" s="10">
        <v>4635.79</v>
      </c>
      <c r="J33" s="10">
        <v>4575.2700000000004</v>
      </c>
      <c r="K33" s="10">
        <v>4578.33</v>
      </c>
      <c r="L33" s="5">
        <f t="shared" si="7"/>
        <v>44897</v>
      </c>
      <c r="M33" s="11" t="s">
        <v>10</v>
      </c>
      <c r="N33" s="27">
        <v>35.200000000000003</v>
      </c>
      <c r="O33" s="28">
        <v>108</v>
      </c>
      <c r="P33" s="29">
        <v>54000</v>
      </c>
      <c r="Q33" s="28">
        <v>17</v>
      </c>
      <c r="R33" s="29">
        <v>6000</v>
      </c>
      <c r="S33" s="29">
        <f t="shared" si="1"/>
        <v>0.63200000000000001</v>
      </c>
      <c r="T33" s="30">
        <f t="shared" si="2"/>
        <v>4.7943037974679514</v>
      </c>
      <c r="U33" s="31">
        <f t="shared" si="3"/>
        <v>3.7459244342155735E-3</v>
      </c>
      <c r="V33" s="31">
        <f t="shared" si="4"/>
        <v>1.1247798466228727E-2</v>
      </c>
      <c r="W33" s="28" t="str">
        <f t="shared" si="5"/>
        <v>&lt;MDL</v>
      </c>
      <c r="X33" s="32">
        <f t="shared" si="6"/>
        <v>0.78132813281334701</v>
      </c>
    </row>
    <row r="34" spans="1:24" ht="15" x14ac:dyDescent="0.15">
      <c r="A34" s="4" t="s">
        <v>48</v>
      </c>
      <c r="B34" s="5">
        <f t="shared" si="8"/>
        <v>44875</v>
      </c>
      <c r="C34" s="6" t="s">
        <v>46</v>
      </c>
      <c r="D34" s="7">
        <v>273</v>
      </c>
      <c r="E34" s="7">
        <v>343</v>
      </c>
      <c r="F34" s="8">
        <f t="shared" si="0"/>
        <v>5.7166666666666668</v>
      </c>
      <c r="G34" s="9">
        <v>2</v>
      </c>
      <c r="H34" s="10">
        <v>4635.76</v>
      </c>
      <c r="I34" s="10">
        <v>4635.79</v>
      </c>
      <c r="J34" s="10">
        <v>4619.1400000000003</v>
      </c>
      <c r="K34" s="10">
        <v>4623.66</v>
      </c>
      <c r="L34" s="5">
        <f t="shared" si="7"/>
        <v>44897</v>
      </c>
      <c r="M34" s="11" t="s">
        <v>13</v>
      </c>
      <c r="N34" s="27">
        <v>34.9</v>
      </c>
      <c r="O34" s="28">
        <v>65</v>
      </c>
      <c r="P34" s="29">
        <v>54000</v>
      </c>
      <c r="Q34" s="28">
        <v>11</v>
      </c>
      <c r="R34" s="29">
        <v>6000</v>
      </c>
      <c r="S34" s="29">
        <f t="shared" si="1"/>
        <v>0.68600000000000005</v>
      </c>
      <c r="T34" s="30">
        <f t="shared" si="2"/>
        <v>6.5451895043728587</v>
      </c>
      <c r="U34" s="31">
        <f t="shared" si="3"/>
        <v>2.6298780757584329E-3</v>
      </c>
      <c r="V34" s="31">
        <f t="shared" si="4"/>
        <v>8.5764091736490935E-3</v>
      </c>
      <c r="W34" s="28" t="str">
        <f t="shared" si="5"/>
        <v>&lt;MDL</v>
      </c>
      <c r="X34" s="32">
        <f t="shared" si="6"/>
        <v>0.40180319821166438</v>
      </c>
    </row>
    <row r="35" spans="1:24" ht="15" x14ac:dyDescent="0.15">
      <c r="A35" s="4" t="s">
        <v>49</v>
      </c>
      <c r="B35" s="5">
        <f t="shared" si="8"/>
        <v>44875</v>
      </c>
      <c r="C35" s="6" t="s">
        <v>46</v>
      </c>
      <c r="D35" s="7">
        <v>277</v>
      </c>
      <c r="E35" s="7">
        <v>258</v>
      </c>
      <c r="F35" s="8">
        <f t="shared" si="0"/>
        <v>4.3</v>
      </c>
      <c r="G35" s="9">
        <v>2</v>
      </c>
      <c r="H35" s="10">
        <v>4635.76</v>
      </c>
      <c r="I35" s="10">
        <v>4635.79</v>
      </c>
      <c r="J35" s="10">
        <v>4608.3999999999996</v>
      </c>
      <c r="K35" s="10">
        <v>4613.8100000000004</v>
      </c>
      <c r="L35" s="5">
        <f t="shared" si="7"/>
        <v>44897</v>
      </c>
      <c r="M35" s="11" t="s">
        <v>13</v>
      </c>
      <c r="N35" s="27">
        <v>34.9</v>
      </c>
      <c r="O35" s="28">
        <v>65</v>
      </c>
      <c r="P35" s="29">
        <v>54000</v>
      </c>
      <c r="Q35" s="28">
        <v>8</v>
      </c>
      <c r="R35" s="29">
        <v>6000</v>
      </c>
      <c r="S35" s="29">
        <f t="shared" si="1"/>
        <v>0.51600000000000001</v>
      </c>
      <c r="T35" s="30">
        <f t="shared" si="2"/>
        <v>10.426356589149261</v>
      </c>
      <c r="U35" s="31">
        <f t="shared" si="3"/>
        <v>7.198286889986312E-4</v>
      </c>
      <c r="V35" s="31">
        <f t="shared" si="4"/>
        <v>1.140197033551023E-2</v>
      </c>
      <c r="W35" s="28" t="str">
        <f t="shared" si="5"/>
        <v>&lt;MDL</v>
      </c>
      <c r="X35" s="32">
        <f t="shared" si="6"/>
        <v>6.9039331509892818E-2</v>
      </c>
    </row>
    <row r="36" spans="1:24" ht="15" x14ac:dyDescent="0.15">
      <c r="A36" s="4" t="s">
        <v>50</v>
      </c>
      <c r="B36" s="5">
        <f t="shared" si="8"/>
        <v>44875</v>
      </c>
      <c r="C36" s="6" t="s">
        <v>46</v>
      </c>
      <c r="D36" s="7">
        <v>299</v>
      </c>
      <c r="E36" s="7">
        <v>292</v>
      </c>
      <c r="F36" s="8">
        <f t="shared" si="0"/>
        <v>4.8666666666666663</v>
      </c>
      <c r="G36" s="9">
        <v>2</v>
      </c>
      <c r="H36" s="10">
        <v>4635.76</v>
      </c>
      <c r="I36" s="10">
        <v>4635.79</v>
      </c>
      <c r="J36" s="10">
        <v>4433.8599999999997</v>
      </c>
      <c r="K36" s="10">
        <v>4436.66</v>
      </c>
      <c r="L36" s="5">
        <f t="shared" si="7"/>
        <v>44897</v>
      </c>
      <c r="M36" s="11" t="s">
        <v>10</v>
      </c>
      <c r="N36" s="27">
        <v>35.200000000000003</v>
      </c>
      <c r="O36" s="28">
        <v>108</v>
      </c>
      <c r="P36" s="29">
        <v>54000</v>
      </c>
      <c r="Q36" s="28">
        <v>13</v>
      </c>
      <c r="R36" s="29">
        <v>6000</v>
      </c>
      <c r="S36" s="29">
        <f t="shared" si="1"/>
        <v>0.58399999999999996</v>
      </c>
      <c r="T36" s="30">
        <f t="shared" si="2"/>
        <v>4.7431506849322549</v>
      </c>
      <c r="U36" s="31">
        <f t="shared" si="3"/>
        <v>8.1076172685761653E-4</v>
      </c>
      <c r="V36" s="31">
        <f t="shared" si="4"/>
        <v>1.2172275052494103E-2</v>
      </c>
      <c r="W36" s="28" t="str">
        <f t="shared" si="5"/>
        <v>&lt;MDL</v>
      </c>
      <c r="X36" s="32">
        <f t="shared" si="6"/>
        <v>0.1709331582977521</v>
      </c>
    </row>
    <row r="37" spans="1:24" ht="15" x14ac:dyDescent="0.15">
      <c r="A37" s="4" t="s">
        <v>51</v>
      </c>
      <c r="B37" s="5">
        <f t="shared" si="8"/>
        <v>44875</v>
      </c>
      <c r="C37" s="6" t="s">
        <v>46</v>
      </c>
      <c r="D37" s="7">
        <v>291</v>
      </c>
      <c r="E37" s="7">
        <v>343</v>
      </c>
      <c r="F37" s="8">
        <f t="shared" si="0"/>
        <v>5.7166666666666668</v>
      </c>
      <c r="G37" s="9">
        <v>2</v>
      </c>
      <c r="H37" s="10">
        <v>4635.76</v>
      </c>
      <c r="I37" s="10">
        <v>4635.79</v>
      </c>
      <c r="J37" s="10">
        <v>4492.3999999999996</v>
      </c>
      <c r="K37" s="10">
        <v>4502.6000000000004</v>
      </c>
      <c r="L37" s="5">
        <f t="shared" si="7"/>
        <v>44897</v>
      </c>
      <c r="M37" s="11" t="s">
        <v>13</v>
      </c>
      <c r="N37" s="27">
        <v>34.9</v>
      </c>
      <c r="O37" s="28">
        <v>65</v>
      </c>
      <c r="P37" s="29">
        <v>54000</v>
      </c>
      <c r="Q37" s="28">
        <v>8</v>
      </c>
      <c r="R37" s="29">
        <v>6000</v>
      </c>
      <c r="S37" s="29">
        <f t="shared" si="1"/>
        <v>0.68600000000000005</v>
      </c>
      <c r="T37" s="30">
        <f t="shared" si="2"/>
        <v>14.825072886298807</v>
      </c>
      <c r="U37" s="31">
        <f t="shared" si="3"/>
        <v>5.4144548618555925E-4</v>
      </c>
      <c r="V37" s="31">
        <f t="shared" si="4"/>
        <v>8.5764091736490935E-3</v>
      </c>
      <c r="W37" s="28" t="str">
        <f t="shared" si="5"/>
        <v>&lt;MDL</v>
      </c>
      <c r="X37" s="32">
        <f t="shared" si="6"/>
        <v>3.6522281565708727E-2</v>
      </c>
    </row>
    <row r="38" spans="1:24" ht="15" x14ac:dyDescent="0.15">
      <c r="A38" s="4" t="s">
        <v>52</v>
      </c>
      <c r="B38" s="5">
        <f t="shared" si="8"/>
        <v>44875</v>
      </c>
      <c r="C38" s="6" t="s">
        <v>46</v>
      </c>
      <c r="D38" s="7">
        <v>398</v>
      </c>
      <c r="E38" s="7">
        <v>284</v>
      </c>
      <c r="F38" s="8">
        <f t="shared" si="0"/>
        <v>4.7333333333333334</v>
      </c>
      <c r="G38" s="9">
        <v>2</v>
      </c>
      <c r="H38" s="10">
        <v>4635.76</v>
      </c>
      <c r="I38" s="10">
        <v>4635.79</v>
      </c>
      <c r="J38" s="10">
        <v>4606.99</v>
      </c>
      <c r="K38" s="10">
        <v>4611.66</v>
      </c>
      <c r="L38" s="5">
        <v>44898</v>
      </c>
      <c r="M38" s="11" t="s">
        <v>10</v>
      </c>
      <c r="N38" s="27">
        <v>35.200000000000003</v>
      </c>
      <c r="O38" s="28">
        <v>95</v>
      </c>
      <c r="P38" s="29">
        <v>54000</v>
      </c>
      <c r="Q38" s="28">
        <v>24</v>
      </c>
      <c r="R38" s="29">
        <v>6000</v>
      </c>
      <c r="S38" s="29">
        <f t="shared" si="1"/>
        <v>0.56799999999999995</v>
      </c>
      <c r="T38" s="30">
        <f t="shared" si="2"/>
        <v>8.1690140845076193</v>
      </c>
      <c r="U38" s="31">
        <f t="shared" si="3"/>
        <v>1.1207290036515391E-2</v>
      </c>
      <c r="V38" s="31">
        <f t="shared" si="4"/>
        <v>1.1893121571943733E-2</v>
      </c>
      <c r="W38" s="28" t="str">
        <f t="shared" si="5"/>
        <v>&lt;MDL</v>
      </c>
      <c r="X38" s="32">
        <f t="shared" si="6"/>
        <v>1.3719268837802356</v>
      </c>
    </row>
    <row r="39" spans="1:24" ht="15" x14ac:dyDescent="0.15">
      <c r="A39" s="4" t="s">
        <v>53</v>
      </c>
      <c r="B39" s="5">
        <f t="shared" si="8"/>
        <v>44875</v>
      </c>
      <c r="C39" s="6" t="s">
        <v>46</v>
      </c>
      <c r="D39" s="7">
        <v>383</v>
      </c>
      <c r="E39" s="7">
        <v>277</v>
      </c>
      <c r="F39" s="8">
        <f t="shared" si="0"/>
        <v>4.6166666666666663</v>
      </c>
      <c r="G39" s="9">
        <v>2</v>
      </c>
      <c r="H39" s="10">
        <v>4635.76</v>
      </c>
      <c r="I39" s="10">
        <v>4635.79</v>
      </c>
      <c r="J39" s="10">
        <v>4491.09</v>
      </c>
      <c r="K39" s="10">
        <v>4504.3100000000004</v>
      </c>
      <c r="L39" s="5">
        <f t="shared" si="7"/>
        <v>44898</v>
      </c>
      <c r="M39" s="11" t="s">
        <v>13</v>
      </c>
      <c r="N39" s="27">
        <v>34.9</v>
      </c>
      <c r="O39" s="28">
        <v>65</v>
      </c>
      <c r="P39" s="29">
        <v>54000</v>
      </c>
      <c r="Q39" s="28">
        <v>20</v>
      </c>
      <c r="R39" s="29">
        <v>6000</v>
      </c>
      <c r="S39" s="29">
        <f t="shared" si="1"/>
        <v>0.55400000000000005</v>
      </c>
      <c r="T39" s="30">
        <f t="shared" si="2"/>
        <v>23.808664259928715</v>
      </c>
      <c r="U39" s="31">
        <f t="shared" si="3"/>
        <v>1.1014604024027545E-2</v>
      </c>
      <c r="V39" s="31">
        <f t="shared" si="4"/>
        <v>1.0619885727659347E-2</v>
      </c>
      <c r="W39" s="28" t="str">
        <f t="shared" si="5"/>
        <v xml:space="preserve"> </v>
      </c>
      <c r="X39" s="32">
        <f t="shared" si="6"/>
        <v>0.46263007045572591</v>
      </c>
    </row>
    <row r="40" spans="1:24" ht="15" x14ac:dyDescent="0.15">
      <c r="A40" s="4" t="s">
        <v>54</v>
      </c>
      <c r="B40" s="5">
        <f t="shared" si="8"/>
        <v>44875</v>
      </c>
      <c r="C40" s="6" t="s">
        <v>55</v>
      </c>
      <c r="D40" s="7">
        <v>398</v>
      </c>
      <c r="E40" s="7">
        <v>304</v>
      </c>
      <c r="F40" s="8">
        <f t="shared" si="0"/>
        <v>5.0666666666666664</v>
      </c>
      <c r="G40" s="9">
        <v>2</v>
      </c>
      <c r="H40" s="10">
        <v>4635.76</v>
      </c>
      <c r="I40" s="10">
        <v>4635.79</v>
      </c>
      <c r="J40" s="10">
        <v>4723.05</v>
      </c>
      <c r="K40" s="10">
        <v>4726.8500000000004</v>
      </c>
      <c r="L40" s="5">
        <f t="shared" si="7"/>
        <v>44898</v>
      </c>
      <c r="M40" s="11" t="s">
        <v>10</v>
      </c>
      <c r="N40" s="27">
        <v>35.200000000000003</v>
      </c>
      <c r="O40" s="28">
        <v>95</v>
      </c>
      <c r="P40" s="29">
        <v>54000</v>
      </c>
      <c r="Q40" s="28">
        <v>20</v>
      </c>
      <c r="R40" s="29">
        <v>6000</v>
      </c>
      <c r="S40" s="29">
        <f t="shared" si="1"/>
        <v>0.60799999999999998</v>
      </c>
      <c r="T40" s="30">
        <f t="shared" si="2"/>
        <v>6.2006578947375601</v>
      </c>
      <c r="U40" s="31">
        <f t="shared" si="3"/>
        <v>7.3549364256601107E-3</v>
      </c>
      <c r="V40" s="31">
        <f t="shared" si="4"/>
        <v>1.1110679363263225E-2</v>
      </c>
      <c r="W40" s="28" t="str">
        <f t="shared" si="5"/>
        <v>&lt;MDL</v>
      </c>
      <c r="X40" s="32">
        <f t="shared" si="6"/>
        <v>1.1861542033954455</v>
      </c>
    </row>
    <row r="41" spans="1:24" ht="15" x14ac:dyDescent="0.15">
      <c r="A41" s="4" t="s">
        <v>56</v>
      </c>
      <c r="B41" s="5">
        <f t="shared" si="8"/>
        <v>44875</v>
      </c>
      <c r="C41" s="6" t="s">
        <v>46</v>
      </c>
      <c r="D41" s="7">
        <v>387</v>
      </c>
      <c r="E41" s="7">
        <v>282</v>
      </c>
      <c r="F41" s="8">
        <f t="shared" si="0"/>
        <v>4.7</v>
      </c>
      <c r="G41" s="9">
        <v>2</v>
      </c>
      <c r="H41" s="10">
        <v>4635.76</v>
      </c>
      <c r="I41" s="10">
        <v>4635.79</v>
      </c>
      <c r="J41" s="10">
        <v>4497.3100000000004</v>
      </c>
      <c r="K41" s="10">
        <v>4501.93</v>
      </c>
      <c r="L41" s="5">
        <f t="shared" si="7"/>
        <v>44898</v>
      </c>
      <c r="M41" s="11" t="s">
        <v>13</v>
      </c>
      <c r="N41" s="27">
        <v>34.9</v>
      </c>
      <c r="O41" s="28">
        <v>65</v>
      </c>
      <c r="P41" s="29">
        <v>54000</v>
      </c>
      <c r="Q41" s="28">
        <v>21</v>
      </c>
      <c r="R41" s="29">
        <v>6000</v>
      </c>
      <c r="S41" s="29">
        <f t="shared" si="1"/>
        <v>0.56399999999999995</v>
      </c>
      <c r="T41" s="30">
        <f t="shared" si="2"/>
        <v>8.1382978723406847</v>
      </c>
      <c r="U41" s="31">
        <f t="shared" si="3"/>
        <v>1.1666038205898802E-2</v>
      </c>
      <c r="V41" s="31">
        <f t="shared" si="4"/>
        <v>1.0431589881424255E-2</v>
      </c>
      <c r="W41" s="28" t="str">
        <f t="shared" si="5"/>
        <v xml:space="preserve"> </v>
      </c>
      <c r="X41" s="32">
        <f t="shared" si="6"/>
        <v>1.4334739756267354</v>
      </c>
    </row>
    <row r="42" spans="1:24" ht="15" x14ac:dyDescent="0.15">
      <c r="A42" s="4" t="s">
        <v>57</v>
      </c>
      <c r="B42" s="5">
        <f t="shared" si="8"/>
        <v>44875</v>
      </c>
      <c r="C42" s="6" t="s">
        <v>55</v>
      </c>
      <c r="D42" s="7">
        <v>288</v>
      </c>
      <c r="E42" s="7">
        <v>327</v>
      </c>
      <c r="F42" s="8">
        <f t="shared" si="0"/>
        <v>5.45</v>
      </c>
      <c r="G42" s="9">
        <v>2</v>
      </c>
      <c r="H42" s="10">
        <v>4635.76</v>
      </c>
      <c r="I42" s="10">
        <v>4635.79</v>
      </c>
      <c r="J42" s="10">
        <v>4505.0200000000004</v>
      </c>
      <c r="K42" s="10">
        <v>4507.1099999999997</v>
      </c>
      <c r="L42" s="5">
        <v>44900</v>
      </c>
      <c r="M42" s="11" t="s">
        <v>10</v>
      </c>
      <c r="N42" s="27">
        <v>35.299999999999997</v>
      </c>
      <c r="O42" s="28">
        <v>117</v>
      </c>
      <c r="P42" s="29">
        <v>54000</v>
      </c>
      <c r="Q42" s="28">
        <v>16</v>
      </c>
      <c r="R42" s="29">
        <v>6000</v>
      </c>
      <c r="S42" s="29">
        <f t="shared" si="1"/>
        <v>0.65400000000000003</v>
      </c>
      <c r="T42" s="30">
        <f t="shared" si="2"/>
        <v>3.1498470948004442</v>
      </c>
      <c r="U42" s="31">
        <f t="shared" si="3"/>
        <v>2.1657960166679663E-3</v>
      </c>
      <c r="V42" s="31">
        <f t="shared" si="4"/>
        <v>1.1192778823559251E-2</v>
      </c>
      <c r="W42" s="28" t="str">
        <f t="shared" si="5"/>
        <v>&lt;MDL</v>
      </c>
      <c r="X42" s="32">
        <f t="shared" si="6"/>
        <v>0.68758766742776711</v>
      </c>
    </row>
    <row r="43" spans="1:24" ht="15" x14ac:dyDescent="0.15">
      <c r="A43" s="4" t="s">
        <v>58</v>
      </c>
      <c r="B43" s="5">
        <f t="shared" si="8"/>
        <v>44875</v>
      </c>
      <c r="C43" s="6" t="s">
        <v>55</v>
      </c>
      <c r="D43" s="7">
        <v>388</v>
      </c>
      <c r="E43" s="7">
        <v>387</v>
      </c>
      <c r="F43" s="8">
        <f t="shared" si="0"/>
        <v>6.45</v>
      </c>
      <c r="G43" s="9">
        <v>2</v>
      </c>
      <c r="H43" s="10">
        <v>4635.76</v>
      </c>
      <c r="I43" s="10">
        <v>4635.79</v>
      </c>
      <c r="J43" s="10">
        <v>4604.28</v>
      </c>
      <c r="K43" s="10">
        <v>4615.7299999999996</v>
      </c>
      <c r="L43" s="5">
        <f t="shared" si="7"/>
        <v>44900</v>
      </c>
      <c r="M43" s="11" t="s">
        <v>36</v>
      </c>
      <c r="N43" s="27">
        <v>35.9</v>
      </c>
      <c r="O43" s="28">
        <v>206</v>
      </c>
      <c r="P43" s="29">
        <v>54000</v>
      </c>
      <c r="Q43" s="28">
        <v>26</v>
      </c>
      <c r="R43" s="29">
        <v>6000</v>
      </c>
      <c r="S43" s="29">
        <f t="shared" si="1"/>
        <v>0.77400000000000002</v>
      </c>
      <c r="T43" s="30">
        <f t="shared" si="2"/>
        <v>14.754521963824383</v>
      </c>
      <c r="U43" s="31">
        <f t="shared" si="3"/>
        <v>1.8660740015637696E-3</v>
      </c>
      <c r="V43" s="31">
        <f t="shared" si="4"/>
        <v>1.1751198702471993E-2</v>
      </c>
      <c r="W43" s="28" t="str">
        <f t="shared" si="5"/>
        <v>&lt;MDL</v>
      </c>
      <c r="X43" s="32">
        <f t="shared" si="6"/>
        <v>0.12647471779425118</v>
      </c>
    </row>
    <row r="44" spans="1:24" ht="15" x14ac:dyDescent="0.15">
      <c r="A44" s="4" t="s">
        <v>59</v>
      </c>
      <c r="B44" s="5">
        <f t="shared" si="8"/>
        <v>44875</v>
      </c>
      <c r="C44" s="6" t="s">
        <v>55</v>
      </c>
      <c r="D44" s="7">
        <v>383</v>
      </c>
      <c r="E44" s="7">
        <v>273</v>
      </c>
      <c r="F44" s="8">
        <f t="shared" si="0"/>
        <v>4.55</v>
      </c>
      <c r="G44" s="9">
        <v>2</v>
      </c>
      <c r="H44" s="10">
        <v>4635.76</v>
      </c>
      <c r="I44" s="10">
        <v>4635.79</v>
      </c>
      <c r="J44" s="10">
        <v>4675.22</v>
      </c>
      <c r="K44" s="10">
        <v>4677.76</v>
      </c>
      <c r="L44" s="5">
        <f t="shared" si="7"/>
        <v>44900</v>
      </c>
      <c r="M44" s="11" t="s">
        <v>13</v>
      </c>
      <c r="N44" s="27">
        <v>35.1</v>
      </c>
      <c r="O44" s="28">
        <v>69</v>
      </c>
      <c r="P44" s="29">
        <v>54000</v>
      </c>
      <c r="Q44" s="28">
        <v>13</v>
      </c>
      <c r="R44" s="29">
        <v>6000</v>
      </c>
      <c r="S44" s="29">
        <f t="shared" si="1"/>
        <v>0.54600000000000004</v>
      </c>
      <c r="T44" s="30">
        <f t="shared" si="2"/>
        <v>4.5970695970699964</v>
      </c>
      <c r="U44" s="31">
        <f t="shared" si="3"/>
        <v>4.6381812763579122E-3</v>
      </c>
      <c r="V44" s="31">
        <f t="shared" si="4"/>
        <v>1.0959754697278385E-2</v>
      </c>
      <c r="W44" s="28" t="str">
        <f t="shared" si="5"/>
        <v>&lt;MDL</v>
      </c>
      <c r="X44" s="32">
        <f t="shared" si="6"/>
        <v>1.008943018681753</v>
      </c>
    </row>
    <row r="45" spans="1:24" ht="15" x14ac:dyDescent="0.15">
      <c r="A45" s="4" t="s">
        <v>60</v>
      </c>
      <c r="B45" s="5">
        <f t="shared" si="8"/>
        <v>44875</v>
      </c>
      <c r="C45" s="6" t="s">
        <v>55</v>
      </c>
      <c r="D45" s="7">
        <v>291</v>
      </c>
      <c r="E45" s="7">
        <v>309</v>
      </c>
      <c r="F45" s="8">
        <f t="shared" si="0"/>
        <v>5.15</v>
      </c>
      <c r="G45" s="9">
        <v>2</v>
      </c>
      <c r="H45" s="10">
        <v>4635.76</v>
      </c>
      <c r="I45" s="10">
        <v>4635.79</v>
      </c>
      <c r="J45" s="10">
        <v>4522.92</v>
      </c>
      <c r="K45" s="10">
        <v>4526.3999999999996</v>
      </c>
      <c r="L45" s="5">
        <f t="shared" si="7"/>
        <v>44900</v>
      </c>
      <c r="M45" s="11" t="s">
        <v>10</v>
      </c>
      <c r="N45" s="27">
        <v>35.299999999999997</v>
      </c>
      <c r="O45" s="28">
        <v>117</v>
      </c>
      <c r="P45" s="29">
        <v>54000</v>
      </c>
      <c r="Q45" s="28">
        <v>26</v>
      </c>
      <c r="R45" s="29">
        <v>6000</v>
      </c>
      <c r="S45" s="29">
        <f t="shared" si="1"/>
        <v>0.61799999999999999</v>
      </c>
      <c r="T45" s="30">
        <f t="shared" si="2"/>
        <v>5.5825242718443659</v>
      </c>
      <c r="U45" s="31">
        <f t="shared" si="3"/>
        <v>9.9318218628430682E-3</v>
      </c>
      <c r="V45" s="31">
        <f t="shared" si="4"/>
        <v>1.1844785356970469E-2</v>
      </c>
      <c r="W45" s="28" t="str">
        <f t="shared" si="5"/>
        <v>&lt;MDL</v>
      </c>
      <c r="X45" s="32">
        <f t="shared" si="6"/>
        <v>1.7790915684745912</v>
      </c>
    </row>
    <row r="46" spans="1:24" ht="15" x14ac:dyDescent="0.15">
      <c r="A46" s="4" t="s">
        <v>61</v>
      </c>
      <c r="B46" s="5">
        <f t="shared" si="8"/>
        <v>44875</v>
      </c>
      <c r="C46" s="6" t="s">
        <v>55</v>
      </c>
      <c r="D46" s="7">
        <v>273</v>
      </c>
      <c r="E46" s="7">
        <v>326</v>
      </c>
      <c r="F46" s="8">
        <f t="shared" si="0"/>
        <v>5.4333333333333336</v>
      </c>
      <c r="G46" s="9">
        <v>2</v>
      </c>
      <c r="H46" s="10">
        <v>4635.76</v>
      </c>
      <c r="I46" s="10">
        <v>4635.79</v>
      </c>
      <c r="J46" s="10">
        <v>4730.45</v>
      </c>
      <c r="K46" s="10">
        <v>4734</v>
      </c>
      <c r="L46" s="5">
        <f t="shared" si="7"/>
        <v>44900</v>
      </c>
      <c r="M46" s="11" t="s">
        <v>36</v>
      </c>
      <c r="N46" s="27">
        <v>35.9</v>
      </c>
      <c r="O46" s="28">
        <v>206</v>
      </c>
      <c r="P46" s="29">
        <v>54000</v>
      </c>
      <c r="Q46" s="28">
        <v>24</v>
      </c>
      <c r="R46" s="29">
        <v>6000</v>
      </c>
      <c r="S46" s="29">
        <f t="shared" si="1"/>
        <v>0.65200000000000002</v>
      </c>
      <c r="T46" s="30">
        <f t="shared" si="2"/>
        <v>5.3987730061356389</v>
      </c>
      <c r="U46" s="31">
        <f t="shared" si="3"/>
        <v>7.9115977060164298E-4</v>
      </c>
      <c r="V46" s="31">
        <f t="shared" si="4"/>
        <v>1.3950042631462151E-2</v>
      </c>
      <c r="W46" s="28" t="str">
        <f t="shared" si="5"/>
        <v>&lt;MDL</v>
      </c>
      <c r="X46" s="32">
        <f t="shared" si="6"/>
        <v>0.14654436660005887</v>
      </c>
    </row>
    <row r="47" spans="1:24" ht="15" x14ac:dyDescent="0.15">
      <c r="A47" s="4" t="s">
        <v>62</v>
      </c>
      <c r="B47" s="5">
        <f t="shared" si="8"/>
        <v>44875</v>
      </c>
      <c r="C47" s="6" t="s">
        <v>55</v>
      </c>
      <c r="D47" s="7">
        <v>369</v>
      </c>
      <c r="E47" s="7">
        <v>304</v>
      </c>
      <c r="F47" s="8">
        <f t="shared" si="0"/>
        <v>5.0666666666666664</v>
      </c>
      <c r="G47" s="9">
        <v>2</v>
      </c>
      <c r="H47" s="10">
        <v>4635.76</v>
      </c>
      <c r="I47" s="10">
        <v>4635.79</v>
      </c>
      <c r="J47" s="10">
        <v>4473.6099999999997</v>
      </c>
      <c r="K47" s="10">
        <v>4477.1099999999997</v>
      </c>
      <c r="L47" s="5">
        <f t="shared" si="7"/>
        <v>44900</v>
      </c>
      <c r="M47" s="11" t="s">
        <v>13</v>
      </c>
      <c r="N47" s="27">
        <v>35.1</v>
      </c>
      <c r="O47" s="28">
        <v>69</v>
      </c>
      <c r="P47" s="29">
        <v>54000</v>
      </c>
      <c r="Q47" s="28">
        <v>13</v>
      </c>
      <c r="R47" s="29">
        <v>6000</v>
      </c>
      <c r="S47" s="29">
        <f t="shared" si="1"/>
        <v>0.60799999999999998</v>
      </c>
      <c r="T47" s="30">
        <f t="shared" si="2"/>
        <v>5.7072368421056821</v>
      </c>
      <c r="U47" s="31">
        <f t="shared" si="3"/>
        <v>4.1652088435714151E-3</v>
      </c>
      <c r="V47" s="31">
        <f t="shared" si="4"/>
        <v>9.8421481327532877E-3</v>
      </c>
      <c r="W47" s="28" t="str">
        <f t="shared" si="5"/>
        <v>&lt;MDL</v>
      </c>
      <c r="X47" s="32">
        <f t="shared" si="6"/>
        <v>0.72981180890237307</v>
      </c>
    </row>
    <row r="48" spans="1:24" ht="15" x14ac:dyDescent="0.15">
      <c r="A48" s="4" t="s">
        <v>63</v>
      </c>
      <c r="B48" s="5">
        <f t="shared" si="8"/>
        <v>44875</v>
      </c>
      <c r="C48" s="6" t="s">
        <v>55</v>
      </c>
      <c r="D48" s="7">
        <v>299</v>
      </c>
      <c r="E48" s="7">
        <v>320</v>
      </c>
      <c r="F48" s="8">
        <f t="shared" si="0"/>
        <v>5.333333333333333</v>
      </c>
      <c r="G48" s="9">
        <v>2</v>
      </c>
      <c r="H48" s="10">
        <v>4635.76</v>
      </c>
      <c r="I48" s="10">
        <v>4635.79</v>
      </c>
      <c r="J48" s="10">
        <v>4364.7299999999996</v>
      </c>
      <c r="K48" s="10">
        <v>4367.8</v>
      </c>
      <c r="L48" s="5">
        <v>44901</v>
      </c>
      <c r="M48" s="11" t="s">
        <v>10</v>
      </c>
      <c r="N48" s="27">
        <v>35.299999999999997</v>
      </c>
      <c r="O48" s="28">
        <v>106</v>
      </c>
      <c r="P48" s="29">
        <v>54000</v>
      </c>
      <c r="Q48" s="28">
        <v>20</v>
      </c>
      <c r="R48" s="29">
        <v>6000</v>
      </c>
      <c r="S48" s="29">
        <f t="shared" si="1"/>
        <v>0.64</v>
      </c>
      <c r="T48" s="30">
        <f t="shared" si="2"/>
        <v>4.7500000000013642</v>
      </c>
      <c r="U48" s="31">
        <f t="shared" si="3"/>
        <v>6.065732871681882E-3</v>
      </c>
      <c r="V48" s="31">
        <f t="shared" si="4"/>
        <v>1.0993291588167566E-2</v>
      </c>
      <c r="W48" s="28" t="str">
        <f t="shared" si="5"/>
        <v>&lt;MDL</v>
      </c>
      <c r="X48" s="32">
        <f t="shared" si="6"/>
        <v>1.2769963940379241</v>
      </c>
    </row>
    <row r="49" spans="1:24" ht="15" x14ac:dyDescent="0.15">
      <c r="A49" s="4" t="s">
        <v>64</v>
      </c>
      <c r="B49" s="5">
        <f t="shared" si="8"/>
        <v>44875</v>
      </c>
      <c r="C49" s="6" t="s">
        <v>55</v>
      </c>
      <c r="D49" s="7">
        <v>386</v>
      </c>
      <c r="E49" s="7">
        <v>306</v>
      </c>
      <c r="F49" s="8">
        <f t="shared" si="0"/>
        <v>5.0999999999999996</v>
      </c>
      <c r="G49" s="9">
        <v>2</v>
      </c>
      <c r="H49" s="10">
        <v>4635.76</v>
      </c>
      <c r="I49" s="10">
        <v>4635.79</v>
      </c>
      <c r="J49" s="10">
        <v>4533.8</v>
      </c>
      <c r="K49" s="10">
        <v>4536.3</v>
      </c>
      <c r="L49" s="5">
        <f t="shared" si="7"/>
        <v>44901</v>
      </c>
      <c r="M49" s="11" t="s">
        <v>36</v>
      </c>
      <c r="N49" s="27">
        <v>35.9</v>
      </c>
      <c r="O49" s="28">
        <v>206</v>
      </c>
      <c r="P49" s="29">
        <v>54000</v>
      </c>
      <c r="Q49" s="28">
        <v>28</v>
      </c>
      <c r="R49" s="29">
        <v>6000</v>
      </c>
      <c r="S49" s="29">
        <f t="shared" si="1"/>
        <v>0.61199999999999999</v>
      </c>
      <c r="T49" s="30">
        <f t="shared" si="2"/>
        <v>4.0359477124187171</v>
      </c>
      <c r="U49" s="31">
        <f t="shared" si="3"/>
        <v>3.8771999738373311E-3</v>
      </c>
      <c r="V49" s="31">
        <f t="shared" si="4"/>
        <v>1.486181012371458E-2</v>
      </c>
      <c r="W49" s="28" t="str">
        <f t="shared" si="5"/>
        <v>&lt;MDL</v>
      </c>
      <c r="X49" s="32">
        <f t="shared" si="6"/>
        <v>0.96066655222194408</v>
      </c>
    </row>
    <row r="50" spans="1:24" ht="15" x14ac:dyDescent="0.15">
      <c r="A50" s="4" t="s">
        <v>65</v>
      </c>
      <c r="B50" s="5">
        <v>44876</v>
      </c>
      <c r="C50" s="6" t="s">
        <v>46</v>
      </c>
      <c r="D50" s="7">
        <v>383</v>
      </c>
      <c r="E50" s="7">
        <v>216</v>
      </c>
      <c r="F50" s="8">
        <f t="shared" si="0"/>
        <v>3.6</v>
      </c>
      <c r="G50" s="9">
        <v>2</v>
      </c>
      <c r="H50" s="10">
        <v>4674.3599999999997</v>
      </c>
      <c r="I50" s="10">
        <v>4674.29</v>
      </c>
      <c r="J50" s="10">
        <v>4572.71</v>
      </c>
      <c r="K50" s="10">
        <v>4616.42</v>
      </c>
      <c r="L50" s="5">
        <f t="shared" si="7"/>
        <v>44901</v>
      </c>
      <c r="M50" s="11" t="s">
        <v>10</v>
      </c>
      <c r="N50" s="27">
        <v>35.299999999999997</v>
      </c>
      <c r="O50" s="28">
        <v>106</v>
      </c>
      <c r="P50" s="29">
        <v>54000</v>
      </c>
      <c r="Q50" s="28">
        <v>25</v>
      </c>
      <c r="R50" s="29">
        <v>6000</v>
      </c>
      <c r="S50" s="29">
        <f t="shared" si="1"/>
        <v>0.432</v>
      </c>
      <c r="T50" s="30">
        <f t="shared" si="2"/>
        <v>101.342592592592</v>
      </c>
      <c r="U50" s="31">
        <f t="shared" si="3"/>
        <v>1.4450895129732608E-2</v>
      </c>
      <c r="V50" s="31">
        <f t="shared" si="4"/>
        <v>1.6286357908396394E-2</v>
      </c>
      <c r="W50" s="28" t="str">
        <f t="shared" si="5"/>
        <v>&lt;MDL</v>
      </c>
      <c r="X50" s="32">
        <f t="shared" si="6"/>
        <v>0.1425944882604962</v>
      </c>
    </row>
    <row r="51" spans="1:24" ht="15" x14ac:dyDescent="0.15">
      <c r="A51" s="4" t="s">
        <v>66</v>
      </c>
      <c r="B51" s="5">
        <v>44879</v>
      </c>
      <c r="C51" s="6" t="s">
        <v>46</v>
      </c>
      <c r="D51" s="7">
        <v>398</v>
      </c>
      <c r="E51" s="7">
        <v>205</v>
      </c>
      <c r="F51" s="8">
        <f t="shared" si="0"/>
        <v>3.4166666666666665</v>
      </c>
      <c r="G51" s="9">
        <v>2</v>
      </c>
      <c r="H51" s="10">
        <v>4674.3599999999997</v>
      </c>
      <c r="I51" s="10">
        <v>4674.29</v>
      </c>
      <c r="J51" s="10">
        <v>4563.59</v>
      </c>
      <c r="K51" s="10">
        <v>4605.63</v>
      </c>
      <c r="L51" s="5">
        <f t="shared" si="7"/>
        <v>44901</v>
      </c>
      <c r="M51" s="11" t="s">
        <v>36</v>
      </c>
      <c r="N51" s="27">
        <v>35.9</v>
      </c>
      <c r="O51" s="28">
        <v>206</v>
      </c>
      <c r="P51" s="29">
        <v>54000</v>
      </c>
      <c r="Q51" s="28">
        <v>24</v>
      </c>
      <c r="R51" s="29">
        <v>6000</v>
      </c>
      <c r="S51" s="29">
        <f t="shared" si="1"/>
        <v>0.41</v>
      </c>
      <c r="T51" s="30">
        <f t="shared" si="2"/>
        <v>102.70731707316995</v>
      </c>
      <c r="U51" s="31">
        <f t="shared" si="3"/>
        <v>1.2581370010543201E-3</v>
      </c>
      <c r="V51" s="31">
        <f t="shared" si="4"/>
        <v>2.218397023344713E-2</v>
      </c>
      <c r="W51" s="28" t="str">
        <f t="shared" si="5"/>
        <v>&lt;MDL</v>
      </c>
      <c r="X51" s="32">
        <f t="shared" si="6"/>
        <v>1.224973095303432E-2</v>
      </c>
    </row>
    <row r="52" spans="1:24" ht="15" x14ac:dyDescent="0.15">
      <c r="A52" s="4" t="s">
        <v>67</v>
      </c>
      <c r="B52" s="5">
        <f t="shared" si="8"/>
        <v>44879</v>
      </c>
      <c r="C52" s="6" t="s">
        <v>46</v>
      </c>
      <c r="D52" s="7">
        <v>299</v>
      </c>
      <c r="E52" s="7">
        <v>201</v>
      </c>
      <c r="F52" s="8">
        <f t="shared" si="0"/>
        <v>3.35</v>
      </c>
      <c r="G52" s="9">
        <v>2</v>
      </c>
      <c r="H52" s="10">
        <v>4674.3599999999997</v>
      </c>
      <c r="I52" s="10">
        <v>4674.29</v>
      </c>
      <c r="J52" s="10">
        <v>4698.7700000000004</v>
      </c>
      <c r="K52" s="10">
        <v>4702.6499999999996</v>
      </c>
      <c r="L52" s="5">
        <f t="shared" si="7"/>
        <v>44901</v>
      </c>
      <c r="M52" s="11" t="s">
        <v>13</v>
      </c>
      <c r="N52" s="27">
        <v>35.1</v>
      </c>
      <c r="O52" s="28">
        <v>67</v>
      </c>
      <c r="P52" s="29">
        <v>54000</v>
      </c>
      <c r="Q52" s="28">
        <v>12</v>
      </c>
      <c r="R52" s="29">
        <v>6000</v>
      </c>
      <c r="S52" s="29">
        <f t="shared" si="1"/>
        <v>0.40200000000000002</v>
      </c>
      <c r="T52" s="30">
        <f t="shared" si="2"/>
        <v>9.8258706467634536</v>
      </c>
      <c r="U52" s="31">
        <f t="shared" si="3"/>
        <v>5.3809248576154774E-3</v>
      </c>
      <c r="V52" s="31">
        <f t="shared" si="4"/>
        <v>1.4720049971006616E-2</v>
      </c>
      <c r="W52" s="28" t="str">
        <f t="shared" si="5"/>
        <v>&lt;MDL</v>
      </c>
      <c r="X52" s="32">
        <f t="shared" si="6"/>
        <v>0.54762830196506829</v>
      </c>
    </row>
    <row r="53" spans="1:24" ht="15" x14ac:dyDescent="0.15">
      <c r="A53" s="4" t="s">
        <v>68</v>
      </c>
      <c r="B53" s="5">
        <f t="shared" si="8"/>
        <v>44879</v>
      </c>
      <c r="C53" s="6" t="s">
        <v>46</v>
      </c>
      <c r="D53" s="7">
        <v>348</v>
      </c>
      <c r="E53" s="7">
        <v>177</v>
      </c>
      <c r="F53" s="8">
        <f t="shared" si="0"/>
        <v>2.95</v>
      </c>
      <c r="G53" s="9">
        <v>2</v>
      </c>
      <c r="H53" s="10">
        <v>4674.3599999999997</v>
      </c>
      <c r="I53" s="10">
        <v>4674.29</v>
      </c>
      <c r="J53" s="10">
        <v>4372.38</v>
      </c>
      <c r="K53" s="10">
        <v>4389.58</v>
      </c>
      <c r="L53" s="5">
        <f t="shared" si="7"/>
        <v>44901</v>
      </c>
      <c r="M53" s="11" t="s">
        <v>10</v>
      </c>
      <c r="N53" s="27">
        <v>35.299999999999997</v>
      </c>
      <c r="O53" s="28">
        <v>106</v>
      </c>
      <c r="P53" s="29">
        <v>54000</v>
      </c>
      <c r="Q53" s="28">
        <v>22</v>
      </c>
      <c r="R53" s="29">
        <v>6000</v>
      </c>
      <c r="S53" s="29">
        <f t="shared" si="1"/>
        <v>0.35399999999999998</v>
      </c>
      <c r="T53" s="30">
        <f t="shared" si="2"/>
        <v>48.785310734461945</v>
      </c>
      <c r="U53" s="31">
        <f t="shared" si="3"/>
        <v>1.3633774297015925E-2</v>
      </c>
      <c r="V53" s="31">
        <f t="shared" si="4"/>
        <v>1.9874877447534581E-2</v>
      </c>
      <c r="W53" s="28" t="str">
        <f t="shared" si="5"/>
        <v>&lt;MDL</v>
      </c>
      <c r="X53" s="32">
        <f t="shared" si="6"/>
        <v>0.27946474239396463</v>
      </c>
    </row>
    <row r="54" spans="1:24" ht="15" x14ac:dyDescent="0.15">
      <c r="A54" s="4" t="s">
        <v>69</v>
      </c>
      <c r="B54" s="5">
        <f t="shared" si="8"/>
        <v>44879</v>
      </c>
      <c r="C54" s="6" t="s">
        <v>46</v>
      </c>
      <c r="D54" s="7">
        <v>273</v>
      </c>
      <c r="E54" s="7">
        <v>237</v>
      </c>
      <c r="F54" s="8">
        <f t="shared" si="0"/>
        <v>3.95</v>
      </c>
      <c r="G54" s="9">
        <v>2</v>
      </c>
      <c r="H54" s="10">
        <v>4674.3599999999997</v>
      </c>
      <c r="I54" s="10">
        <v>4674.29</v>
      </c>
      <c r="J54" s="10">
        <v>4743.6499999999996</v>
      </c>
      <c r="K54" s="10">
        <v>4747.8999999999996</v>
      </c>
      <c r="L54" s="5">
        <f t="shared" si="7"/>
        <v>44901</v>
      </c>
      <c r="M54" s="11" t="s">
        <v>13</v>
      </c>
      <c r="N54" s="27">
        <v>35.1</v>
      </c>
      <c r="O54" s="28">
        <v>67</v>
      </c>
      <c r="P54" s="29">
        <v>54000</v>
      </c>
      <c r="Q54" s="28">
        <v>9</v>
      </c>
      <c r="R54" s="29">
        <v>6000</v>
      </c>
      <c r="S54" s="29">
        <f t="shared" si="1"/>
        <v>0.47399999999999998</v>
      </c>
      <c r="T54" s="30">
        <f t="shared" si="2"/>
        <v>9.1139240506322974</v>
      </c>
      <c r="U54" s="31">
        <f t="shared" si="3"/>
        <v>1.5582919161603328E-3</v>
      </c>
      <c r="V54" s="31">
        <f t="shared" si="4"/>
        <v>1.2484093013385359E-2</v>
      </c>
      <c r="W54" s="28" t="str">
        <f t="shared" si="5"/>
        <v>&lt;MDL</v>
      </c>
      <c r="X54" s="32">
        <f t="shared" si="6"/>
        <v>0.17097925191204805</v>
      </c>
    </row>
    <row r="55" spans="1:24" ht="15" x14ac:dyDescent="0.15">
      <c r="A55" s="4" t="s">
        <v>70</v>
      </c>
      <c r="B55" s="5">
        <f t="shared" si="8"/>
        <v>44879</v>
      </c>
      <c r="C55" s="6" t="s">
        <v>46</v>
      </c>
      <c r="D55" s="7">
        <v>291</v>
      </c>
      <c r="E55" s="7">
        <v>234</v>
      </c>
      <c r="F55" s="8">
        <f t="shared" si="0"/>
        <v>3.9</v>
      </c>
      <c r="G55" s="9">
        <v>2</v>
      </c>
      <c r="H55" s="10">
        <v>4674.3599999999997</v>
      </c>
      <c r="I55" s="10">
        <v>4674.29</v>
      </c>
      <c r="J55" s="10">
        <v>4664.07</v>
      </c>
      <c r="K55" s="10">
        <v>4713.58</v>
      </c>
      <c r="L55" s="5">
        <f t="shared" si="7"/>
        <v>44901</v>
      </c>
      <c r="M55" s="11" t="s">
        <v>10</v>
      </c>
      <c r="N55" s="27">
        <v>35.299999999999997</v>
      </c>
      <c r="O55" s="28">
        <v>106</v>
      </c>
      <c r="P55" s="29">
        <v>54000</v>
      </c>
      <c r="Q55" s="28">
        <v>18</v>
      </c>
      <c r="R55" s="29">
        <v>6000</v>
      </c>
      <c r="S55" s="29">
        <f t="shared" si="1"/>
        <v>0.46800000000000003</v>
      </c>
      <c r="T55" s="30">
        <f t="shared" si="2"/>
        <v>105.94017094017077</v>
      </c>
      <c r="U55" s="31">
        <f t="shared" si="3"/>
        <v>6.2773119115580563E-3</v>
      </c>
      <c r="V55" s="31">
        <f t="shared" si="4"/>
        <v>1.5033561146212054E-2</v>
      </c>
      <c r="W55" s="28" t="str">
        <f t="shared" si="5"/>
        <v>&lt;MDL</v>
      </c>
      <c r="X55" s="32">
        <f t="shared" si="6"/>
        <v>5.9253367781548508E-2</v>
      </c>
    </row>
    <row r="56" spans="1:24" ht="15" x14ac:dyDescent="0.15">
      <c r="A56" s="4" t="s">
        <v>71</v>
      </c>
      <c r="B56" s="5">
        <f t="shared" si="8"/>
        <v>44879</v>
      </c>
      <c r="C56" s="6" t="s">
        <v>46</v>
      </c>
      <c r="D56" s="7">
        <v>387</v>
      </c>
      <c r="E56" s="7">
        <v>271</v>
      </c>
      <c r="F56" s="8">
        <f t="shared" si="0"/>
        <v>4.5166666666666666</v>
      </c>
      <c r="G56" s="9">
        <v>2</v>
      </c>
      <c r="H56" s="10">
        <v>4674.3599999999997</v>
      </c>
      <c r="I56" s="10">
        <v>4674.29</v>
      </c>
      <c r="J56" s="10">
        <v>4599.04</v>
      </c>
      <c r="K56" s="10">
        <v>4602.74</v>
      </c>
      <c r="L56" s="5">
        <f t="shared" si="7"/>
        <v>44901</v>
      </c>
      <c r="M56" s="11" t="s">
        <v>36</v>
      </c>
      <c r="N56" s="27">
        <v>35.9</v>
      </c>
      <c r="O56" s="28">
        <v>206</v>
      </c>
      <c r="P56" s="29">
        <v>54000</v>
      </c>
      <c r="Q56" s="28">
        <v>30</v>
      </c>
      <c r="R56" s="29">
        <v>6000</v>
      </c>
      <c r="S56" s="29">
        <f t="shared" si="1"/>
        <v>0.54200000000000004</v>
      </c>
      <c r="T56" s="30">
        <f t="shared" si="2"/>
        <v>6.9557195571946986</v>
      </c>
      <c r="U56" s="31">
        <f t="shared" si="3"/>
        <v>6.0910544110083639E-3</v>
      </c>
      <c r="V56" s="31">
        <f t="shared" si="4"/>
        <v>1.6781232095412033E-2</v>
      </c>
      <c r="W56" s="28" t="str">
        <f t="shared" si="5"/>
        <v>&lt;MDL</v>
      </c>
      <c r="X56" s="32">
        <f t="shared" si="6"/>
        <v>0.87569005060131244</v>
      </c>
    </row>
    <row r="57" spans="1:24" ht="15" x14ac:dyDescent="0.15">
      <c r="A57" s="4" t="s">
        <v>72</v>
      </c>
      <c r="B57" s="5">
        <f t="shared" si="8"/>
        <v>44879</v>
      </c>
      <c r="C57" s="6" t="s">
        <v>22</v>
      </c>
      <c r="D57" s="7">
        <v>288</v>
      </c>
      <c r="E57" s="7">
        <v>367</v>
      </c>
      <c r="F57" s="8">
        <f t="shared" si="0"/>
        <v>6.1166666666666663</v>
      </c>
      <c r="G57" s="9">
        <v>2</v>
      </c>
      <c r="H57" s="10">
        <v>4674.3599999999997</v>
      </c>
      <c r="I57" s="10">
        <v>4674.29</v>
      </c>
      <c r="J57" s="10">
        <v>4592.63</v>
      </c>
      <c r="K57" s="10">
        <v>4617.49</v>
      </c>
      <c r="L57" s="5">
        <f t="shared" si="7"/>
        <v>44901</v>
      </c>
      <c r="M57" s="11" t="s">
        <v>13</v>
      </c>
      <c r="N57" s="27">
        <v>35.1</v>
      </c>
      <c r="O57" s="28">
        <v>67</v>
      </c>
      <c r="P57" s="29">
        <v>54000</v>
      </c>
      <c r="Q57" s="28">
        <v>12</v>
      </c>
      <c r="R57" s="29">
        <v>6000</v>
      </c>
      <c r="S57" s="29">
        <f t="shared" si="1"/>
        <v>0.73399999999999999</v>
      </c>
      <c r="T57" s="30">
        <f t="shared" si="2"/>
        <v>33.964577656674905</v>
      </c>
      <c r="U57" s="31">
        <f t="shared" si="3"/>
        <v>2.9470460391844986E-3</v>
      </c>
      <c r="V57" s="31">
        <f t="shared" si="4"/>
        <v>8.0619347252652053E-3</v>
      </c>
      <c r="W57" s="28" t="str">
        <f t="shared" si="5"/>
        <v>&lt;MDL</v>
      </c>
      <c r="X57" s="32">
        <f t="shared" si="6"/>
        <v>8.6768222734114553E-2</v>
      </c>
    </row>
    <row r="58" spans="1:24" ht="15" x14ac:dyDescent="0.15">
      <c r="A58" s="4" t="s">
        <v>73</v>
      </c>
      <c r="B58" s="5">
        <f t="shared" si="8"/>
        <v>44879</v>
      </c>
      <c r="C58" s="6" t="s">
        <v>9</v>
      </c>
      <c r="D58" s="7">
        <v>273</v>
      </c>
      <c r="E58" s="7">
        <v>343</v>
      </c>
      <c r="F58" s="8">
        <f t="shared" si="0"/>
        <v>5.7166666666666668</v>
      </c>
      <c r="G58" s="9">
        <v>2</v>
      </c>
      <c r="H58" s="10">
        <v>4674.3599999999997</v>
      </c>
      <c r="I58" s="10">
        <v>4674.29</v>
      </c>
      <c r="J58" s="10">
        <v>4591.5200000000004</v>
      </c>
      <c r="K58" s="10">
        <v>4597.9399999999996</v>
      </c>
      <c r="L58" s="5">
        <v>44902</v>
      </c>
      <c r="M58" s="11" t="s">
        <v>10</v>
      </c>
      <c r="N58" s="27">
        <v>35.299999999999997</v>
      </c>
      <c r="O58" s="28">
        <v>107</v>
      </c>
      <c r="P58" s="29">
        <v>54000</v>
      </c>
      <c r="Q58" s="28">
        <v>17</v>
      </c>
      <c r="R58" s="29">
        <v>6000</v>
      </c>
      <c r="S58" s="29">
        <f t="shared" si="1"/>
        <v>0.68600000000000005</v>
      </c>
      <c r="T58" s="30">
        <f t="shared" si="2"/>
        <v>9.4606413994152643</v>
      </c>
      <c r="U58" s="31">
        <f t="shared" si="3"/>
        <v>3.5177522603087731E-3</v>
      </c>
      <c r="V58" s="31">
        <f t="shared" si="4"/>
        <v>1.029467990430326E-2</v>
      </c>
      <c r="W58" s="28" t="str">
        <f t="shared" si="5"/>
        <v>&lt;MDL</v>
      </c>
      <c r="X58" s="32">
        <f t="shared" si="6"/>
        <v>0.37183020810049894</v>
      </c>
    </row>
    <row r="59" spans="1:24" ht="15" x14ac:dyDescent="0.15">
      <c r="A59" s="4" t="s">
        <v>74</v>
      </c>
      <c r="B59" s="5">
        <f t="shared" si="8"/>
        <v>44879</v>
      </c>
      <c r="C59" s="6" t="s">
        <v>9</v>
      </c>
      <c r="D59" s="7">
        <v>384</v>
      </c>
      <c r="E59" s="7">
        <v>368</v>
      </c>
      <c r="F59" s="8">
        <f t="shared" si="0"/>
        <v>6.1333333333333337</v>
      </c>
      <c r="G59" s="9">
        <v>2</v>
      </c>
      <c r="H59" s="10">
        <v>4674.3599999999997</v>
      </c>
      <c r="I59" s="10">
        <v>4674.29</v>
      </c>
      <c r="J59" s="10">
        <v>4566.66</v>
      </c>
      <c r="K59" s="10">
        <v>4568.08</v>
      </c>
      <c r="L59" s="5">
        <f t="shared" si="7"/>
        <v>44902</v>
      </c>
      <c r="M59" s="11" t="s">
        <v>13</v>
      </c>
      <c r="N59" s="27">
        <v>35.1</v>
      </c>
      <c r="O59" s="28">
        <v>67</v>
      </c>
      <c r="P59" s="29">
        <v>54000</v>
      </c>
      <c r="Q59" s="28">
        <v>9</v>
      </c>
      <c r="R59" s="29">
        <v>6000</v>
      </c>
      <c r="S59" s="29">
        <f t="shared" si="1"/>
        <v>0.73599999999999999</v>
      </c>
      <c r="T59" s="30">
        <f t="shared" si="2"/>
        <v>2.0244565217388337</v>
      </c>
      <c r="U59" s="31">
        <f t="shared" si="3"/>
        <v>1.0035738699184752E-3</v>
      </c>
      <c r="V59" s="31">
        <f t="shared" si="4"/>
        <v>8.0400272939465493E-3</v>
      </c>
      <c r="W59" s="28" t="str">
        <f t="shared" si="5"/>
        <v>&lt;MDL</v>
      </c>
      <c r="X59" s="32">
        <f t="shared" si="6"/>
        <v>0.49572507936919857</v>
      </c>
    </row>
    <row r="60" spans="1:24" ht="15" x14ac:dyDescent="0.15">
      <c r="A60" s="4" t="s">
        <v>75</v>
      </c>
      <c r="B60" s="5">
        <v>44880</v>
      </c>
      <c r="C60" s="6" t="s">
        <v>55</v>
      </c>
      <c r="D60" s="7">
        <v>386</v>
      </c>
      <c r="E60" s="7">
        <v>337</v>
      </c>
      <c r="F60" s="8">
        <f t="shared" si="0"/>
        <v>5.6166666666666663</v>
      </c>
      <c r="G60" s="9">
        <v>2</v>
      </c>
      <c r="H60" s="10">
        <v>4674.3599999999997</v>
      </c>
      <c r="I60" s="10">
        <v>4674.29</v>
      </c>
      <c r="J60" s="10">
        <v>4663.59</v>
      </c>
      <c r="K60" s="10">
        <v>4671.96</v>
      </c>
      <c r="L60" s="5">
        <f t="shared" si="7"/>
        <v>44902</v>
      </c>
      <c r="M60" s="11" t="s">
        <v>13</v>
      </c>
      <c r="N60" s="27">
        <v>35.1</v>
      </c>
      <c r="O60" s="28">
        <v>62</v>
      </c>
      <c r="P60" s="29">
        <v>54000</v>
      </c>
      <c r="Q60" s="28">
        <v>11</v>
      </c>
      <c r="R60" s="29">
        <v>6000</v>
      </c>
      <c r="S60" s="29">
        <f t="shared" si="1"/>
        <v>0.67400000000000004</v>
      </c>
      <c r="T60" s="30">
        <f t="shared" si="2"/>
        <v>12.522255192877743</v>
      </c>
      <c r="U60" s="31">
        <f t="shared" si="3"/>
        <v>2.8962827072509449E-3</v>
      </c>
      <c r="V60" s="31">
        <f t="shared" si="4"/>
        <v>8.5260566308408905E-3</v>
      </c>
      <c r="W60" s="28" t="str">
        <f t="shared" si="5"/>
        <v>&lt;MDL</v>
      </c>
      <c r="X60" s="32">
        <f t="shared" si="6"/>
        <v>0.23129082283024047</v>
      </c>
    </row>
    <row r="61" spans="1:24" ht="15" x14ac:dyDescent="0.15">
      <c r="A61" s="4" t="s">
        <v>76</v>
      </c>
      <c r="B61" s="5">
        <f t="shared" si="8"/>
        <v>44880</v>
      </c>
      <c r="C61" s="6" t="s">
        <v>9</v>
      </c>
      <c r="D61" s="7">
        <v>289</v>
      </c>
      <c r="E61" s="7">
        <v>311</v>
      </c>
      <c r="F61" s="8">
        <f t="shared" si="0"/>
        <v>5.1833333333333336</v>
      </c>
      <c r="G61" s="9">
        <v>2</v>
      </c>
      <c r="H61" s="10">
        <v>4674.3599999999997</v>
      </c>
      <c r="I61" s="10">
        <v>4674.29</v>
      </c>
      <c r="J61" s="10">
        <v>4576.6899999999996</v>
      </c>
      <c r="K61" s="10">
        <v>4580.32</v>
      </c>
      <c r="L61" s="5">
        <f t="shared" si="7"/>
        <v>44902</v>
      </c>
      <c r="M61" s="11" t="s">
        <v>10</v>
      </c>
      <c r="N61" s="27">
        <v>35.299999999999997</v>
      </c>
      <c r="O61" s="28">
        <v>107</v>
      </c>
      <c r="P61" s="29">
        <v>54000</v>
      </c>
      <c r="Q61" s="28">
        <v>21</v>
      </c>
      <c r="R61" s="29">
        <v>6000</v>
      </c>
      <c r="S61" s="29">
        <f t="shared" si="1"/>
        <v>0.622</v>
      </c>
      <c r="T61" s="30">
        <f t="shared" si="2"/>
        <v>5.9485530546620868</v>
      </c>
      <c r="U61" s="31">
        <f t="shared" si="3"/>
        <v>6.9160002847367917E-3</v>
      </c>
      <c r="V61" s="31">
        <f t="shared" si="4"/>
        <v>1.1353939572913242E-2</v>
      </c>
      <c r="W61" s="28" t="str">
        <f t="shared" si="5"/>
        <v>&lt;MDL</v>
      </c>
      <c r="X61" s="32">
        <f t="shared" si="6"/>
        <v>1.1626357235422962</v>
      </c>
    </row>
    <row r="62" spans="1:24" ht="15" x14ac:dyDescent="0.15">
      <c r="A62" s="4" t="s">
        <v>77</v>
      </c>
      <c r="B62" s="5">
        <f t="shared" si="8"/>
        <v>44880</v>
      </c>
      <c r="C62" s="6" t="s">
        <v>22</v>
      </c>
      <c r="D62" s="7">
        <v>288</v>
      </c>
      <c r="E62" s="7">
        <v>333</v>
      </c>
      <c r="F62" s="8">
        <f t="shared" si="0"/>
        <v>5.55</v>
      </c>
      <c r="G62" s="9">
        <v>2</v>
      </c>
      <c r="H62" s="10">
        <v>4674.3599999999997</v>
      </c>
      <c r="I62" s="10">
        <v>4674.29</v>
      </c>
      <c r="J62" s="10">
        <v>4916.3999999999996</v>
      </c>
      <c r="K62" s="10">
        <v>4917.4399999999996</v>
      </c>
      <c r="L62" s="5">
        <f t="shared" si="7"/>
        <v>44902</v>
      </c>
      <c r="M62" s="11" t="s">
        <v>13</v>
      </c>
      <c r="N62" s="27">
        <v>35.1</v>
      </c>
      <c r="O62" s="28">
        <v>62</v>
      </c>
      <c r="P62" s="29">
        <v>54000</v>
      </c>
      <c r="Q62" s="28">
        <v>13</v>
      </c>
      <c r="R62" s="29">
        <v>6000</v>
      </c>
      <c r="S62" s="29">
        <f t="shared" si="1"/>
        <v>0.66600000000000004</v>
      </c>
      <c r="T62" s="30">
        <f t="shared" si="2"/>
        <v>1.6666666666661749</v>
      </c>
      <c r="U62" s="31">
        <f t="shared" si="3"/>
        <v>4.3570002417739036E-3</v>
      </c>
      <c r="V62" s="31">
        <f t="shared" si="4"/>
        <v>8.6284717255056455E-3</v>
      </c>
      <c r="W62" s="28" t="str">
        <f t="shared" si="5"/>
        <v>&lt;MDL</v>
      </c>
      <c r="X62" s="32">
        <f t="shared" si="6"/>
        <v>2.6142001450651131</v>
      </c>
    </row>
    <row r="63" spans="1:24" ht="15" x14ac:dyDescent="0.15">
      <c r="A63" s="4" t="s">
        <v>78</v>
      </c>
      <c r="B63" s="5">
        <f t="shared" si="8"/>
        <v>44880</v>
      </c>
      <c r="C63" s="6" t="s">
        <v>15</v>
      </c>
      <c r="D63" s="7">
        <v>387</v>
      </c>
      <c r="E63" s="7">
        <v>341</v>
      </c>
      <c r="F63" s="8">
        <f t="shared" si="0"/>
        <v>5.6833333333333336</v>
      </c>
      <c r="G63" s="9">
        <v>2</v>
      </c>
      <c r="H63" s="10">
        <v>4674.3599999999997</v>
      </c>
      <c r="I63" s="10">
        <v>4674.29</v>
      </c>
      <c r="J63" s="10">
        <v>4450.2299999999996</v>
      </c>
      <c r="K63" s="10">
        <v>4454.09</v>
      </c>
      <c r="L63" s="5">
        <f t="shared" si="7"/>
        <v>44902</v>
      </c>
      <c r="M63" s="11" t="s">
        <v>13</v>
      </c>
      <c r="N63" s="27">
        <v>35.1</v>
      </c>
      <c r="O63" s="28">
        <v>62</v>
      </c>
      <c r="P63" s="29">
        <v>54000</v>
      </c>
      <c r="Q63" s="28">
        <v>9</v>
      </c>
      <c r="R63" s="29">
        <v>6000</v>
      </c>
      <c r="S63" s="29">
        <f t="shared" si="1"/>
        <v>0.68200000000000005</v>
      </c>
      <c r="T63" s="30">
        <f t="shared" si="2"/>
        <v>5.7624633431089309</v>
      </c>
      <c r="U63" s="31">
        <f t="shared" si="3"/>
        <v>1.469834205795974E-3</v>
      </c>
      <c r="V63" s="31">
        <f t="shared" si="4"/>
        <v>8.4260442363442226E-3</v>
      </c>
      <c r="W63" s="28" t="str">
        <f t="shared" si="5"/>
        <v>&lt;MDL</v>
      </c>
      <c r="X63" s="32">
        <f t="shared" si="6"/>
        <v>0.25507046522971499</v>
      </c>
    </row>
    <row r="64" spans="1:24" ht="15" x14ac:dyDescent="0.15">
      <c r="A64" s="4" t="s">
        <v>79</v>
      </c>
      <c r="B64" s="5">
        <f t="shared" si="8"/>
        <v>44880</v>
      </c>
      <c r="C64" s="6" t="s">
        <v>15</v>
      </c>
      <c r="D64" s="7">
        <v>384</v>
      </c>
      <c r="E64" s="7">
        <v>334</v>
      </c>
      <c r="F64" s="8">
        <f t="shared" si="0"/>
        <v>5.5666666666666664</v>
      </c>
      <c r="G64" s="9">
        <v>2</v>
      </c>
      <c r="H64" s="10">
        <v>4674.3599999999997</v>
      </c>
      <c r="I64" s="10">
        <v>4674.29</v>
      </c>
      <c r="J64" s="10">
        <v>4672.57</v>
      </c>
      <c r="K64" s="10">
        <v>4677.95</v>
      </c>
      <c r="L64" s="5">
        <v>44903</v>
      </c>
      <c r="M64" s="11" t="s">
        <v>10</v>
      </c>
      <c r="N64" s="27">
        <v>35.299999999999997</v>
      </c>
      <c r="O64" s="28">
        <v>107</v>
      </c>
      <c r="P64" s="29">
        <v>54000</v>
      </c>
      <c r="Q64" s="28">
        <v>15</v>
      </c>
      <c r="R64" s="29">
        <v>6000</v>
      </c>
      <c r="S64" s="29">
        <f t="shared" si="1"/>
        <v>0.66800000000000004</v>
      </c>
      <c r="T64" s="30">
        <f t="shared" si="2"/>
        <v>8.1586826347302654</v>
      </c>
      <c r="U64" s="31">
        <f t="shared" si="3"/>
        <v>2.1989386037493783E-3</v>
      </c>
      <c r="V64" s="31">
        <f t="shared" si="4"/>
        <v>1.0572081458610832E-2</v>
      </c>
      <c r="W64" s="28" t="str">
        <f t="shared" si="5"/>
        <v>&lt;MDL</v>
      </c>
      <c r="X64" s="32">
        <f t="shared" si="6"/>
        <v>0.26952128207424475</v>
      </c>
    </row>
    <row r="65" spans="1:24" ht="15" x14ac:dyDescent="0.15">
      <c r="A65" s="4" t="s">
        <v>80</v>
      </c>
      <c r="B65" s="5">
        <f t="shared" si="8"/>
        <v>44880</v>
      </c>
      <c r="C65" s="6" t="s">
        <v>15</v>
      </c>
      <c r="D65" s="7">
        <v>291</v>
      </c>
      <c r="E65" s="7">
        <v>308</v>
      </c>
      <c r="F65" s="8">
        <f t="shared" si="0"/>
        <v>5.1333333333333337</v>
      </c>
      <c r="G65" s="9">
        <v>2</v>
      </c>
      <c r="H65" s="10">
        <v>4674.3599999999997</v>
      </c>
      <c r="I65" s="10">
        <v>4674.29</v>
      </c>
      <c r="J65" s="10">
        <v>4578.4799999999996</v>
      </c>
      <c r="K65" s="10">
        <v>4582.2700000000004</v>
      </c>
      <c r="L65" s="5">
        <f t="shared" si="7"/>
        <v>44903</v>
      </c>
      <c r="M65" s="11" t="s">
        <v>36</v>
      </c>
      <c r="N65" s="27">
        <v>35.9</v>
      </c>
      <c r="O65" s="28">
        <v>206</v>
      </c>
      <c r="P65" s="29">
        <v>54000</v>
      </c>
      <c r="Q65" s="28">
        <v>24</v>
      </c>
      <c r="R65" s="29">
        <v>6000</v>
      </c>
      <c r="S65" s="29">
        <f t="shared" si="1"/>
        <v>0.61599999999999999</v>
      </c>
      <c r="T65" s="30">
        <f t="shared" si="2"/>
        <v>6.266233766234711</v>
      </c>
      <c r="U65" s="31">
        <f t="shared" si="3"/>
        <v>8.3739638057186896E-4</v>
      </c>
      <c r="V65" s="31">
        <f t="shared" si="4"/>
        <v>1.4765304863170979E-2</v>
      </c>
      <c r="W65" s="28" t="str">
        <f t="shared" si="5"/>
        <v>&lt;MDL</v>
      </c>
      <c r="X65" s="32">
        <f t="shared" si="6"/>
        <v>0.13363631358346981</v>
      </c>
    </row>
    <row r="66" spans="1:24" ht="15" x14ac:dyDescent="0.15">
      <c r="A66" s="4" t="s">
        <v>81</v>
      </c>
      <c r="B66" s="5">
        <f t="shared" si="8"/>
        <v>44880</v>
      </c>
      <c r="C66" s="6" t="s">
        <v>15</v>
      </c>
      <c r="D66" s="7">
        <v>386</v>
      </c>
      <c r="E66" s="7">
        <v>311</v>
      </c>
      <c r="F66" s="8">
        <f t="shared" si="0"/>
        <v>5.1833333333333336</v>
      </c>
      <c r="G66" s="9">
        <v>2</v>
      </c>
      <c r="H66" s="10">
        <v>4674.3599999999997</v>
      </c>
      <c r="I66" s="10">
        <v>4674.29</v>
      </c>
      <c r="J66" s="10">
        <v>4628.04</v>
      </c>
      <c r="K66" s="10">
        <v>4635.74</v>
      </c>
      <c r="L66" s="5">
        <f t="shared" si="7"/>
        <v>44903</v>
      </c>
      <c r="M66" s="11" t="s">
        <v>13</v>
      </c>
      <c r="N66" s="27">
        <v>35.1</v>
      </c>
      <c r="O66" s="28">
        <v>62</v>
      </c>
      <c r="P66" s="29">
        <v>54000</v>
      </c>
      <c r="Q66" s="28">
        <v>17</v>
      </c>
      <c r="R66" s="29">
        <v>6000</v>
      </c>
      <c r="S66" s="29">
        <f t="shared" si="1"/>
        <v>0.622</v>
      </c>
      <c r="T66" s="30">
        <f t="shared" si="2"/>
        <v>12.491961414790236</v>
      </c>
      <c r="U66" s="31">
        <f t="shared" si="3"/>
        <v>7.7188060991800426E-3</v>
      </c>
      <c r="V66" s="31">
        <f t="shared" si="4"/>
        <v>9.2388459311684244E-3</v>
      </c>
      <c r="W66" s="28" t="str">
        <f t="shared" si="5"/>
        <v>&lt;MDL</v>
      </c>
      <c r="X66" s="32">
        <f t="shared" si="6"/>
        <v>0.61790185246979135</v>
      </c>
    </row>
    <row r="67" spans="1:24" ht="15" x14ac:dyDescent="0.15">
      <c r="A67" s="4" t="s">
        <v>82</v>
      </c>
      <c r="B67" s="5">
        <f t="shared" si="8"/>
        <v>44880</v>
      </c>
      <c r="C67" s="6" t="s">
        <v>15</v>
      </c>
      <c r="D67" s="7">
        <v>398</v>
      </c>
      <c r="E67" s="7">
        <v>316</v>
      </c>
      <c r="F67" s="8">
        <f t="shared" ref="F67:F130" si="9">E67/60</f>
        <v>5.2666666666666666</v>
      </c>
      <c r="G67" s="9">
        <v>2</v>
      </c>
      <c r="H67" s="10">
        <v>4674.3599999999997</v>
      </c>
      <c r="I67" s="10">
        <v>4674.29</v>
      </c>
      <c r="J67" s="10">
        <v>4695.82</v>
      </c>
      <c r="K67" s="10">
        <v>4696.09</v>
      </c>
      <c r="L67" s="5">
        <f t="shared" si="7"/>
        <v>44903</v>
      </c>
      <c r="M67" s="11" t="s">
        <v>10</v>
      </c>
      <c r="N67" s="27">
        <v>35.299999999999997</v>
      </c>
      <c r="O67" s="28">
        <v>107</v>
      </c>
      <c r="P67" s="29">
        <v>54000</v>
      </c>
      <c r="Q67" s="28">
        <v>28</v>
      </c>
      <c r="R67" s="29">
        <v>6000</v>
      </c>
      <c r="S67" s="29">
        <f t="shared" ref="S67:S130" si="10">(G67*E67)/1000</f>
        <v>0.63200000000000001</v>
      </c>
      <c r="T67" s="30">
        <f t="shared" ref="T67:T130" si="11">((K67-J67)-(I67-H67))/((G67*E67)/1000)</f>
        <v>0.53797468354453404</v>
      </c>
      <c r="U67" s="31">
        <f t="shared" ref="U67:U130" si="12">(((Q67/R67)-(O67/P67))/(N67/100))/((G67*E67)/1000)</f>
        <v>1.2036007750856965E-2</v>
      </c>
      <c r="V67" s="31">
        <f t="shared" ref="V67:V130" si="13">(3+3.29*SQRT((O67/P67)*R67*(1+(R67/P67))))/((N67/100)*R67)/(E67*G67/1000)</f>
        <v>1.1174288630303855E-2</v>
      </c>
      <c r="W67" s="28" t="str">
        <f t="shared" ref="W67:W130" si="14">IF(U67&lt;V67,"&lt;MDL"," ")</f>
        <v xml:space="preserve"> </v>
      </c>
      <c r="X67" s="32">
        <f t="shared" ref="X67:X130" si="15">IF(T67&gt;0.01,IF(U67&gt;0,(U67*1000)/T67))</f>
        <v>22.372814407465725</v>
      </c>
    </row>
    <row r="68" spans="1:24" ht="15" x14ac:dyDescent="0.15">
      <c r="A68" s="4" t="s">
        <v>83</v>
      </c>
      <c r="B68" s="5">
        <f t="shared" si="8"/>
        <v>44880</v>
      </c>
      <c r="C68" s="6" t="s">
        <v>9</v>
      </c>
      <c r="D68" s="7">
        <v>383</v>
      </c>
      <c r="E68" s="7">
        <v>348</v>
      </c>
      <c r="F68" s="8">
        <f t="shared" si="9"/>
        <v>5.8</v>
      </c>
      <c r="G68" s="9">
        <v>2</v>
      </c>
      <c r="H68" s="10">
        <v>4674.3599999999997</v>
      </c>
      <c r="I68" s="10">
        <v>4674.29</v>
      </c>
      <c r="J68" s="10">
        <v>4548.04</v>
      </c>
      <c r="K68" s="10">
        <v>4548.3</v>
      </c>
      <c r="L68" s="5">
        <f t="shared" si="7"/>
        <v>44903</v>
      </c>
      <c r="M68" s="11" t="s">
        <v>10</v>
      </c>
      <c r="N68" s="27">
        <v>35.299999999999997</v>
      </c>
      <c r="O68" s="28">
        <v>107</v>
      </c>
      <c r="P68" s="29">
        <v>54000</v>
      </c>
      <c r="Q68" s="28">
        <v>18</v>
      </c>
      <c r="R68" s="29">
        <v>6000</v>
      </c>
      <c r="S68" s="29">
        <f t="shared" si="10"/>
        <v>0.69599999999999995</v>
      </c>
      <c r="T68" s="30">
        <f t="shared" si="11"/>
        <v>0.47413793103437823</v>
      </c>
      <c r="U68" s="31">
        <f t="shared" si="12"/>
        <v>4.1455769859273491E-3</v>
      </c>
      <c r="V68" s="31">
        <f t="shared" si="13"/>
        <v>1.0146767836712697E-2</v>
      </c>
      <c r="W68" s="28" t="str">
        <f t="shared" si="14"/>
        <v>&lt;MDL</v>
      </c>
      <c r="X68" s="32">
        <f t="shared" si="15"/>
        <v>8.7433987339577897</v>
      </c>
    </row>
    <row r="69" spans="1:24" ht="15" x14ac:dyDescent="0.15">
      <c r="A69" s="4" t="s">
        <v>84</v>
      </c>
      <c r="B69" s="5">
        <f t="shared" si="8"/>
        <v>44880</v>
      </c>
      <c r="C69" s="6" t="s">
        <v>15</v>
      </c>
      <c r="D69" s="7">
        <v>299</v>
      </c>
      <c r="E69" s="7">
        <v>344</v>
      </c>
      <c r="F69" s="8">
        <f t="shared" si="9"/>
        <v>5.7333333333333334</v>
      </c>
      <c r="G69" s="9">
        <v>2</v>
      </c>
      <c r="H69" s="10">
        <v>4674.3599999999997</v>
      </c>
      <c r="I69" s="10">
        <v>4674.29</v>
      </c>
      <c r="J69" s="10">
        <v>4456.68</v>
      </c>
      <c r="K69" s="10">
        <v>4466.79</v>
      </c>
      <c r="L69" s="5">
        <f t="shared" si="7"/>
        <v>44903</v>
      </c>
      <c r="M69" s="11" t="s">
        <v>13</v>
      </c>
      <c r="N69" s="27">
        <v>35.1</v>
      </c>
      <c r="O69" s="28">
        <v>62</v>
      </c>
      <c r="P69" s="29">
        <v>54000</v>
      </c>
      <c r="Q69" s="28">
        <v>20</v>
      </c>
      <c r="R69" s="29">
        <v>6000</v>
      </c>
      <c r="S69" s="29">
        <f t="shared" si="10"/>
        <v>0.68799999999999994</v>
      </c>
      <c r="T69" s="30">
        <f t="shared" si="11"/>
        <v>14.79651162790608</v>
      </c>
      <c r="U69" s="31">
        <f t="shared" si="12"/>
        <v>9.0488354915572843E-3</v>
      </c>
      <c r="V69" s="31">
        <f t="shared" si="13"/>
        <v>8.352561292422617E-3</v>
      </c>
      <c r="W69" s="28" t="str">
        <f t="shared" si="14"/>
        <v xml:space="preserve"> </v>
      </c>
      <c r="X69" s="32">
        <f t="shared" si="15"/>
        <v>0.61155194677718949</v>
      </c>
    </row>
    <row r="70" spans="1:24" ht="15" x14ac:dyDescent="0.15">
      <c r="A70" s="4" t="s">
        <v>85</v>
      </c>
      <c r="B70" s="5">
        <v>44881</v>
      </c>
      <c r="C70" s="6" t="s">
        <v>55</v>
      </c>
      <c r="D70" s="7">
        <v>386</v>
      </c>
      <c r="E70" s="7">
        <v>276</v>
      </c>
      <c r="F70" s="8">
        <f t="shared" si="9"/>
        <v>4.5999999999999996</v>
      </c>
      <c r="G70" s="9">
        <v>2</v>
      </c>
      <c r="H70" s="10">
        <v>4674.3599999999997</v>
      </c>
      <c r="I70" s="10">
        <v>4674.29</v>
      </c>
      <c r="J70" s="10">
        <v>4662.79</v>
      </c>
      <c r="K70" s="10">
        <v>4665.96</v>
      </c>
      <c r="L70" s="5">
        <f t="shared" si="7"/>
        <v>44903</v>
      </c>
      <c r="M70" s="11" t="s">
        <v>13</v>
      </c>
      <c r="N70" s="27">
        <v>35.1</v>
      </c>
      <c r="O70" s="28">
        <v>62</v>
      </c>
      <c r="P70" s="29">
        <v>54000</v>
      </c>
      <c r="Q70" s="28">
        <v>10</v>
      </c>
      <c r="R70" s="29">
        <v>6000</v>
      </c>
      <c r="S70" s="29">
        <f t="shared" si="10"/>
        <v>0.55200000000000005</v>
      </c>
      <c r="T70" s="30">
        <f t="shared" si="11"/>
        <v>5.8695652173909085</v>
      </c>
      <c r="U70" s="31">
        <f t="shared" si="12"/>
        <v>2.6761969864492678E-3</v>
      </c>
      <c r="V70" s="31">
        <f t="shared" si="13"/>
        <v>1.0410438712294854E-2</v>
      </c>
      <c r="W70" s="28" t="str">
        <f t="shared" si="14"/>
        <v>&lt;MDL</v>
      </c>
      <c r="X70" s="32">
        <f t="shared" si="15"/>
        <v>0.45594467176546155</v>
      </c>
    </row>
    <row r="71" spans="1:24" ht="15" x14ac:dyDescent="0.15">
      <c r="A71" s="4" t="s">
        <v>86</v>
      </c>
      <c r="B71" s="5">
        <f t="shared" si="8"/>
        <v>44881</v>
      </c>
      <c r="C71" s="6" t="s">
        <v>55</v>
      </c>
      <c r="D71" s="7">
        <v>398</v>
      </c>
      <c r="E71" s="7">
        <v>350</v>
      </c>
      <c r="F71" s="8">
        <f t="shared" si="9"/>
        <v>5.833333333333333</v>
      </c>
      <c r="G71" s="9">
        <v>2</v>
      </c>
      <c r="H71" s="10">
        <v>4674.3599999999997</v>
      </c>
      <c r="I71" s="10">
        <v>4674.29</v>
      </c>
      <c r="J71" s="10">
        <v>4443.67</v>
      </c>
      <c r="K71" s="10">
        <v>4448.24</v>
      </c>
      <c r="L71" s="5">
        <f t="shared" si="7"/>
        <v>44903</v>
      </c>
      <c r="M71" s="11" t="s">
        <v>10</v>
      </c>
      <c r="N71" s="27">
        <v>35.299999999999997</v>
      </c>
      <c r="O71" s="28">
        <v>114</v>
      </c>
      <c r="P71" s="29">
        <v>54000</v>
      </c>
      <c r="Q71" s="28">
        <v>24</v>
      </c>
      <c r="R71" s="29">
        <v>6000</v>
      </c>
      <c r="S71" s="29">
        <f t="shared" si="10"/>
        <v>0.7</v>
      </c>
      <c r="T71" s="30">
        <f t="shared" si="11"/>
        <v>6.6285714285705977</v>
      </c>
      <c r="U71" s="31">
        <f t="shared" si="12"/>
        <v>7.6442286074014142E-3</v>
      </c>
      <c r="V71" s="31">
        <f t="shared" si="13"/>
        <v>1.0348425816970382E-2</v>
      </c>
      <c r="W71" s="28" t="str">
        <f t="shared" si="14"/>
        <v>&lt;MDL</v>
      </c>
      <c r="X71" s="32">
        <f t="shared" si="15"/>
        <v>1.1532241433581165</v>
      </c>
    </row>
    <row r="72" spans="1:24" ht="15" x14ac:dyDescent="0.15">
      <c r="A72" s="4" t="s">
        <v>87</v>
      </c>
      <c r="B72" s="5">
        <f t="shared" si="8"/>
        <v>44881</v>
      </c>
      <c r="C72" s="6" t="s">
        <v>55</v>
      </c>
      <c r="D72" s="7">
        <v>269</v>
      </c>
      <c r="E72" s="7">
        <v>317</v>
      </c>
      <c r="F72" s="8">
        <f t="shared" si="9"/>
        <v>5.2833333333333332</v>
      </c>
      <c r="G72" s="9">
        <v>2</v>
      </c>
      <c r="H72" s="10">
        <v>4674.3599999999997</v>
      </c>
      <c r="I72" s="10">
        <v>4674.29</v>
      </c>
      <c r="J72" s="10">
        <v>4454.09</v>
      </c>
      <c r="K72" s="10">
        <v>4459.96</v>
      </c>
      <c r="L72" s="5">
        <v>44904</v>
      </c>
      <c r="M72" s="11" t="s">
        <v>36</v>
      </c>
      <c r="N72" s="27">
        <v>35.9</v>
      </c>
      <c r="O72" s="28">
        <v>206</v>
      </c>
      <c r="P72" s="29">
        <v>54000</v>
      </c>
      <c r="Q72" s="28">
        <v>26</v>
      </c>
      <c r="R72" s="29">
        <v>6000</v>
      </c>
      <c r="S72" s="29">
        <f t="shared" si="10"/>
        <v>0.63400000000000001</v>
      </c>
      <c r="T72" s="30">
        <f t="shared" si="11"/>
        <v>9.3690851735009453</v>
      </c>
      <c r="U72" s="31">
        <f t="shared" si="12"/>
        <v>2.278140815789208E-3</v>
      </c>
      <c r="V72" s="31">
        <f t="shared" si="13"/>
        <v>1.4346100624153505E-2</v>
      </c>
      <c r="W72" s="28" t="str">
        <f t="shared" si="14"/>
        <v>&lt;MDL</v>
      </c>
      <c r="X72" s="32">
        <f t="shared" si="15"/>
        <v>0.2431550971734773</v>
      </c>
    </row>
    <row r="73" spans="1:24" ht="15" x14ac:dyDescent="0.15">
      <c r="A73" s="4" t="s">
        <v>88</v>
      </c>
      <c r="B73" s="5">
        <f t="shared" si="8"/>
        <v>44881</v>
      </c>
      <c r="C73" s="6" t="s">
        <v>55</v>
      </c>
      <c r="D73" s="7">
        <v>387</v>
      </c>
      <c r="E73" s="7">
        <v>319</v>
      </c>
      <c r="F73" s="8">
        <f t="shared" si="9"/>
        <v>5.3166666666666664</v>
      </c>
      <c r="G73" s="9">
        <v>2</v>
      </c>
      <c r="H73" s="10">
        <v>4674.3599999999997</v>
      </c>
      <c r="I73" s="10">
        <v>4674.29</v>
      </c>
      <c r="J73" s="10">
        <v>4710.55</v>
      </c>
      <c r="K73" s="10">
        <v>4715.97</v>
      </c>
      <c r="L73" s="5">
        <f t="shared" ref="L73:L136" si="16">L72</f>
        <v>44904</v>
      </c>
      <c r="M73" s="11" t="s">
        <v>13</v>
      </c>
      <c r="N73" s="27">
        <v>35.1</v>
      </c>
      <c r="O73" s="28">
        <v>75</v>
      </c>
      <c r="P73" s="29">
        <v>54000</v>
      </c>
      <c r="Q73" s="28">
        <v>16</v>
      </c>
      <c r="R73" s="29">
        <v>6000</v>
      </c>
      <c r="S73" s="29">
        <f t="shared" si="10"/>
        <v>0.63800000000000001</v>
      </c>
      <c r="T73" s="30">
        <f t="shared" si="11"/>
        <v>8.6050156739808497</v>
      </c>
      <c r="U73" s="31">
        <f t="shared" si="12"/>
        <v>5.7059444032624097E-3</v>
      </c>
      <c r="V73" s="31">
        <f t="shared" si="13"/>
        <v>9.68359634508624E-3</v>
      </c>
      <c r="W73" s="28" t="str">
        <f t="shared" si="14"/>
        <v>&lt;MDL</v>
      </c>
      <c r="X73" s="32">
        <f t="shared" si="15"/>
        <v>0.66309517837551224</v>
      </c>
    </row>
    <row r="74" spans="1:24" ht="15" x14ac:dyDescent="0.15">
      <c r="A74" s="4" t="s">
        <v>89</v>
      </c>
      <c r="B74" s="5">
        <f t="shared" si="8"/>
        <v>44881</v>
      </c>
      <c r="C74" s="6" t="s">
        <v>46</v>
      </c>
      <c r="D74" s="7">
        <v>384</v>
      </c>
      <c r="E74" s="7">
        <v>196</v>
      </c>
      <c r="F74" s="8">
        <f t="shared" si="9"/>
        <v>3.2666666666666666</v>
      </c>
      <c r="G74" s="9">
        <v>2</v>
      </c>
      <c r="H74" s="10">
        <v>4674.3599999999997</v>
      </c>
      <c r="I74" s="10">
        <v>4674.29</v>
      </c>
      <c r="J74" s="10">
        <v>4483.8999999999996</v>
      </c>
      <c r="K74" s="10">
        <v>4490.26</v>
      </c>
      <c r="L74" s="5">
        <f t="shared" si="16"/>
        <v>44904</v>
      </c>
      <c r="M74" s="11" t="s">
        <v>10</v>
      </c>
      <c r="N74" s="27">
        <v>35.299999999999997</v>
      </c>
      <c r="O74" s="28">
        <v>114</v>
      </c>
      <c r="P74" s="29">
        <v>54000</v>
      </c>
      <c r="Q74" s="28">
        <v>17</v>
      </c>
      <c r="R74" s="29">
        <v>6000</v>
      </c>
      <c r="S74" s="29">
        <f t="shared" si="10"/>
        <v>0.39200000000000002</v>
      </c>
      <c r="T74" s="30">
        <f t="shared" si="11"/>
        <v>16.403061224490539</v>
      </c>
      <c r="U74" s="31">
        <f t="shared" si="12"/>
        <v>5.2192737340450842E-3</v>
      </c>
      <c r="V74" s="31">
        <f t="shared" si="13"/>
        <v>1.8479331816018536E-2</v>
      </c>
      <c r="W74" s="28" t="str">
        <f t="shared" si="14"/>
        <v>&lt;MDL</v>
      </c>
      <c r="X74" s="32">
        <f t="shared" si="15"/>
        <v>0.31818900524814625</v>
      </c>
    </row>
    <row r="75" spans="1:24" ht="15" x14ac:dyDescent="0.15">
      <c r="A75" s="4" t="s">
        <v>90</v>
      </c>
      <c r="B75" s="5">
        <f t="shared" si="8"/>
        <v>44881</v>
      </c>
      <c r="C75" s="6" t="s">
        <v>9</v>
      </c>
      <c r="D75" s="7">
        <v>383</v>
      </c>
      <c r="E75" s="7">
        <v>246</v>
      </c>
      <c r="F75" s="8">
        <f t="shared" si="9"/>
        <v>4.0999999999999996</v>
      </c>
      <c r="G75" s="9">
        <v>2</v>
      </c>
      <c r="H75" s="10">
        <v>4674.3599999999997</v>
      </c>
      <c r="I75" s="10">
        <v>4674.29</v>
      </c>
      <c r="J75" s="10">
        <v>4585.92</v>
      </c>
      <c r="K75" s="10">
        <v>4591.46</v>
      </c>
      <c r="L75" s="5">
        <f t="shared" si="16"/>
        <v>44904</v>
      </c>
      <c r="M75" s="11" t="s">
        <v>10</v>
      </c>
      <c r="N75" s="27">
        <v>35.299999999999997</v>
      </c>
      <c r="O75" s="28">
        <v>114</v>
      </c>
      <c r="P75" s="29">
        <v>54000</v>
      </c>
      <c r="Q75" s="28">
        <v>17</v>
      </c>
      <c r="R75" s="29">
        <v>6000</v>
      </c>
      <c r="S75" s="29">
        <f t="shared" si="10"/>
        <v>0.49199999999999999</v>
      </c>
      <c r="T75" s="30">
        <f t="shared" si="11"/>
        <v>11.402439024389579</v>
      </c>
      <c r="U75" s="31">
        <f t="shared" si="12"/>
        <v>4.158445739320474E-3</v>
      </c>
      <c r="V75" s="31">
        <f t="shared" si="13"/>
        <v>1.4723370064795257E-2</v>
      </c>
      <c r="W75" s="28" t="str">
        <f t="shared" si="14"/>
        <v>&lt;MDL</v>
      </c>
      <c r="X75" s="32">
        <f t="shared" si="15"/>
        <v>0.36469791510620181</v>
      </c>
    </row>
    <row r="76" spans="1:24" ht="15" x14ac:dyDescent="0.15">
      <c r="A76" s="4" t="s">
        <v>91</v>
      </c>
      <c r="B76" s="5">
        <f t="shared" si="8"/>
        <v>44881</v>
      </c>
      <c r="C76" s="6" t="s">
        <v>9</v>
      </c>
      <c r="D76" s="7">
        <v>288</v>
      </c>
      <c r="E76" s="7">
        <v>227</v>
      </c>
      <c r="F76" s="8">
        <f t="shared" si="9"/>
        <v>3.7833333333333332</v>
      </c>
      <c r="G76" s="9">
        <v>2</v>
      </c>
      <c r="H76" s="10">
        <v>4674.3599999999997</v>
      </c>
      <c r="I76" s="10">
        <v>4674.29</v>
      </c>
      <c r="J76" s="10">
        <v>4661.93</v>
      </c>
      <c r="K76" s="10">
        <v>4664.05</v>
      </c>
      <c r="L76" s="5">
        <f t="shared" si="16"/>
        <v>44904</v>
      </c>
      <c r="M76" s="11" t="s">
        <v>13</v>
      </c>
      <c r="N76" s="27">
        <v>35.1</v>
      </c>
      <c r="O76" s="28">
        <v>75</v>
      </c>
      <c r="P76" s="29">
        <v>54000</v>
      </c>
      <c r="Q76" s="28">
        <v>9</v>
      </c>
      <c r="R76" s="29">
        <v>6000</v>
      </c>
      <c r="S76" s="29">
        <f t="shared" si="10"/>
        <v>0.45400000000000001</v>
      </c>
      <c r="T76" s="30">
        <f t="shared" si="11"/>
        <v>4.8237885462546251</v>
      </c>
      <c r="U76" s="31">
        <f t="shared" si="12"/>
        <v>6.9725963020138228E-4</v>
      </c>
      <c r="V76" s="31">
        <f t="shared" si="13"/>
        <v>1.3608225700804012E-2</v>
      </c>
      <c r="W76" s="28" t="str">
        <f t="shared" si="14"/>
        <v>&lt;MDL</v>
      </c>
      <c r="X76" s="32">
        <f t="shared" si="15"/>
        <v>0.14454606032487918</v>
      </c>
    </row>
    <row r="77" spans="1:24" ht="15" x14ac:dyDescent="0.15">
      <c r="A77" s="4" t="s">
        <v>92</v>
      </c>
      <c r="B77" s="5">
        <f t="shared" si="8"/>
        <v>44881</v>
      </c>
      <c r="C77" s="6" t="s">
        <v>9</v>
      </c>
      <c r="D77" s="4">
        <v>291</v>
      </c>
      <c r="E77" s="4">
        <v>235</v>
      </c>
      <c r="F77" s="8">
        <f t="shared" si="9"/>
        <v>3.9166666666666665</v>
      </c>
      <c r="G77" s="9">
        <v>2</v>
      </c>
      <c r="H77" s="10">
        <v>4674.3599999999997</v>
      </c>
      <c r="I77" s="10">
        <v>4674.29</v>
      </c>
      <c r="J77" s="10">
        <v>4611.91</v>
      </c>
      <c r="K77" s="10">
        <v>4627.01</v>
      </c>
      <c r="L77" s="5">
        <f t="shared" si="16"/>
        <v>44904</v>
      </c>
      <c r="M77" s="11" t="s">
        <v>13</v>
      </c>
      <c r="N77" s="27">
        <v>35.1</v>
      </c>
      <c r="O77" s="28">
        <v>75</v>
      </c>
      <c r="P77" s="29">
        <v>54000</v>
      </c>
      <c r="Q77" s="28">
        <v>9</v>
      </c>
      <c r="R77" s="29">
        <v>6000</v>
      </c>
      <c r="S77" s="29">
        <f t="shared" si="10"/>
        <v>0.47</v>
      </c>
      <c r="T77" s="30">
        <f t="shared" si="11"/>
        <v>32.276595744681011</v>
      </c>
      <c r="U77" s="31">
        <f t="shared" si="12"/>
        <v>6.7352313215197359E-4</v>
      </c>
      <c r="V77" s="31">
        <f t="shared" si="13"/>
        <v>1.31449669535426E-2</v>
      </c>
      <c r="W77" s="28" t="str">
        <f t="shared" si="14"/>
        <v>&lt;MDL</v>
      </c>
      <c r="X77" s="32">
        <f t="shared" si="15"/>
        <v>2.0867229539316152E-2</v>
      </c>
    </row>
    <row r="78" spans="1:24" ht="15" x14ac:dyDescent="0.15">
      <c r="A78" s="4" t="s">
        <v>93</v>
      </c>
      <c r="B78" s="5">
        <f t="shared" ref="B78:B141" si="17">B77</f>
        <v>44881</v>
      </c>
      <c r="C78" s="6" t="s">
        <v>9</v>
      </c>
      <c r="D78" s="4">
        <v>348</v>
      </c>
      <c r="E78" s="4">
        <v>358</v>
      </c>
      <c r="F78" s="8">
        <f t="shared" si="9"/>
        <v>5.9666666666666668</v>
      </c>
      <c r="G78" s="9">
        <v>2</v>
      </c>
      <c r="H78" s="10">
        <v>4674.3599999999997</v>
      </c>
      <c r="I78" s="10">
        <v>4674.29</v>
      </c>
      <c r="J78" s="10">
        <v>4812.71</v>
      </c>
      <c r="K78" s="10">
        <v>4813.55</v>
      </c>
      <c r="L78" s="5">
        <f t="shared" si="16"/>
        <v>44904</v>
      </c>
      <c r="M78" s="11" t="s">
        <v>10</v>
      </c>
      <c r="N78" s="27">
        <v>35.299999999999997</v>
      </c>
      <c r="O78" s="28">
        <v>114</v>
      </c>
      <c r="P78" s="29">
        <v>54000</v>
      </c>
      <c r="Q78" s="28">
        <v>14</v>
      </c>
      <c r="R78" s="29">
        <v>6000</v>
      </c>
      <c r="S78" s="29">
        <f t="shared" si="10"/>
        <v>0.71599999999999997</v>
      </c>
      <c r="T78" s="30">
        <f t="shared" si="11"/>
        <v>1.2709497206701879</v>
      </c>
      <c r="U78" s="31">
        <f t="shared" si="12"/>
        <v>8.7922445369388743E-4</v>
      </c>
      <c r="V78" s="31">
        <f t="shared" si="13"/>
        <v>1.0117176078043669E-2</v>
      </c>
      <c r="W78" s="28" t="str">
        <f t="shared" si="14"/>
        <v>&lt;MDL</v>
      </c>
      <c r="X78" s="32">
        <f t="shared" si="15"/>
        <v>0.69178539433508135</v>
      </c>
    </row>
    <row r="79" spans="1:24" ht="15" x14ac:dyDescent="0.15">
      <c r="A79" s="4" t="s">
        <v>94</v>
      </c>
      <c r="B79" s="5">
        <f t="shared" si="17"/>
        <v>44881</v>
      </c>
      <c r="C79" s="6" t="s">
        <v>9</v>
      </c>
      <c r="D79" s="4">
        <v>273</v>
      </c>
      <c r="E79" s="4">
        <v>358</v>
      </c>
      <c r="F79" s="8">
        <f t="shared" si="9"/>
        <v>5.9666666666666668</v>
      </c>
      <c r="G79" s="9">
        <v>2</v>
      </c>
      <c r="H79" s="10">
        <v>4674.3599999999997</v>
      </c>
      <c r="I79" s="10">
        <v>4674.29</v>
      </c>
      <c r="J79" s="10">
        <v>4804.37</v>
      </c>
      <c r="K79" s="10">
        <v>4806.68</v>
      </c>
      <c r="L79" s="5">
        <f t="shared" si="16"/>
        <v>44904</v>
      </c>
      <c r="M79" s="11" t="s">
        <v>13</v>
      </c>
      <c r="N79" s="27">
        <v>35.1</v>
      </c>
      <c r="O79" s="28">
        <v>75</v>
      </c>
      <c r="P79" s="29">
        <v>54000</v>
      </c>
      <c r="Q79" s="28">
        <v>14</v>
      </c>
      <c r="R79" s="29">
        <v>6000</v>
      </c>
      <c r="S79" s="29">
        <f t="shared" si="10"/>
        <v>0.71599999999999997</v>
      </c>
      <c r="T79" s="30">
        <f t="shared" si="11"/>
        <v>3.3240223463688676</v>
      </c>
      <c r="U79" s="31">
        <f t="shared" si="12"/>
        <v>3.7579956884736527E-3</v>
      </c>
      <c r="V79" s="31">
        <f t="shared" si="13"/>
        <v>8.6286794248114831E-3</v>
      </c>
      <c r="W79" s="28" t="str">
        <f t="shared" si="14"/>
        <v>&lt;MDL</v>
      </c>
      <c r="X79" s="32">
        <f t="shared" si="15"/>
        <v>1.1305566861121898</v>
      </c>
    </row>
    <row r="80" spans="1:24" ht="15" x14ac:dyDescent="0.15">
      <c r="A80" s="4" t="s">
        <v>95</v>
      </c>
      <c r="B80" s="5">
        <f t="shared" si="17"/>
        <v>44881</v>
      </c>
      <c r="C80" s="6" t="s">
        <v>55</v>
      </c>
      <c r="D80" s="4">
        <v>299</v>
      </c>
      <c r="E80" s="4">
        <v>324</v>
      </c>
      <c r="F80" s="8">
        <f t="shared" si="9"/>
        <v>5.4</v>
      </c>
      <c r="G80" s="9">
        <v>2</v>
      </c>
      <c r="H80" s="10">
        <v>4674.3599999999997</v>
      </c>
      <c r="I80" s="10">
        <v>4674.29</v>
      </c>
      <c r="J80" s="10">
        <v>4595.04</v>
      </c>
      <c r="K80" s="10">
        <v>4597.3999999999996</v>
      </c>
      <c r="L80" s="5">
        <v>44905</v>
      </c>
      <c r="M80" s="11" t="s">
        <v>10</v>
      </c>
      <c r="N80" s="27">
        <v>35.299999999999997</v>
      </c>
      <c r="O80" s="28">
        <v>114</v>
      </c>
      <c r="P80" s="29">
        <v>54000</v>
      </c>
      <c r="Q80" s="28">
        <v>18</v>
      </c>
      <c r="R80" s="29">
        <v>6000</v>
      </c>
      <c r="S80" s="29">
        <f t="shared" si="10"/>
        <v>0.64800000000000002</v>
      </c>
      <c r="T80" s="30">
        <f t="shared" si="11"/>
        <v>3.7499999999990457</v>
      </c>
      <c r="U80" s="31">
        <f t="shared" si="12"/>
        <v>3.8859549928692738E-3</v>
      </c>
      <c r="V80" s="31">
        <f t="shared" si="13"/>
        <v>1.1178855049196398E-2</v>
      </c>
      <c r="W80" s="28" t="str">
        <f t="shared" si="14"/>
        <v>&lt;MDL</v>
      </c>
      <c r="X80" s="32">
        <f t="shared" si="15"/>
        <v>1.0362546647654034</v>
      </c>
    </row>
    <row r="81" spans="1:24" ht="15" x14ac:dyDescent="0.15">
      <c r="A81" s="4" t="s">
        <v>96</v>
      </c>
      <c r="B81" s="5">
        <v>44894</v>
      </c>
      <c r="C81" s="6" t="s">
        <v>12</v>
      </c>
      <c r="D81" s="4">
        <v>398</v>
      </c>
      <c r="E81" s="4">
        <v>340</v>
      </c>
      <c r="F81" s="8">
        <f t="shared" si="9"/>
        <v>5.666666666666667</v>
      </c>
      <c r="G81" s="9">
        <v>2</v>
      </c>
      <c r="H81" s="10">
        <v>4625.1499999999996</v>
      </c>
      <c r="I81" s="10">
        <v>4625.26</v>
      </c>
      <c r="J81" s="10">
        <v>4616.7</v>
      </c>
      <c r="K81" s="10">
        <v>4736.46</v>
      </c>
      <c r="L81" s="5">
        <f>L80</f>
        <v>44905</v>
      </c>
      <c r="M81" s="11" t="s">
        <v>36</v>
      </c>
      <c r="N81" s="27">
        <v>35.9</v>
      </c>
      <c r="O81" s="28">
        <v>225</v>
      </c>
      <c r="P81" s="29">
        <v>54000</v>
      </c>
      <c r="Q81" s="28">
        <v>51</v>
      </c>
      <c r="R81" s="29">
        <v>6000</v>
      </c>
      <c r="S81" s="29">
        <f t="shared" si="10"/>
        <v>0.68</v>
      </c>
      <c r="T81" s="30">
        <f t="shared" si="11"/>
        <v>175.95588235294062</v>
      </c>
      <c r="U81" s="31">
        <f t="shared" si="12"/>
        <v>1.775083292369873E-2</v>
      </c>
      <c r="V81" s="31">
        <f t="shared" si="13"/>
        <v>1.3886491959730605E-2</v>
      </c>
      <c r="W81" s="28" t="str">
        <f t="shared" si="14"/>
        <v xml:space="preserve"> </v>
      </c>
      <c r="X81" s="32">
        <f t="shared" si="15"/>
        <v>0.10088229325629064</v>
      </c>
    </row>
    <row r="82" spans="1:24" ht="15" x14ac:dyDescent="0.15">
      <c r="A82" s="4" t="s">
        <v>97</v>
      </c>
      <c r="B82" s="5">
        <v>44893</v>
      </c>
      <c r="C82" s="6" t="s">
        <v>12</v>
      </c>
      <c r="D82" s="4">
        <v>398</v>
      </c>
      <c r="E82" s="4">
        <v>347</v>
      </c>
      <c r="F82" s="8">
        <f t="shared" si="9"/>
        <v>5.7833333333333332</v>
      </c>
      <c r="G82" s="9">
        <v>2</v>
      </c>
      <c r="H82" s="10">
        <v>4625.1499999999996</v>
      </c>
      <c r="I82" s="10">
        <v>4625.26</v>
      </c>
      <c r="J82" s="10">
        <v>4599.07</v>
      </c>
      <c r="K82" s="10">
        <v>4620.54</v>
      </c>
      <c r="L82" s="5">
        <f t="shared" si="16"/>
        <v>44905</v>
      </c>
      <c r="M82" s="11" t="s">
        <v>13</v>
      </c>
      <c r="N82" s="27">
        <v>35.1</v>
      </c>
      <c r="O82" s="28">
        <v>62</v>
      </c>
      <c r="P82" s="29">
        <v>54000</v>
      </c>
      <c r="Q82" s="28">
        <v>28</v>
      </c>
      <c r="R82" s="29">
        <v>6000</v>
      </c>
      <c r="S82" s="29">
        <f t="shared" si="10"/>
        <v>0.69399999999999995</v>
      </c>
      <c r="T82" s="30">
        <f t="shared" si="11"/>
        <v>30.778097982708463</v>
      </c>
      <c r="U82" s="31">
        <f t="shared" si="12"/>
        <v>1.4444192051193867E-2</v>
      </c>
      <c r="V82" s="31">
        <f t="shared" si="13"/>
        <v>8.2803489469549865E-3</v>
      </c>
      <c r="W82" s="28" t="str">
        <f t="shared" si="14"/>
        <v xml:space="preserve"> </v>
      </c>
      <c r="X82" s="32">
        <f t="shared" si="15"/>
        <v>0.46930099641988282</v>
      </c>
    </row>
    <row r="83" spans="1:24" ht="15" x14ac:dyDescent="0.15">
      <c r="A83" s="4" t="s">
        <v>98</v>
      </c>
      <c r="B83" s="5">
        <f t="shared" si="17"/>
        <v>44893</v>
      </c>
      <c r="C83" s="6" t="s">
        <v>9</v>
      </c>
      <c r="D83" s="4">
        <v>288</v>
      </c>
      <c r="E83" s="4">
        <v>375</v>
      </c>
      <c r="F83" s="8">
        <f t="shared" si="9"/>
        <v>6.25</v>
      </c>
      <c r="G83" s="9">
        <v>2</v>
      </c>
      <c r="H83" s="10">
        <v>4625.1499999999996</v>
      </c>
      <c r="I83" s="10">
        <v>4625.26</v>
      </c>
      <c r="J83" s="10">
        <v>4657.47</v>
      </c>
      <c r="K83" s="4">
        <v>4666.3100000000004</v>
      </c>
      <c r="L83" s="5">
        <f t="shared" si="16"/>
        <v>44905</v>
      </c>
      <c r="M83" s="11" t="s">
        <v>10</v>
      </c>
      <c r="N83" s="27">
        <v>35.299999999999997</v>
      </c>
      <c r="O83" s="28">
        <v>121</v>
      </c>
      <c r="P83" s="29">
        <v>54000</v>
      </c>
      <c r="Q83" s="28">
        <v>14</v>
      </c>
      <c r="R83" s="29">
        <v>6000</v>
      </c>
      <c r="S83" s="29">
        <f t="shared" si="10"/>
        <v>0.75</v>
      </c>
      <c r="T83" s="30">
        <f t="shared" si="11"/>
        <v>11.639999999999418</v>
      </c>
      <c r="U83" s="31">
        <f t="shared" si="12"/>
        <v>3.4973594935823574E-4</v>
      </c>
      <c r="V83" s="31">
        <f t="shared" si="13"/>
        <v>9.8935283825757111E-3</v>
      </c>
      <c r="W83" s="28" t="str">
        <f t="shared" si="14"/>
        <v>&lt;MDL</v>
      </c>
      <c r="X83" s="32">
        <f t="shared" si="15"/>
        <v>3.0046043759300107E-2</v>
      </c>
    </row>
    <row r="84" spans="1:24" ht="15" x14ac:dyDescent="0.15">
      <c r="A84" s="4" t="s">
        <v>99</v>
      </c>
      <c r="B84" s="5">
        <f t="shared" si="17"/>
        <v>44893</v>
      </c>
      <c r="C84" s="6" t="s">
        <v>9</v>
      </c>
      <c r="D84" s="4">
        <v>291</v>
      </c>
      <c r="E84" s="4">
        <v>359</v>
      </c>
      <c r="F84" s="8">
        <f t="shared" si="9"/>
        <v>5.9833333333333334</v>
      </c>
      <c r="G84" s="9">
        <v>2</v>
      </c>
      <c r="H84" s="10">
        <v>4625.1499999999996</v>
      </c>
      <c r="I84" s="10">
        <v>4625.26</v>
      </c>
      <c r="J84" s="10">
        <v>4730.66</v>
      </c>
      <c r="K84" s="4">
        <v>4756.13</v>
      </c>
      <c r="L84" s="5">
        <f t="shared" si="16"/>
        <v>44905</v>
      </c>
      <c r="M84" s="11" t="s">
        <v>36</v>
      </c>
      <c r="N84" s="27">
        <v>35.9</v>
      </c>
      <c r="O84" s="28">
        <v>225</v>
      </c>
      <c r="P84" s="29">
        <v>54000</v>
      </c>
      <c r="Q84" s="28">
        <v>33</v>
      </c>
      <c r="R84" s="29">
        <v>6000</v>
      </c>
      <c r="S84" s="29">
        <f t="shared" si="10"/>
        <v>0.71799999999999997</v>
      </c>
      <c r="T84" s="30">
        <f t="shared" si="11"/>
        <v>35.320334261837985</v>
      </c>
      <c r="U84" s="31">
        <f t="shared" si="12"/>
        <v>5.1727303998779228E-3</v>
      </c>
      <c r="V84" s="31">
        <f t="shared" si="13"/>
        <v>1.3151552273839573E-2</v>
      </c>
      <c r="W84" s="28" t="str">
        <f t="shared" si="14"/>
        <v>&lt;MDL</v>
      </c>
      <c r="X84" s="32">
        <f t="shared" si="15"/>
        <v>0.14645190958645096</v>
      </c>
    </row>
    <row r="85" spans="1:24" ht="15" x14ac:dyDescent="0.15">
      <c r="A85" s="4" t="s">
        <v>100</v>
      </c>
      <c r="B85" s="5">
        <f t="shared" si="17"/>
        <v>44893</v>
      </c>
      <c r="C85" s="6" t="s">
        <v>9</v>
      </c>
      <c r="D85" s="4">
        <v>277</v>
      </c>
      <c r="E85" s="4">
        <v>346</v>
      </c>
      <c r="F85" s="8">
        <f t="shared" si="9"/>
        <v>5.7666666666666666</v>
      </c>
      <c r="G85" s="9">
        <v>2</v>
      </c>
      <c r="H85" s="10">
        <v>4625.1499999999996</v>
      </c>
      <c r="I85" s="10">
        <v>4625.26</v>
      </c>
      <c r="J85" s="10">
        <v>4524.41</v>
      </c>
      <c r="K85" s="4">
        <v>4527.78</v>
      </c>
      <c r="L85" s="5">
        <f t="shared" si="16"/>
        <v>44905</v>
      </c>
      <c r="M85" s="11" t="s">
        <v>13</v>
      </c>
      <c r="N85" s="27">
        <v>35.1</v>
      </c>
      <c r="O85" s="28">
        <v>62</v>
      </c>
      <c r="P85" s="29">
        <v>54000</v>
      </c>
      <c r="Q85" s="28">
        <v>13</v>
      </c>
      <c r="R85" s="29">
        <v>6000</v>
      </c>
      <c r="S85" s="29">
        <f t="shared" si="10"/>
        <v>0.69199999999999995</v>
      </c>
      <c r="T85" s="30">
        <f t="shared" si="11"/>
        <v>4.7109826589585388</v>
      </c>
      <c r="U85" s="31">
        <f t="shared" si="12"/>
        <v>4.1932979205511851E-3</v>
      </c>
      <c r="V85" s="31">
        <f t="shared" si="13"/>
        <v>8.3042805913103486E-3</v>
      </c>
      <c r="W85" s="28" t="str">
        <f t="shared" si="14"/>
        <v>&lt;MDL</v>
      </c>
      <c r="X85" s="32">
        <f t="shared" si="15"/>
        <v>0.89011109233804753</v>
      </c>
    </row>
    <row r="86" spans="1:24" ht="15" x14ac:dyDescent="0.15">
      <c r="A86" s="4" t="s">
        <v>101</v>
      </c>
      <c r="B86" s="5">
        <f t="shared" si="17"/>
        <v>44893</v>
      </c>
      <c r="C86" s="6" t="s">
        <v>15</v>
      </c>
      <c r="D86" s="4">
        <v>383</v>
      </c>
      <c r="E86" s="4">
        <v>375</v>
      </c>
      <c r="F86" s="8">
        <f t="shared" si="9"/>
        <v>6.25</v>
      </c>
      <c r="G86" s="9">
        <v>2</v>
      </c>
      <c r="H86" s="10">
        <v>4625.1499999999996</v>
      </c>
      <c r="I86" s="10">
        <v>4625.26</v>
      </c>
      <c r="J86" s="10">
        <v>4614.32</v>
      </c>
      <c r="K86" s="4">
        <v>4616.09</v>
      </c>
      <c r="L86" s="5">
        <f t="shared" si="16"/>
        <v>44905</v>
      </c>
      <c r="M86" s="11" t="s">
        <v>10</v>
      </c>
      <c r="N86" s="27">
        <v>35.299999999999997</v>
      </c>
      <c r="O86" s="28">
        <v>121</v>
      </c>
      <c r="P86" s="29">
        <v>54000</v>
      </c>
      <c r="Q86" s="28">
        <v>14</v>
      </c>
      <c r="R86" s="29">
        <v>6000</v>
      </c>
      <c r="S86" s="29">
        <f t="shared" si="10"/>
        <v>0.75</v>
      </c>
      <c r="T86" s="30">
        <f t="shared" si="11"/>
        <v>2.2133333333331393</v>
      </c>
      <c r="U86" s="31">
        <f t="shared" si="12"/>
        <v>3.4973594935823574E-4</v>
      </c>
      <c r="V86" s="31">
        <f t="shared" si="13"/>
        <v>9.8935283825757111E-3</v>
      </c>
      <c r="W86" s="28" t="str">
        <f t="shared" si="14"/>
        <v>&lt;MDL</v>
      </c>
      <c r="X86" s="32">
        <f t="shared" si="15"/>
        <v>0.15801323013174687</v>
      </c>
    </row>
    <row r="87" spans="1:24" ht="15" x14ac:dyDescent="0.15">
      <c r="A87" s="4" t="s">
        <v>102</v>
      </c>
      <c r="B87" s="5">
        <f t="shared" si="17"/>
        <v>44893</v>
      </c>
      <c r="C87" s="6" t="s">
        <v>15</v>
      </c>
      <c r="D87" s="4">
        <v>299</v>
      </c>
      <c r="E87" s="4">
        <v>352</v>
      </c>
      <c r="F87" s="8">
        <f t="shared" si="9"/>
        <v>5.8666666666666663</v>
      </c>
      <c r="G87" s="9">
        <v>2</v>
      </c>
      <c r="H87" s="10">
        <v>4625.1499999999996</v>
      </c>
      <c r="I87" s="10">
        <v>4625.26</v>
      </c>
      <c r="J87" s="10">
        <v>4542.59</v>
      </c>
      <c r="K87" s="4">
        <v>4552.34</v>
      </c>
      <c r="L87" s="5">
        <f t="shared" si="16"/>
        <v>44905</v>
      </c>
      <c r="M87" s="11" t="s">
        <v>36</v>
      </c>
      <c r="N87" s="27">
        <v>35.9</v>
      </c>
      <c r="O87" s="28">
        <v>225</v>
      </c>
      <c r="P87" s="29">
        <v>54000</v>
      </c>
      <c r="Q87" s="28">
        <v>27</v>
      </c>
      <c r="R87" s="29">
        <v>6000</v>
      </c>
      <c r="S87" s="29">
        <f t="shared" si="10"/>
        <v>0.70399999999999996</v>
      </c>
      <c r="T87" s="30">
        <f t="shared" si="11"/>
        <v>13.693181818180992</v>
      </c>
      <c r="U87" s="31">
        <f t="shared" si="12"/>
        <v>1.3188992994006912E-3</v>
      </c>
      <c r="V87" s="31">
        <f t="shared" si="13"/>
        <v>1.341308882473979E-2</v>
      </c>
      <c r="W87" s="28" t="str">
        <f t="shared" si="14"/>
        <v>&lt;MDL</v>
      </c>
      <c r="X87" s="32">
        <f t="shared" si="15"/>
        <v>9.6317957134662097E-2</v>
      </c>
    </row>
    <row r="88" spans="1:24" ht="15" x14ac:dyDescent="0.15">
      <c r="A88" s="4" t="s">
        <v>103</v>
      </c>
      <c r="B88" s="5">
        <f t="shared" si="17"/>
        <v>44893</v>
      </c>
      <c r="C88" s="6" t="s">
        <v>15</v>
      </c>
      <c r="D88" s="4">
        <v>369</v>
      </c>
      <c r="E88" s="4">
        <v>332</v>
      </c>
      <c r="F88" s="8">
        <f t="shared" si="9"/>
        <v>5.5333333333333332</v>
      </c>
      <c r="G88" s="9">
        <v>2</v>
      </c>
      <c r="H88" s="10">
        <v>4625.1499999999996</v>
      </c>
      <c r="I88" s="10">
        <v>4625.26</v>
      </c>
      <c r="J88" s="10">
        <v>4775.6099999999997</v>
      </c>
      <c r="K88" s="4">
        <v>4784.21</v>
      </c>
      <c r="L88" s="5">
        <f t="shared" si="16"/>
        <v>44905</v>
      </c>
      <c r="M88" s="11" t="s">
        <v>13</v>
      </c>
      <c r="N88" s="27">
        <v>35.1</v>
      </c>
      <c r="O88" s="28">
        <v>62</v>
      </c>
      <c r="P88" s="29">
        <v>54000</v>
      </c>
      <c r="Q88" s="28">
        <v>24</v>
      </c>
      <c r="R88" s="29">
        <v>6000</v>
      </c>
      <c r="S88" s="29">
        <f t="shared" si="10"/>
        <v>0.66400000000000003</v>
      </c>
      <c r="T88" s="30">
        <f t="shared" si="11"/>
        <v>12.786144578312923</v>
      </c>
      <c r="U88" s="31">
        <f t="shared" si="12"/>
        <v>1.2236346462138517E-2</v>
      </c>
      <c r="V88" s="31">
        <f t="shared" si="13"/>
        <v>8.6544610981728314E-3</v>
      </c>
      <c r="W88" s="28" t="str">
        <f t="shared" si="14"/>
        <v xml:space="preserve"> </v>
      </c>
      <c r="X88" s="32">
        <f t="shared" si="15"/>
        <v>0.95700047713311953</v>
      </c>
    </row>
    <row r="89" spans="1:24" ht="15" x14ac:dyDescent="0.15">
      <c r="A89" s="4" t="s">
        <v>104</v>
      </c>
      <c r="B89" s="5">
        <f t="shared" si="17"/>
        <v>44893</v>
      </c>
      <c r="C89" s="6" t="s">
        <v>22</v>
      </c>
      <c r="D89" s="4">
        <v>273</v>
      </c>
      <c r="E89" s="4">
        <v>363</v>
      </c>
      <c r="F89" s="8">
        <f t="shared" si="9"/>
        <v>6.05</v>
      </c>
      <c r="G89" s="9">
        <v>2</v>
      </c>
      <c r="H89" s="10">
        <v>4625.1499999999996</v>
      </c>
      <c r="I89" s="10">
        <v>4625.26</v>
      </c>
      <c r="J89" s="10">
        <v>4243.95</v>
      </c>
      <c r="K89" s="4">
        <v>4349.49</v>
      </c>
      <c r="L89" s="5">
        <f t="shared" si="16"/>
        <v>44905</v>
      </c>
      <c r="M89" s="11" t="s">
        <v>10</v>
      </c>
      <c r="N89" s="27">
        <v>35.299999999999997</v>
      </c>
      <c r="O89" s="28">
        <v>121</v>
      </c>
      <c r="P89" s="29">
        <v>54000</v>
      </c>
      <c r="Q89" s="28">
        <v>24</v>
      </c>
      <c r="R89" s="29">
        <v>6000</v>
      </c>
      <c r="S89" s="29">
        <f t="shared" si="10"/>
        <v>0.72599999999999998</v>
      </c>
      <c r="T89" s="30">
        <f t="shared" si="11"/>
        <v>145.22038567493027</v>
      </c>
      <c r="U89" s="31">
        <f t="shared" si="12"/>
        <v>6.8646518985603895E-3</v>
      </c>
      <c r="V89" s="31">
        <f t="shared" si="13"/>
        <v>1.0220587172082346E-2</v>
      </c>
      <c r="W89" s="28" t="str">
        <f t="shared" si="14"/>
        <v>&lt;MDL</v>
      </c>
      <c r="X89" s="32">
        <f t="shared" si="15"/>
        <v>4.7270580274635994E-2</v>
      </c>
    </row>
    <row r="90" spans="1:24" ht="15" x14ac:dyDescent="0.15">
      <c r="A90" s="4" t="s">
        <v>105</v>
      </c>
      <c r="B90" s="5">
        <f t="shared" si="17"/>
        <v>44893</v>
      </c>
      <c r="C90" s="6" t="s">
        <v>22</v>
      </c>
      <c r="D90" s="4">
        <v>348</v>
      </c>
      <c r="E90" s="4">
        <v>313</v>
      </c>
      <c r="F90" s="8">
        <f t="shared" si="9"/>
        <v>5.2166666666666668</v>
      </c>
      <c r="G90" s="9">
        <v>2</v>
      </c>
      <c r="H90" s="10">
        <v>4625.1499999999996</v>
      </c>
      <c r="I90" s="10">
        <v>4625.26</v>
      </c>
      <c r="J90" s="10">
        <v>4654.49</v>
      </c>
      <c r="K90" s="10">
        <v>4659.3999999999996</v>
      </c>
      <c r="L90" s="5">
        <f t="shared" si="16"/>
        <v>44905</v>
      </c>
      <c r="M90" s="11" t="s">
        <v>36</v>
      </c>
      <c r="N90" s="27">
        <v>35.9</v>
      </c>
      <c r="O90" s="28">
        <v>225</v>
      </c>
      <c r="P90" s="29">
        <v>54000</v>
      </c>
      <c r="Q90" s="28">
        <v>35</v>
      </c>
      <c r="R90" s="29">
        <v>6000</v>
      </c>
      <c r="S90" s="29">
        <f t="shared" si="10"/>
        <v>0.626</v>
      </c>
      <c r="T90" s="30">
        <f t="shared" si="11"/>
        <v>7.6677316293918087</v>
      </c>
      <c r="U90" s="31">
        <f t="shared" si="12"/>
        <v>7.4161749742658748E-3</v>
      </c>
      <c r="V90" s="31">
        <f t="shared" si="13"/>
        <v>1.5084368262966155E-2</v>
      </c>
      <c r="W90" s="28" t="str">
        <f t="shared" si="14"/>
        <v>&lt;MDL</v>
      </c>
      <c r="X90" s="32">
        <f t="shared" si="15"/>
        <v>0.9671928195606545</v>
      </c>
    </row>
    <row r="91" spans="1:24" ht="15" x14ac:dyDescent="0.15">
      <c r="A91" s="4" t="s">
        <v>106</v>
      </c>
      <c r="B91" s="5">
        <v>44894</v>
      </c>
      <c r="C91" s="6" t="s">
        <v>9</v>
      </c>
      <c r="D91" s="4">
        <v>299</v>
      </c>
      <c r="E91" s="4">
        <v>337</v>
      </c>
      <c r="F91" s="8">
        <f t="shared" si="9"/>
        <v>5.6166666666666663</v>
      </c>
      <c r="G91" s="9">
        <v>2</v>
      </c>
      <c r="H91" s="10">
        <v>4625.16</v>
      </c>
      <c r="I91" s="10">
        <v>4625.26</v>
      </c>
      <c r="J91" s="10">
        <v>4635.6099999999997</v>
      </c>
      <c r="K91" s="4">
        <v>4660.0200000000004</v>
      </c>
      <c r="L91" s="5">
        <f t="shared" si="16"/>
        <v>44905</v>
      </c>
      <c r="M91" s="11" t="s">
        <v>13</v>
      </c>
      <c r="N91" s="27">
        <v>35.1</v>
      </c>
      <c r="O91" s="28">
        <v>62</v>
      </c>
      <c r="P91" s="29">
        <v>54000</v>
      </c>
      <c r="Q91" s="28">
        <v>19</v>
      </c>
      <c r="R91" s="29">
        <v>6000</v>
      </c>
      <c r="S91" s="29">
        <f t="shared" si="10"/>
        <v>0.67400000000000004</v>
      </c>
      <c r="T91" s="30">
        <f t="shared" si="11"/>
        <v>36.068249258160826</v>
      </c>
      <c r="U91" s="31">
        <f t="shared" si="12"/>
        <v>8.5322922997392702E-3</v>
      </c>
      <c r="V91" s="31">
        <f t="shared" si="13"/>
        <v>8.5260566308408905E-3</v>
      </c>
      <c r="W91" s="28" t="str">
        <f t="shared" si="14"/>
        <v xml:space="preserve"> </v>
      </c>
      <c r="X91" s="32">
        <f t="shared" si="15"/>
        <v>0.23655964664846457</v>
      </c>
    </row>
    <row r="92" spans="1:24" ht="15" x14ac:dyDescent="0.15">
      <c r="A92" s="4" t="s">
        <v>107</v>
      </c>
      <c r="B92" s="5">
        <f t="shared" si="17"/>
        <v>44894</v>
      </c>
      <c r="C92" s="6" t="s">
        <v>9</v>
      </c>
      <c r="D92" s="4">
        <v>369</v>
      </c>
      <c r="E92" s="4">
        <v>336</v>
      </c>
      <c r="F92" s="8">
        <f t="shared" si="9"/>
        <v>5.6</v>
      </c>
      <c r="G92" s="9">
        <v>2</v>
      </c>
      <c r="H92" s="10">
        <v>4625.16</v>
      </c>
      <c r="I92" s="10">
        <v>4625.26</v>
      </c>
      <c r="J92" s="10">
        <v>4499.33</v>
      </c>
      <c r="K92" s="4">
        <v>4506.0200000000004</v>
      </c>
      <c r="L92" s="5">
        <f t="shared" si="16"/>
        <v>44905</v>
      </c>
      <c r="M92" s="11" t="s">
        <v>10</v>
      </c>
      <c r="N92" s="27">
        <v>35.299999999999997</v>
      </c>
      <c r="O92" s="28">
        <v>121</v>
      </c>
      <c r="P92" s="29">
        <v>54000</v>
      </c>
      <c r="Q92" s="28">
        <v>19</v>
      </c>
      <c r="R92" s="29">
        <v>6000</v>
      </c>
      <c r="S92" s="29">
        <f t="shared" si="10"/>
        <v>0.67200000000000004</v>
      </c>
      <c r="T92" s="30">
        <f t="shared" si="11"/>
        <v>9.8065476190478353</v>
      </c>
      <c r="U92" s="31">
        <f t="shared" si="12"/>
        <v>3.9033030062302966E-3</v>
      </c>
      <c r="V92" s="31">
        <f t="shared" si="13"/>
        <v>1.1041884355553248E-2</v>
      </c>
      <c r="W92" s="28" t="str">
        <f t="shared" si="14"/>
        <v>&lt;MDL</v>
      </c>
      <c r="X92" s="32">
        <f t="shared" si="15"/>
        <v>0.39803029137886214</v>
      </c>
    </row>
    <row r="93" spans="1:24" ht="15" x14ac:dyDescent="0.15">
      <c r="A93" s="4" t="s">
        <v>108</v>
      </c>
      <c r="B93" s="5">
        <f t="shared" si="17"/>
        <v>44894</v>
      </c>
      <c r="C93" s="6" t="s">
        <v>9</v>
      </c>
      <c r="D93" s="4">
        <v>383</v>
      </c>
      <c r="E93" s="4">
        <v>335</v>
      </c>
      <c r="F93" s="8">
        <f t="shared" si="9"/>
        <v>5.583333333333333</v>
      </c>
      <c r="G93" s="9">
        <v>2</v>
      </c>
      <c r="H93" s="10">
        <v>4625.16</v>
      </c>
      <c r="I93" s="10">
        <v>4625.26</v>
      </c>
      <c r="J93" s="10">
        <v>4599.45</v>
      </c>
      <c r="K93" s="4">
        <v>4606.87</v>
      </c>
      <c r="L93" s="5">
        <v>44934</v>
      </c>
      <c r="M93" s="11" t="s">
        <v>13</v>
      </c>
      <c r="N93" s="27">
        <v>35.9</v>
      </c>
      <c r="O93" s="28">
        <v>58</v>
      </c>
      <c r="P93" s="29">
        <v>54000</v>
      </c>
      <c r="Q93" s="28">
        <v>14</v>
      </c>
      <c r="R93" s="29">
        <v>6000</v>
      </c>
      <c r="S93" s="29">
        <f t="shared" si="10"/>
        <v>0.67</v>
      </c>
      <c r="T93" s="30">
        <f t="shared" si="11"/>
        <v>10.925373134327923</v>
      </c>
      <c r="U93" s="31">
        <f t="shared" si="12"/>
        <v>5.2353521775215534E-3</v>
      </c>
      <c r="V93" s="31">
        <f t="shared" si="13"/>
        <v>8.1789822420282755E-3</v>
      </c>
      <c r="W93" s="28" t="str">
        <f t="shared" si="14"/>
        <v>&lt;MDL</v>
      </c>
      <c r="X93" s="32">
        <f t="shared" si="15"/>
        <v>0.47919207089338534</v>
      </c>
    </row>
    <row r="94" spans="1:24" ht="15" x14ac:dyDescent="0.15">
      <c r="A94" s="4" t="s">
        <v>109</v>
      </c>
      <c r="B94" s="5">
        <f t="shared" si="17"/>
        <v>44894</v>
      </c>
      <c r="C94" s="6" t="s">
        <v>9</v>
      </c>
      <c r="D94" s="4">
        <v>291</v>
      </c>
      <c r="E94" s="4">
        <v>332</v>
      </c>
      <c r="F94" s="8">
        <f t="shared" si="9"/>
        <v>5.5333333333333332</v>
      </c>
      <c r="G94" s="9">
        <v>2</v>
      </c>
      <c r="H94" s="10">
        <v>4625.16</v>
      </c>
      <c r="I94" s="10">
        <v>4625.26</v>
      </c>
      <c r="J94" s="10">
        <v>4589.63</v>
      </c>
      <c r="K94" s="4">
        <v>4606.92</v>
      </c>
      <c r="L94" s="5">
        <v>44905</v>
      </c>
      <c r="M94" s="11" t="s">
        <v>13</v>
      </c>
      <c r="N94" s="27">
        <v>35.1</v>
      </c>
      <c r="O94" s="28">
        <v>62</v>
      </c>
      <c r="P94" s="29">
        <v>54000</v>
      </c>
      <c r="Q94" s="28">
        <v>10</v>
      </c>
      <c r="R94" s="29">
        <v>6000</v>
      </c>
      <c r="S94" s="29">
        <f t="shared" si="10"/>
        <v>0.66400000000000003</v>
      </c>
      <c r="T94" s="30">
        <f t="shared" si="11"/>
        <v>25.888554216866865</v>
      </c>
      <c r="U94" s="31">
        <f t="shared" si="12"/>
        <v>2.2247902658433672E-3</v>
      </c>
      <c r="V94" s="31">
        <f t="shared" si="13"/>
        <v>8.6544610981728314E-3</v>
      </c>
      <c r="W94" s="28" t="str">
        <f t="shared" si="14"/>
        <v>&lt;MDL</v>
      </c>
      <c r="X94" s="32">
        <f t="shared" si="15"/>
        <v>8.593721562071148E-2</v>
      </c>
    </row>
    <row r="95" spans="1:24" ht="15" x14ac:dyDescent="0.15">
      <c r="A95" s="4" t="s">
        <v>110</v>
      </c>
      <c r="B95" s="5">
        <f t="shared" si="17"/>
        <v>44894</v>
      </c>
      <c r="C95" s="6" t="s">
        <v>15</v>
      </c>
      <c r="D95" s="4">
        <v>390</v>
      </c>
      <c r="E95" s="4">
        <v>314</v>
      </c>
      <c r="F95" s="8">
        <f t="shared" si="9"/>
        <v>5.2333333333333334</v>
      </c>
      <c r="G95" s="9">
        <v>2</v>
      </c>
      <c r="H95" s="10">
        <v>4625.16</v>
      </c>
      <c r="I95" s="10">
        <v>4625.26</v>
      </c>
      <c r="J95" s="10">
        <v>4605.59</v>
      </c>
      <c r="K95" s="4">
        <v>4609.58</v>
      </c>
      <c r="L95" s="5">
        <v>44906</v>
      </c>
      <c r="M95" s="11" t="s">
        <v>10</v>
      </c>
      <c r="N95" s="27">
        <v>35.299999999999997</v>
      </c>
      <c r="O95" s="28">
        <v>121</v>
      </c>
      <c r="P95" s="29">
        <v>54000</v>
      </c>
      <c r="Q95" s="28">
        <v>16</v>
      </c>
      <c r="R95" s="29">
        <v>6000</v>
      </c>
      <c r="S95" s="29">
        <f t="shared" si="10"/>
        <v>0.628</v>
      </c>
      <c r="T95" s="30">
        <f t="shared" si="11"/>
        <v>6.1942675159226397</v>
      </c>
      <c r="U95" s="31">
        <f t="shared" si="12"/>
        <v>1.9213201039584543E-3</v>
      </c>
      <c r="V95" s="31">
        <f t="shared" si="13"/>
        <v>1.1815519565177998E-2</v>
      </c>
      <c r="W95" s="28" t="str">
        <f t="shared" si="14"/>
        <v>&lt;MDL</v>
      </c>
      <c r="X95" s="32">
        <f t="shared" si="15"/>
        <v>0.31017712732290226</v>
      </c>
    </row>
    <row r="96" spans="1:24" ht="15" x14ac:dyDescent="0.15">
      <c r="A96" s="4" t="s">
        <v>111</v>
      </c>
      <c r="B96" s="5">
        <f t="shared" si="17"/>
        <v>44894</v>
      </c>
      <c r="C96" s="6" t="s">
        <v>22</v>
      </c>
      <c r="D96" s="4">
        <v>288</v>
      </c>
      <c r="E96" s="4">
        <v>64</v>
      </c>
      <c r="F96" s="8">
        <f t="shared" si="9"/>
        <v>1.0666666666666667</v>
      </c>
      <c r="G96" s="9">
        <v>2</v>
      </c>
      <c r="H96" s="10">
        <v>4625.16</v>
      </c>
      <c r="I96" s="10">
        <v>4625.26</v>
      </c>
      <c r="J96" s="10">
        <v>4496.05</v>
      </c>
      <c r="K96" s="4">
        <v>4497.82</v>
      </c>
      <c r="L96" s="5">
        <f t="shared" si="16"/>
        <v>44906</v>
      </c>
      <c r="M96" s="11" t="s">
        <v>36</v>
      </c>
      <c r="N96" s="27">
        <v>35.9</v>
      </c>
      <c r="O96" s="28">
        <v>225</v>
      </c>
      <c r="P96" s="29">
        <v>54000</v>
      </c>
      <c r="Q96" s="28">
        <v>41</v>
      </c>
      <c r="R96" s="29">
        <v>6000</v>
      </c>
      <c r="S96" s="29">
        <f t="shared" si="10"/>
        <v>0.128</v>
      </c>
      <c r="T96" s="30">
        <f t="shared" si="11"/>
        <v>13.046874999993463</v>
      </c>
      <c r="U96" s="31">
        <f t="shared" si="12"/>
        <v>5.8031569173630462E-2</v>
      </c>
      <c r="V96" s="31">
        <f t="shared" si="13"/>
        <v>7.3771988536068853E-2</v>
      </c>
      <c r="W96" s="28" t="str">
        <f t="shared" si="14"/>
        <v>&lt;MDL</v>
      </c>
      <c r="X96" s="32">
        <f t="shared" si="15"/>
        <v>4.4479286552265993</v>
      </c>
    </row>
    <row r="97" spans="1:24" ht="15" x14ac:dyDescent="0.15">
      <c r="A97" s="4" t="s">
        <v>112</v>
      </c>
      <c r="B97" s="5">
        <f t="shared" si="17"/>
        <v>44894</v>
      </c>
      <c r="C97" s="6" t="s">
        <v>15</v>
      </c>
      <c r="D97" s="4">
        <v>348</v>
      </c>
      <c r="E97" s="4">
        <v>329</v>
      </c>
      <c r="F97" s="8">
        <f t="shared" si="9"/>
        <v>5.4833333333333334</v>
      </c>
      <c r="G97" s="9">
        <v>2</v>
      </c>
      <c r="H97" s="10">
        <v>4625.16</v>
      </c>
      <c r="I97" s="10">
        <v>4625.26</v>
      </c>
      <c r="J97" s="10">
        <v>4652.1099999999997</v>
      </c>
      <c r="K97" s="10">
        <v>4653.6000000000004</v>
      </c>
      <c r="L97" s="5">
        <f t="shared" si="16"/>
        <v>44906</v>
      </c>
      <c r="M97" s="11" t="s">
        <v>13</v>
      </c>
      <c r="N97" s="27">
        <v>35.1</v>
      </c>
      <c r="O97" s="28">
        <v>62</v>
      </c>
      <c r="P97" s="29">
        <v>54000</v>
      </c>
      <c r="Q97" s="28">
        <v>9</v>
      </c>
      <c r="R97" s="29">
        <v>6000</v>
      </c>
      <c r="S97" s="29">
        <f t="shared" si="10"/>
        <v>0.65800000000000003</v>
      </c>
      <c r="T97" s="30">
        <f t="shared" si="11"/>
        <v>2.1124620060795247</v>
      </c>
      <c r="U97" s="31">
        <f t="shared" si="12"/>
        <v>1.5234451798675597E-3</v>
      </c>
      <c r="V97" s="31">
        <f t="shared" si="13"/>
        <v>8.7333771568187842E-3</v>
      </c>
      <c r="W97" s="28" t="str">
        <f t="shared" si="14"/>
        <v>&lt;MDL</v>
      </c>
      <c r="X97" s="32">
        <f t="shared" si="15"/>
        <v>0.72117045205224339</v>
      </c>
    </row>
    <row r="98" spans="1:24" ht="15" x14ac:dyDescent="0.15">
      <c r="A98" s="4" t="s">
        <v>113</v>
      </c>
      <c r="B98" s="5">
        <f t="shared" si="17"/>
        <v>44894</v>
      </c>
      <c r="C98" s="6" t="s">
        <v>15</v>
      </c>
      <c r="D98" s="4">
        <v>273</v>
      </c>
      <c r="E98" s="4">
        <v>329</v>
      </c>
      <c r="F98" s="8">
        <f t="shared" si="9"/>
        <v>5.4833333333333334</v>
      </c>
      <c r="G98" s="9">
        <v>2</v>
      </c>
      <c r="H98" s="10">
        <v>4625.16</v>
      </c>
      <c r="I98" s="10">
        <v>4625.26</v>
      </c>
      <c r="J98" s="10">
        <v>4647.6400000000003</v>
      </c>
      <c r="K98" s="4">
        <v>4653.01</v>
      </c>
      <c r="L98" s="5">
        <f t="shared" si="16"/>
        <v>44906</v>
      </c>
      <c r="M98" s="11" t="s">
        <v>10</v>
      </c>
      <c r="N98" s="27">
        <v>35.299999999999997</v>
      </c>
      <c r="O98" s="28">
        <v>121</v>
      </c>
      <c r="P98" s="29">
        <v>54000</v>
      </c>
      <c r="Q98" s="28">
        <v>21</v>
      </c>
      <c r="R98" s="29">
        <v>6000</v>
      </c>
      <c r="S98" s="29">
        <f t="shared" si="10"/>
        <v>0.65800000000000003</v>
      </c>
      <c r="T98" s="30">
        <f t="shared" si="11"/>
        <v>8.0091185410327164</v>
      </c>
      <c r="U98" s="31">
        <f t="shared" si="12"/>
        <v>5.4214387286534845E-3</v>
      </c>
      <c r="V98" s="31">
        <f t="shared" si="13"/>
        <v>1.127681806524587E-2</v>
      </c>
      <c r="W98" s="28" t="str">
        <f t="shared" si="14"/>
        <v>&lt;MDL</v>
      </c>
      <c r="X98" s="32">
        <f t="shared" si="15"/>
        <v>0.6769082890805147</v>
      </c>
    </row>
    <row r="99" spans="1:24" ht="15" x14ac:dyDescent="0.15">
      <c r="A99" s="4" t="s">
        <v>114</v>
      </c>
      <c r="B99" s="5">
        <f t="shared" si="17"/>
        <v>44894</v>
      </c>
      <c r="C99" s="6" t="s">
        <v>22</v>
      </c>
      <c r="D99" s="4">
        <v>384</v>
      </c>
      <c r="E99" s="4">
        <v>324</v>
      </c>
      <c r="F99" s="8">
        <f t="shared" si="9"/>
        <v>5.4</v>
      </c>
      <c r="G99" s="9">
        <v>2</v>
      </c>
      <c r="H99" s="10">
        <v>4625.16</v>
      </c>
      <c r="I99" s="10">
        <v>4625.26</v>
      </c>
      <c r="J99" s="10">
        <v>4609.83</v>
      </c>
      <c r="K99" s="4">
        <v>4611.51</v>
      </c>
      <c r="L99" s="5">
        <f t="shared" si="16"/>
        <v>44906</v>
      </c>
      <c r="M99" s="11" t="s">
        <v>10</v>
      </c>
      <c r="N99" s="27">
        <v>35.9</v>
      </c>
      <c r="O99" s="28">
        <v>121</v>
      </c>
      <c r="P99" s="29">
        <v>54000</v>
      </c>
      <c r="Q99" s="28">
        <v>19</v>
      </c>
      <c r="R99" s="29">
        <v>6000</v>
      </c>
      <c r="S99" s="29">
        <f t="shared" si="10"/>
        <v>0.64800000000000002</v>
      </c>
      <c r="T99" s="30">
        <f t="shared" si="11"/>
        <v>2.4382716049381594</v>
      </c>
      <c r="U99" s="31">
        <f t="shared" si="12"/>
        <v>3.9802173644465332E-3</v>
      </c>
      <c r="V99" s="31">
        <f t="shared" si="13"/>
        <v>1.1259464043153648E-2</v>
      </c>
      <c r="W99" s="28" t="str">
        <f t="shared" si="14"/>
        <v>&lt;MDL</v>
      </c>
      <c r="X99" s="32">
        <f t="shared" si="15"/>
        <v>1.632392944405995</v>
      </c>
    </row>
    <row r="100" spans="1:24" ht="15" x14ac:dyDescent="0.15">
      <c r="A100" s="4" t="s">
        <v>115</v>
      </c>
      <c r="B100" s="5">
        <f t="shared" si="17"/>
        <v>44894</v>
      </c>
      <c r="C100" s="6" t="s">
        <v>12</v>
      </c>
      <c r="D100" s="4">
        <v>269</v>
      </c>
      <c r="E100" s="4">
        <v>326</v>
      </c>
      <c r="F100" s="8">
        <f t="shared" si="9"/>
        <v>5.4333333333333336</v>
      </c>
      <c r="G100" s="9">
        <v>2</v>
      </c>
      <c r="H100" s="10">
        <v>4625.16</v>
      </c>
      <c r="I100" s="10">
        <v>4625.26</v>
      </c>
      <c r="J100" s="10">
        <v>4449.75</v>
      </c>
      <c r="K100" s="4">
        <v>4473.4399999999996</v>
      </c>
      <c r="L100" s="5">
        <f t="shared" si="16"/>
        <v>44906</v>
      </c>
      <c r="M100" s="11" t="s">
        <v>13</v>
      </c>
      <c r="N100" s="27">
        <v>35.1</v>
      </c>
      <c r="O100" s="28">
        <v>62</v>
      </c>
      <c r="P100" s="29">
        <v>54000</v>
      </c>
      <c r="Q100" s="28">
        <v>8</v>
      </c>
      <c r="R100" s="29">
        <v>6000</v>
      </c>
      <c r="S100" s="29">
        <f t="shared" si="10"/>
        <v>0.65200000000000002</v>
      </c>
      <c r="T100" s="30">
        <f t="shared" si="11"/>
        <v>36.180981595090849</v>
      </c>
      <c r="U100" s="31">
        <f t="shared" si="12"/>
        <v>8.0919190212532617E-4</v>
      </c>
      <c r="V100" s="31">
        <f t="shared" si="13"/>
        <v>8.8137456582619012E-3</v>
      </c>
      <c r="W100" s="28" t="str">
        <f t="shared" si="14"/>
        <v>&lt;MDL</v>
      </c>
      <c r="X100" s="32">
        <f t="shared" si="15"/>
        <v>2.2365117430509954E-2</v>
      </c>
    </row>
    <row r="101" spans="1:24" ht="15" x14ac:dyDescent="0.15">
      <c r="A101" s="4" t="s">
        <v>116</v>
      </c>
      <c r="B101" s="5">
        <v>44895</v>
      </c>
      <c r="C101" s="6" t="s">
        <v>12</v>
      </c>
      <c r="D101" s="4">
        <v>383</v>
      </c>
      <c r="E101" s="4">
        <v>204</v>
      </c>
      <c r="F101" s="8">
        <f t="shared" si="9"/>
        <v>3.4</v>
      </c>
      <c r="G101" s="9">
        <v>2</v>
      </c>
      <c r="H101" s="10">
        <v>4625.1899999999996</v>
      </c>
      <c r="I101" s="10">
        <v>4625.3100000000004</v>
      </c>
      <c r="J101" s="10">
        <v>4511.6000000000004</v>
      </c>
      <c r="K101" s="4">
        <v>4521.17</v>
      </c>
      <c r="L101" s="5">
        <v>44907</v>
      </c>
      <c r="M101" s="11" t="s">
        <v>10</v>
      </c>
      <c r="N101" s="27">
        <v>35.299999999999997</v>
      </c>
      <c r="O101" s="28">
        <v>107</v>
      </c>
      <c r="P101" s="29">
        <v>54000</v>
      </c>
      <c r="Q101" s="28">
        <v>12</v>
      </c>
      <c r="R101" s="29">
        <v>6000</v>
      </c>
      <c r="S101" s="29">
        <f t="shared" si="10"/>
        <v>0.40799999999999997</v>
      </c>
      <c r="T101" s="30">
        <f t="shared" si="11"/>
        <v>23.16176470587968</v>
      </c>
      <c r="U101" s="31">
        <f t="shared" si="12"/>
        <v>1.2857939314640899E-4</v>
      </c>
      <c r="V101" s="31">
        <f t="shared" si="13"/>
        <v>1.7309192192039306E-2</v>
      </c>
      <c r="W101" s="28" t="str">
        <f t="shared" si="14"/>
        <v>&lt;MDL</v>
      </c>
      <c r="X101" s="32">
        <f t="shared" si="15"/>
        <v>5.5513642755281398E-3</v>
      </c>
    </row>
    <row r="102" spans="1:24" ht="15" x14ac:dyDescent="0.15">
      <c r="A102" s="4" t="s">
        <v>117</v>
      </c>
      <c r="B102" s="5">
        <v>44898</v>
      </c>
      <c r="C102" s="6" t="s">
        <v>22</v>
      </c>
      <c r="D102" s="4">
        <v>348</v>
      </c>
      <c r="E102" s="4">
        <v>413</v>
      </c>
      <c r="F102" s="8">
        <f t="shared" si="9"/>
        <v>6.8833333333333337</v>
      </c>
      <c r="G102" s="9">
        <v>2</v>
      </c>
      <c r="H102" s="10">
        <v>4625.16</v>
      </c>
      <c r="I102" s="10">
        <v>4625.3100000000004</v>
      </c>
      <c r="J102" s="10">
        <v>4593.8599999999997</v>
      </c>
      <c r="K102" s="4">
        <v>4594.1499999999996</v>
      </c>
      <c r="L102" s="5">
        <f t="shared" si="16"/>
        <v>44907</v>
      </c>
      <c r="M102" s="11" t="s">
        <v>13</v>
      </c>
      <c r="N102" s="27">
        <v>35</v>
      </c>
      <c r="O102" s="28">
        <v>88</v>
      </c>
      <c r="P102" s="29">
        <v>54000</v>
      </c>
      <c r="Q102" s="28">
        <v>13</v>
      </c>
      <c r="R102" s="29">
        <v>6000</v>
      </c>
      <c r="S102" s="29">
        <f t="shared" si="10"/>
        <v>0.82599999999999996</v>
      </c>
      <c r="T102" s="30">
        <f t="shared" si="11"/>
        <v>0.16949152542302412</v>
      </c>
      <c r="U102" s="31">
        <f t="shared" si="12"/>
        <v>1.8576168697234075E-3</v>
      </c>
      <c r="V102" s="31">
        <f t="shared" si="13"/>
        <v>7.9811658205016147E-3</v>
      </c>
      <c r="W102" s="28" t="str">
        <f t="shared" si="14"/>
        <v>&lt;MDL</v>
      </c>
      <c r="X102" s="32">
        <f t="shared" si="15"/>
        <v>10.959939531413672</v>
      </c>
    </row>
    <row r="103" spans="1:24" ht="15" x14ac:dyDescent="0.15">
      <c r="A103" s="4" t="s">
        <v>118</v>
      </c>
      <c r="B103" s="5">
        <v>44895</v>
      </c>
      <c r="C103" s="6" t="s">
        <v>22</v>
      </c>
      <c r="D103" s="4">
        <v>269</v>
      </c>
      <c r="E103" s="4">
        <v>202</v>
      </c>
      <c r="F103" s="8">
        <f t="shared" si="9"/>
        <v>3.3666666666666667</v>
      </c>
      <c r="G103" s="9">
        <v>2</v>
      </c>
      <c r="H103" s="10">
        <v>4625.1899999999996</v>
      </c>
      <c r="I103" s="10">
        <v>4625.3100000000004</v>
      </c>
      <c r="J103" s="10">
        <v>4667.6899999999996</v>
      </c>
      <c r="K103" s="4">
        <v>4668.45</v>
      </c>
      <c r="L103" s="5">
        <f t="shared" si="16"/>
        <v>44907</v>
      </c>
      <c r="M103" s="11" t="s">
        <v>10</v>
      </c>
      <c r="N103" s="27">
        <v>35.299999999999997</v>
      </c>
      <c r="O103" s="28">
        <v>107</v>
      </c>
      <c r="P103" s="29">
        <v>54000</v>
      </c>
      <c r="Q103" s="28">
        <v>12</v>
      </c>
      <c r="R103" s="29">
        <v>6000</v>
      </c>
      <c r="S103" s="29">
        <f t="shared" si="10"/>
        <v>0.40400000000000003</v>
      </c>
      <c r="T103" s="30">
        <f t="shared" si="11"/>
        <v>1.5841584158401432</v>
      </c>
      <c r="U103" s="31">
        <f t="shared" si="12"/>
        <v>1.2985245644488828E-4</v>
      </c>
      <c r="V103" s="31">
        <f t="shared" si="13"/>
        <v>1.7480570332554544E-2</v>
      </c>
      <c r="W103" s="28" t="str">
        <f t="shared" si="14"/>
        <v>&lt;MDL</v>
      </c>
      <c r="X103" s="32">
        <f t="shared" si="15"/>
        <v>8.1969363130910286E-2</v>
      </c>
    </row>
    <row r="104" spans="1:24" ht="15" x14ac:dyDescent="0.15">
      <c r="A104" s="4" t="s">
        <v>119</v>
      </c>
      <c r="B104" s="5">
        <f t="shared" si="17"/>
        <v>44895</v>
      </c>
      <c r="C104" s="6" t="s">
        <v>9</v>
      </c>
      <c r="D104" s="4">
        <v>291</v>
      </c>
      <c r="E104" s="4">
        <v>196</v>
      </c>
      <c r="F104" s="8">
        <f t="shared" si="9"/>
        <v>3.2666666666666666</v>
      </c>
      <c r="G104" s="9">
        <v>2</v>
      </c>
      <c r="H104" s="10">
        <v>4625.1899999999996</v>
      </c>
      <c r="I104" s="10">
        <v>4625.3100000000004</v>
      </c>
      <c r="J104" s="10">
        <v>4469.92</v>
      </c>
      <c r="K104" s="4">
        <v>4473.0200000000004</v>
      </c>
      <c r="L104" s="5">
        <f t="shared" si="16"/>
        <v>44907</v>
      </c>
      <c r="M104" s="11" t="s">
        <v>13</v>
      </c>
      <c r="N104" s="27">
        <v>35</v>
      </c>
      <c r="O104" s="28">
        <v>88</v>
      </c>
      <c r="P104" s="29">
        <v>54000</v>
      </c>
      <c r="Q104" s="28">
        <v>14</v>
      </c>
      <c r="R104" s="29">
        <v>6000</v>
      </c>
      <c r="S104" s="29">
        <f t="shared" si="10"/>
        <v>0.39200000000000002</v>
      </c>
      <c r="T104" s="30">
        <f t="shared" si="11"/>
        <v>7.6020408163254167</v>
      </c>
      <c r="U104" s="31">
        <f t="shared" si="12"/>
        <v>5.1290357412806416E-3</v>
      </c>
      <c r="V104" s="31">
        <f t="shared" si="13"/>
        <v>1.681745655034269E-2</v>
      </c>
      <c r="W104" s="28" t="str">
        <f t="shared" si="14"/>
        <v>&lt;MDL</v>
      </c>
      <c r="X104" s="32">
        <f t="shared" si="15"/>
        <v>0.67469194985983427</v>
      </c>
    </row>
    <row r="105" spans="1:24" ht="15" x14ac:dyDescent="0.15">
      <c r="A105" s="4" t="s">
        <v>120</v>
      </c>
      <c r="B105" s="5">
        <f t="shared" si="17"/>
        <v>44895</v>
      </c>
      <c r="C105" s="6" t="s">
        <v>15</v>
      </c>
      <c r="D105" s="4">
        <v>384</v>
      </c>
      <c r="E105" s="4">
        <v>196</v>
      </c>
      <c r="F105" s="8">
        <f t="shared" si="9"/>
        <v>3.2666666666666666</v>
      </c>
      <c r="G105" s="9">
        <v>2</v>
      </c>
      <c r="H105" s="10">
        <v>4625.1899999999996</v>
      </c>
      <c r="I105" s="10">
        <v>4625.3100000000004</v>
      </c>
      <c r="J105" s="10">
        <v>4437.37</v>
      </c>
      <c r="K105" s="4">
        <v>4438.83</v>
      </c>
      <c r="L105" s="5">
        <f t="shared" si="16"/>
        <v>44907</v>
      </c>
      <c r="M105" s="11" t="s">
        <v>10</v>
      </c>
      <c r="N105" s="27">
        <v>35.299999999999997</v>
      </c>
      <c r="O105" s="28">
        <v>107</v>
      </c>
      <c r="P105" s="29">
        <v>54000</v>
      </c>
      <c r="Q105" s="28">
        <v>13</v>
      </c>
      <c r="R105" s="29">
        <v>6000</v>
      </c>
      <c r="S105" s="29">
        <f t="shared" si="10"/>
        <v>0.39200000000000002</v>
      </c>
      <c r="T105" s="30">
        <f t="shared" si="11"/>
        <v>3.4183673469368263</v>
      </c>
      <c r="U105" s="31">
        <f t="shared" si="12"/>
        <v>1.338275316421814E-3</v>
      </c>
      <c r="V105" s="31">
        <f t="shared" si="13"/>
        <v>1.8015689832530705E-2</v>
      </c>
      <c r="W105" s="28" t="str">
        <f t="shared" si="14"/>
        <v>&lt;MDL</v>
      </c>
      <c r="X105" s="32">
        <f t="shared" si="15"/>
        <v>0.39149546569973898</v>
      </c>
    </row>
    <row r="106" spans="1:24" ht="15" x14ac:dyDescent="0.15">
      <c r="A106" s="4" t="s">
        <v>121</v>
      </c>
      <c r="B106" s="5">
        <f t="shared" si="17"/>
        <v>44895</v>
      </c>
      <c r="C106" s="6" t="s">
        <v>15</v>
      </c>
      <c r="D106" s="4">
        <v>273</v>
      </c>
      <c r="E106" s="4">
        <v>206</v>
      </c>
      <c r="F106" s="8">
        <f t="shared" si="9"/>
        <v>3.4333333333333331</v>
      </c>
      <c r="G106" s="9">
        <v>2</v>
      </c>
      <c r="H106" s="10">
        <v>4625.1899999999996</v>
      </c>
      <c r="I106" s="10">
        <v>4625.3100000000004</v>
      </c>
      <c r="J106" s="10">
        <v>4696.57</v>
      </c>
      <c r="K106" s="4">
        <v>4698.08</v>
      </c>
      <c r="L106" s="5">
        <f t="shared" si="16"/>
        <v>44907</v>
      </c>
      <c r="M106" s="11" t="s">
        <v>10</v>
      </c>
      <c r="N106" s="27">
        <v>35.299999999999997</v>
      </c>
      <c r="O106" s="28">
        <v>107</v>
      </c>
      <c r="P106" s="29">
        <v>54000</v>
      </c>
      <c r="Q106" s="28">
        <v>16</v>
      </c>
      <c r="R106" s="29">
        <v>6000</v>
      </c>
      <c r="S106" s="29">
        <f t="shared" si="10"/>
        <v>0.41199999999999998</v>
      </c>
      <c r="T106" s="30">
        <f t="shared" si="11"/>
        <v>3.3737864077655777</v>
      </c>
      <c r="U106" s="31">
        <f t="shared" si="12"/>
        <v>4.7112488323742749E-3</v>
      </c>
      <c r="V106" s="31">
        <f t="shared" si="13"/>
        <v>1.7141141782407856E-2</v>
      </c>
      <c r="W106" s="28" t="str">
        <f t="shared" si="14"/>
        <v>&lt;MDL</v>
      </c>
      <c r="X106" s="32">
        <f t="shared" si="15"/>
        <v>1.3964277114669166</v>
      </c>
    </row>
    <row r="107" spans="1:24" s="12" customFormat="1" ht="15" x14ac:dyDescent="0.15">
      <c r="A107" s="12" t="s">
        <v>122</v>
      </c>
      <c r="B107" s="13">
        <f t="shared" si="17"/>
        <v>44895</v>
      </c>
      <c r="C107" s="14" t="s">
        <v>15</v>
      </c>
      <c r="D107" s="12">
        <v>369</v>
      </c>
      <c r="E107" s="12">
        <v>199</v>
      </c>
      <c r="F107" s="8">
        <f t="shared" si="9"/>
        <v>3.3166666666666669</v>
      </c>
      <c r="G107" s="15">
        <v>2</v>
      </c>
      <c r="H107" s="16">
        <v>4625.1899999999996</v>
      </c>
      <c r="I107" s="16">
        <v>4625.3100000000004</v>
      </c>
      <c r="J107" s="16">
        <v>4484.41</v>
      </c>
      <c r="K107" s="12">
        <v>4486.18</v>
      </c>
      <c r="L107" s="13">
        <f t="shared" si="16"/>
        <v>44907</v>
      </c>
      <c r="M107" s="17" t="s">
        <v>13</v>
      </c>
      <c r="N107" s="27">
        <v>35</v>
      </c>
      <c r="O107" s="28">
        <v>88</v>
      </c>
      <c r="P107" s="29">
        <v>54000</v>
      </c>
      <c r="Q107" s="28">
        <v>10</v>
      </c>
      <c r="R107" s="29">
        <v>6000</v>
      </c>
      <c r="S107" s="29">
        <f t="shared" si="10"/>
        <v>0.39800000000000002</v>
      </c>
      <c r="T107" s="30">
        <f t="shared" si="11"/>
        <v>4.1457286432151665</v>
      </c>
      <c r="U107" s="31">
        <f t="shared" si="12"/>
        <v>2.6587966286458896E-4</v>
      </c>
      <c r="V107" s="31">
        <f t="shared" si="13"/>
        <v>1.6563927054608879E-2</v>
      </c>
      <c r="W107" s="28" t="str">
        <f t="shared" si="14"/>
        <v>&lt;MDL</v>
      </c>
      <c r="X107" s="32">
        <f t="shared" si="15"/>
        <v>6.413339746674529E-2</v>
      </c>
    </row>
    <row r="108" spans="1:24" ht="15" x14ac:dyDescent="0.15">
      <c r="A108" s="4" t="s">
        <v>123</v>
      </c>
      <c r="B108" s="5">
        <f t="shared" si="17"/>
        <v>44895</v>
      </c>
      <c r="C108" s="6" t="s">
        <v>9</v>
      </c>
      <c r="D108" s="4">
        <v>398</v>
      </c>
      <c r="E108" s="4">
        <v>194</v>
      </c>
      <c r="F108" s="8">
        <f t="shared" si="9"/>
        <v>3.2333333333333334</v>
      </c>
      <c r="G108" s="9">
        <v>2</v>
      </c>
      <c r="H108" s="10">
        <v>4625.1899999999996</v>
      </c>
      <c r="I108" s="10">
        <v>4625.3100000000004</v>
      </c>
      <c r="J108" s="10">
        <v>4546.88</v>
      </c>
      <c r="K108" s="4">
        <v>4551.97</v>
      </c>
      <c r="L108" s="5">
        <v>44908</v>
      </c>
      <c r="M108" s="11" t="s">
        <v>10</v>
      </c>
      <c r="N108" s="27">
        <v>35.299999999999997</v>
      </c>
      <c r="O108" s="28">
        <v>104</v>
      </c>
      <c r="P108" s="29">
        <v>54000</v>
      </c>
      <c r="Q108" s="28">
        <v>19</v>
      </c>
      <c r="R108" s="29">
        <v>6000</v>
      </c>
      <c r="S108" s="29">
        <f t="shared" si="10"/>
        <v>0.38800000000000001</v>
      </c>
      <c r="T108" s="30">
        <f t="shared" si="11"/>
        <v>12.809278350513775</v>
      </c>
      <c r="U108" s="31">
        <f t="shared" si="12"/>
        <v>9.0588821934284962E-3</v>
      </c>
      <c r="V108" s="31">
        <f t="shared" si="13"/>
        <v>1.799598488270085E-2</v>
      </c>
      <c r="W108" s="28" t="str">
        <f t="shared" si="14"/>
        <v>&lt;MDL</v>
      </c>
      <c r="X108" s="32">
        <f t="shared" si="15"/>
        <v>0.70721253341060764</v>
      </c>
    </row>
    <row r="109" spans="1:24" ht="15" x14ac:dyDescent="0.15">
      <c r="A109" s="4" t="s">
        <v>124</v>
      </c>
      <c r="B109" s="5">
        <f t="shared" si="17"/>
        <v>44895</v>
      </c>
      <c r="C109" s="6" t="s">
        <v>22</v>
      </c>
      <c r="D109" s="4">
        <v>299</v>
      </c>
      <c r="E109" s="4">
        <v>190</v>
      </c>
      <c r="F109" s="8">
        <f t="shared" si="9"/>
        <v>3.1666666666666665</v>
      </c>
      <c r="G109" s="9">
        <v>2</v>
      </c>
      <c r="H109" s="10">
        <v>4625.1899999999996</v>
      </c>
      <c r="I109" s="10">
        <v>4625.3100000000004</v>
      </c>
      <c r="J109" s="10">
        <v>4588.57</v>
      </c>
      <c r="K109" s="4">
        <v>4588.8999999999996</v>
      </c>
      <c r="L109" s="5">
        <f t="shared" si="16"/>
        <v>44908</v>
      </c>
      <c r="M109" s="11" t="s">
        <v>13</v>
      </c>
      <c r="N109" s="27">
        <v>35</v>
      </c>
      <c r="O109" s="28">
        <v>77</v>
      </c>
      <c r="P109" s="29">
        <v>54000</v>
      </c>
      <c r="Q109" s="28">
        <v>27</v>
      </c>
      <c r="R109" s="29">
        <v>6000</v>
      </c>
      <c r="S109" s="29">
        <f t="shared" si="10"/>
        <v>0.38</v>
      </c>
      <c r="T109" s="30">
        <f t="shared" si="11"/>
        <v>0.55263157894507076</v>
      </c>
      <c r="U109" s="31">
        <f t="shared" si="12"/>
        <v>2.3113338902812586E-2</v>
      </c>
      <c r="V109" s="31">
        <f t="shared" si="13"/>
        <v>1.647087092312258E-2</v>
      </c>
      <c r="W109" s="28" t="str">
        <f t="shared" si="14"/>
        <v xml:space="preserve"> </v>
      </c>
      <c r="X109" s="32">
        <f t="shared" si="15"/>
        <v>41.824137062406187</v>
      </c>
    </row>
    <row r="110" spans="1:24" ht="15" x14ac:dyDescent="0.15">
      <c r="A110" s="4" t="s">
        <v>125</v>
      </c>
      <c r="B110" s="5">
        <f t="shared" si="17"/>
        <v>44895</v>
      </c>
      <c r="C110" s="6" t="s">
        <v>12</v>
      </c>
      <c r="D110" s="4">
        <v>390</v>
      </c>
      <c r="E110" s="4">
        <v>62</v>
      </c>
      <c r="F110" s="8">
        <f t="shared" si="9"/>
        <v>1.0333333333333334</v>
      </c>
      <c r="G110" s="9">
        <v>2</v>
      </c>
      <c r="H110" s="10">
        <v>4625.1899999999996</v>
      </c>
      <c r="I110" s="10">
        <v>4625.3100000000004</v>
      </c>
      <c r="J110" s="10">
        <v>4467.1899999999996</v>
      </c>
      <c r="K110" s="4">
        <v>4468.8100000000004</v>
      </c>
      <c r="L110" s="5">
        <f t="shared" si="16"/>
        <v>44908</v>
      </c>
      <c r="M110" s="11" t="s">
        <v>10</v>
      </c>
      <c r="N110" s="27">
        <v>35.299999999999997</v>
      </c>
      <c r="O110" s="28">
        <v>104</v>
      </c>
      <c r="P110" s="29">
        <v>54000</v>
      </c>
      <c r="Q110" s="28">
        <v>12</v>
      </c>
      <c r="R110" s="29">
        <v>6000</v>
      </c>
      <c r="S110" s="29">
        <f t="shared" si="10"/>
        <v>0.124</v>
      </c>
      <c r="T110" s="30">
        <f t="shared" si="11"/>
        <v>12.096774193548388</v>
      </c>
      <c r="U110" s="31">
        <f t="shared" si="12"/>
        <v>1.6922707227011347E-3</v>
      </c>
      <c r="V110" s="31">
        <f t="shared" si="13"/>
        <v>5.6310017213612333E-2</v>
      </c>
      <c r="W110" s="28" t="str">
        <f t="shared" si="14"/>
        <v>&lt;MDL</v>
      </c>
      <c r="X110" s="32">
        <f t="shared" si="15"/>
        <v>0.1398943797432938</v>
      </c>
    </row>
    <row r="111" spans="1:24" ht="15" x14ac:dyDescent="0.15">
      <c r="A111" s="4" t="s">
        <v>126</v>
      </c>
      <c r="B111" s="5">
        <f t="shared" si="17"/>
        <v>44895</v>
      </c>
      <c r="C111" s="6" t="s">
        <v>12</v>
      </c>
      <c r="D111" s="4">
        <v>288</v>
      </c>
      <c r="E111" s="4">
        <v>199</v>
      </c>
      <c r="F111" s="8">
        <f t="shared" si="9"/>
        <v>3.3166666666666669</v>
      </c>
      <c r="G111" s="9">
        <v>2</v>
      </c>
      <c r="H111" s="10">
        <v>4625.1899999999996</v>
      </c>
      <c r="I111" s="10">
        <v>4625.3100000000004</v>
      </c>
      <c r="J111" s="10">
        <v>4488.47</v>
      </c>
      <c r="K111" s="4">
        <v>4498.28</v>
      </c>
      <c r="L111" s="5">
        <f t="shared" si="16"/>
        <v>44908</v>
      </c>
      <c r="M111" s="11" t="s">
        <v>13</v>
      </c>
      <c r="N111" s="27">
        <v>35</v>
      </c>
      <c r="O111" s="28">
        <v>77</v>
      </c>
      <c r="P111" s="29">
        <v>54000</v>
      </c>
      <c r="Q111" s="28">
        <v>14</v>
      </c>
      <c r="R111" s="29">
        <v>6000</v>
      </c>
      <c r="S111" s="29">
        <f t="shared" si="10"/>
        <v>0.39800000000000002</v>
      </c>
      <c r="T111" s="30">
        <f t="shared" si="11"/>
        <v>24.346733668338416</v>
      </c>
      <c r="U111" s="31">
        <f t="shared" si="12"/>
        <v>6.5140517401823953E-3</v>
      </c>
      <c r="V111" s="31">
        <f t="shared" si="13"/>
        <v>1.5725957162780354E-2</v>
      </c>
      <c r="W111" s="28" t="str">
        <f t="shared" si="14"/>
        <v>&lt;MDL</v>
      </c>
      <c r="X111" s="32">
        <f t="shared" si="15"/>
        <v>0.2675534151282708</v>
      </c>
    </row>
    <row r="112" spans="1:24" ht="15" x14ac:dyDescent="0.15">
      <c r="A112" s="4" t="s">
        <v>127</v>
      </c>
      <c r="B112" s="5">
        <v>44898</v>
      </c>
      <c r="C112" s="6" t="s">
        <v>9</v>
      </c>
      <c r="D112" s="4">
        <v>273</v>
      </c>
      <c r="E112" s="4">
        <v>455</v>
      </c>
      <c r="F112" s="8">
        <f t="shared" si="9"/>
        <v>7.583333333333333</v>
      </c>
      <c r="G112" s="9">
        <v>2</v>
      </c>
      <c r="H112" s="10">
        <v>4625.16</v>
      </c>
      <c r="I112" s="10">
        <v>4625.3100000000004</v>
      </c>
      <c r="J112" s="10">
        <v>4818.1000000000004</v>
      </c>
      <c r="K112" s="4">
        <v>4853.67</v>
      </c>
      <c r="L112" s="5">
        <f t="shared" si="16"/>
        <v>44908</v>
      </c>
      <c r="M112" s="11" t="s">
        <v>10</v>
      </c>
      <c r="N112" s="27">
        <v>35.299999999999997</v>
      </c>
      <c r="O112" s="28">
        <v>104</v>
      </c>
      <c r="P112" s="29">
        <v>54000</v>
      </c>
      <c r="Q112" s="28">
        <v>17</v>
      </c>
      <c r="R112" s="29">
        <v>6000</v>
      </c>
      <c r="S112" s="29">
        <f t="shared" si="10"/>
        <v>0.91</v>
      </c>
      <c r="T112" s="30">
        <f t="shared" si="11"/>
        <v>38.923076923076003</v>
      </c>
      <c r="U112" s="31">
        <f t="shared" si="12"/>
        <v>2.8247903602011256E-3</v>
      </c>
      <c r="V112" s="31">
        <f t="shared" si="13"/>
        <v>7.6730133346021205E-3</v>
      </c>
      <c r="W112" s="28" t="str">
        <f t="shared" si="14"/>
        <v>&lt;MDL</v>
      </c>
      <c r="X112" s="32">
        <f t="shared" si="15"/>
        <v>7.2573665380663038E-2</v>
      </c>
    </row>
    <row r="113" spans="1:24" ht="15" x14ac:dyDescent="0.15">
      <c r="A113" s="4" t="s">
        <v>128</v>
      </c>
      <c r="B113" s="5">
        <f t="shared" si="17"/>
        <v>44898</v>
      </c>
      <c r="C113" s="6" t="s">
        <v>9</v>
      </c>
      <c r="D113" s="4">
        <v>291</v>
      </c>
      <c r="E113" s="4">
        <v>441</v>
      </c>
      <c r="F113" s="8">
        <f t="shared" si="9"/>
        <v>7.35</v>
      </c>
      <c r="G113" s="9">
        <v>2</v>
      </c>
      <c r="H113" s="10">
        <v>4625.16</v>
      </c>
      <c r="I113" s="10">
        <v>4625.3100000000004</v>
      </c>
      <c r="J113" s="10">
        <v>4726.38</v>
      </c>
      <c r="K113" s="4">
        <v>4730.59</v>
      </c>
      <c r="L113" s="5">
        <f t="shared" si="16"/>
        <v>44908</v>
      </c>
      <c r="M113" s="11" t="s">
        <v>10</v>
      </c>
      <c r="N113" s="27">
        <v>35.299999999999997</v>
      </c>
      <c r="O113" s="28">
        <v>107</v>
      </c>
      <c r="P113" s="29">
        <v>54000</v>
      </c>
      <c r="Q113" s="28">
        <v>36</v>
      </c>
      <c r="R113" s="29">
        <v>6000</v>
      </c>
      <c r="S113" s="29">
        <f t="shared" si="10"/>
        <v>0.88200000000000001</v>
      </c>
      <c r="T113" s="30">
        <f t="shared" si="11"/>
        <v>4.6031746031740255</v>
      </c>
      <c r="U113" s="31">
        <f t="shared" si="12"/>
        <v>1.2906921940601513E-2</v>
      </c>
      <c r="V113" s="31">
        <f t="shared" si="13"/>
        <v>8.0069732589025354E-3</v>
      </c>
      <c r="W113" s="28" t="str">
        <f t="shared" si="14"/>
        <v xml:space="preserve"> </v>
      </c>
      <c r="X113" s="32">
        <f t="shared" si="15"/>
        <v>2.8039175250275772</v>
      </c>
    </row>
    <row r="114" spans="1:24" ht="15" x14ac:dyDescent="0.15">
      <c r="A114" s="4" t="s">
        <v>129</v>
      </c>
      <c r="B114" s="5">
        <f t="shared" si="17"/>
        <v>44898</v>
      </c>
      <c r="C114" s="6" t="s">
        <v>9</v>
      </c>
      <c r="D114" s="4">
        <v>369</v>
      </c>
      <c r="E114" s="4">
        <v>434</v>
      </c>
      <c r="F114" s="8">
        <f t="shared" si="9"/>
        <v>7.2333333333333334</v>
      </c>
      <c r="G114" s="9">
        <v>2</v>
      </c>
      <c r="H114" s="10">
        <v>4625.16</v>
      </c>
      <c r="I114" s="10">
        <v>4625.3100000000004</v>
      </c>
      <c r="J114" s="10">
        <v>4681.32</v>
      </c>
      <c r="K114" s="4">
        <v>4681.92</v>
      </c>
      <c r="L114" s="5">
        <f t="shared" si="16"/>
        <v>44908</v>
      </c>
      <c r="M114" s="11" t="s">
        <v>13</v>
      </c>
      <c r="N114" s="27">
        <v>35</v>
      </c>
      <c r="O114" s="28">
        <v>77</v>
      </c>
      <c r="P114" s="29">
        <v>54000</v>
      </c>
      <c r="Q114" s="28">
        <v>18</v>
      </c>
      <c r="R114" s="29">
        <v>6000</v>
      </c>
      <c r="S114" s="29">
        <f t="shared" si="10"/>
        <v>0.86799999999999999</v>
      </c>
      <c r="T114" s="30">
        <f t="shared" si="11"/>
        <v>0.51843317972329273</v>
      </c>
      <c r="U114" s="31">
        <f t="shared" si="12"/>
        <v>5.181283983127301E-3</v>
      </c>
      <c r="V114" s="31">
        <f t="shared" si="13"/>
        <v>7.2107499433025123E-3</v>
      </c>
      <c r="W114" s="28" t="str">
        <f t="shared" si="14"/>
        <v>&lt;MDL</v>
      </c>
      <c r="X114" s="32">
        <f t="shared" si="15"/>
        <v>9.9941211052362569</v>
      </c>
    </row>
    <row r="115" spans="1:24" ht="15" x14ac:dyDescent="0.15">
      <c r="A115" s="4" t="s">
        <v>130</v>
      </c>
      <c r="B115" s="5">
        <f t="shared" si="17"/>
        <v>44898</v>
      </c>
      <c r="C115" s="6" t="s">
        <v>9</v>
      </c>
      <c r="D115" s="4">
        <v>384</v>
      </c>
      <c r="E115" s="4">
        <v>360</v>
      </c>
      <c r="F115" s="8">
        <f t="shared" si="9"/>
        <v>6</v>
      </c>
      <c r="G115" s="9">
        <v>2</v>
      </c>
      <c r="H115" s="10">
        <v>4625.16</v>
      </c>
      <c r="I115" s="10">
        <v>4625.3100000000004</v>
      </c>
      <c r="J115" s="10">
        <v>4625.43</v>
      </c>
      <c r="K115" s="4">
        <v>4626.47</v>
      </c>
      <c r="L115" s="5">
        <f t="shared" si="16"/>
        <v>44908</v>
      </c>
      <c r="M115" s="11" t="s">
        <v>10</v>
      </c>
      <c r="N115" s="27">
        <v>35.299999999999997</v>
      </c>
      <c r="O115" s="28">
        <v>107</v>
      </c>
      <c r="P115" s="29">
        <v>54000</v>
      </c>
      <c r="Q115" s="28">
        <v>19</v>
      </c>
      <c r="R115" s="29">
        <v>6000</v>
      </c>
      <c r="S115" s="29">
        <f t="shared" si="10"/>
        <v>0.72</v>
      </c>
      <c r="T115" s="30">
        <f t="shared" si="11"/>
        <v>1.2361111111103027</v>
      </c>
      <c r="U115" s="31">
        <f t="shared" si="12"/>
        <v>4.6631459914431269E-3</v>
      </c>
      <c r="V115" s="31">
        <f t="shared" si="13"/>
        <v>9.8085422421556063E-3</v>
      </c>
      <c r="W115" s="28" t="str">
        <f t="shared" si="14"/>
        <v>&lt;MDL</v>
      </c>
      <c r="X115" s="32">
        <f t="shared" si="15"/>
        <v>3.7724327121811765</v>
      </c>
    </row>
    <row r="116" spans="1:24" ht="15" x14ac:dyDescent="0.15">
      <c r="A116" s="4" t="s">
        <v>131</v>
      </c>
      <c r="B116" s="5">
        <f t="shared" si="17"/>
        <v>44898</v>
      </c>
      <c r="C116" s="6" t="s">
        <v>9</v>
      </c>
      <c r="D116" s="4">
        <v>299</v>
      </c>
      <c r="E116" s="4">
        <v>403</v>
      </c>
      <c r="F116" s="8">
        <f t="shared" si="9"/>
        <v>6.7166666666666668</v>
      </c>
      <c r="G116" s="9">
        <v>2</v>
      </c>
      <c r="H116" s="10">
        <v>4625.16</v>
      </c>
      <c r="I116" s="10">
        <v>4625.3100000000004</v>
      </c>
      <c r="J116" s="10">
        <v>4665.42</v>
      </c>
      <c r="K116" s="4">
        <v>4668.33</v>
      </c>
      <c r="L116" s="5">
        <f t="shared" si="16"/>
        <v>44908</v>
      </c>
      <c r="M116" s="11" t="s">
        <v>13</v>
      </c>
      <c r="N116" s="27">
        <v>35</v>
      </c>
      <c r="O116" s="28">
        <v>77</v>
      </c>
      <c r="P116" s="29">
        <v>54000</v>
      </c>
      <c r="Q116" s="28">
        <v>18</v>
      </c>
      <c r="R116" s="29">
        <v>6000</v>
      </c>
      <c r="S116" s="29">
        <f t="shared" si="10"/>
        <v>0.80600000000000005</v>
      </c>
      <c r="T116" s="30">
        <f t="shared" si="11"/>
        <v>3.4243176178651473</v>
      </c>
      <c r="U116" s="31">
        <f t="shared" si="12"/>
        <v>5.5798442895217083E-3</v>
      </c>
      <c r="V116" s="31">
        <f t="shared" si="13"/>
        <v>7.7654230158642435E-3</v>
      </c>
      <c r="W116" s="28" t="str">
        <f t="shared" si="14"/>
        <v>&lt;MDL</v>
      </c>
      <c r="X116" s="32">
        <f t="shared" si="15"/>
        <v>1.6294762671578344</v>
      </c>
    </row>
    <row r="117" spans="1:24" ht="15" x14ac:dyDescent="0.15">
      <c r="A117" s="4" t="s">
        <v>132</v>
      </c>
      <c r="B117" s="5">
        <f t="shared" si="17"/>
        <v>44898</v>
      </c>
      <c r="C117" s="6" t="s">
        <v>9</v>
      </c>
      <c r="D117" s="4">
        <v>398</v>
      </c>
      <c r="E117" s="4">
        <v>435</v>
      </c>
      <c r="F117" s="8">
        <f t="shared" si="9"/>
        <v>7.25</v>
      </c>
      <c r="G117" s="9">
        <v>2</v>
      </c>
      <c r="H117" s="10">
        <v>4625.16</v>
      </c>
      <c r="I117" s="10">
        <v>4625.3100000000004</v>
      </c>
      <c r="J117" s="10">
        <v>4582.82</v>
      </c>
      <c r="K117" s="4">
        <v>4610.01</v>
      </c>
      <c r="L117" s="5">
        <v>44932</v>
      </c>
      <c r="M117" s="11" t="s">
        <v>10</v>
      </c>
      <c r="N117" s="27">
        <v>35.299999999999997</v>
      </c>
      <c r="O117" s="28">
        <v>124</v>
      </c>
      <c r="P117" s="29">
        <v>54000</v>
      </c>
      <c r="Q117" s="28">
        <v>22</v>
      </c>
      <c r="R117" s="29">
        <v>6000</v>
      </c>
      <c r="S117" s="29">
        <f t="shared" si="10"/>
        <v>0.87</v>
      </c>
      <c r="T117" s="30">
        <f t="shared" si="11"/>
        <v>31.080459770114899</v>
      </c>
      <c r="U117" s="31">
        <f t="shared" si="12"/>
        <v>4.462148319398165E-3</v>
      </c>
      <c r="V117" s="31">
        <f t="shared" si="13"/>
        <v>8.613927386960896E-3</v>
      </c>
      <c r="W117" s="28" t="str">
        <f t="shared" si="14"/>
        <v>&lt;MDL</v>
      </c>
      <c r="X117" s="32">
        <f t="shared" si="15"/>
        <v>0.14356764193329913</v>
      </c>
    </row>
    <row r="118" spans="1:24" ht="15" x14ac:dyDescent="0.15">
      <c r="A118" s="4" t="s">
        <v>133</v>
      </c>
      <c r="B118" s="5">
        <f t="shared" si="17"/>
        <v>44898</v>
      </c>
      <c r="C118" s="6" t="s">
        <v>22</v>
      </c>
      <c r="D118" s="4">
        <v>288</v>
      </c>
      <c r="E118" s="4">
        <v>436</v>
      </c>
      <c r="F118" s="8">
        <f t="shared" si="9"/>
        <v>7.2666666666666666</v>
      </c>
      <c r="G118" s="9">
        <v>2</v>
      </c>
      <c r="H118" s="10">
        <v>4625.16</v>
      </c>
      <c r="I118" s="10">
        <v>4625.3100000000004</v>
      </c>
      <c r="J118" s="10">
        <v>4579.79</v>
      </c>
      <c r="K118" s="4">
        <v>4582.2</v>
      </c>
      <c r="L118" s="5">
        <f t="shared" si="16"/>
        <v>44932</v>
      </c>
      <c r="M118" s="11" t="s">
        <v>13</v>
      </c>
      <c r="N118" s="27">
        <v>34.799999999999997</v>
      </c>
      <c r="O118" s="28">
        <v>75</v>
      </c>
      <c r="P118" s="29">
        <v>54000</v>
      </c>
      <c r="Q118" s="28">
        <v>16</v>
      </c>
      <c r="R118" s="29">
        <v>6000</v>
      </c>
      <c r="S118" s="29">
        <f t="shared" si="10"/>
        <v>0.872</v>
      </c>
      <c r="T118" s="30">
        <f t="shared" si="11"/>
        <v>2.5917431192652622</v>
      </c>
      <c r="U118" s="31">
        <f t="shared" si="12"/>
        <v>4.2107514030955981E-3</v>
      </c>
      <c r="V118" s="31">
        <f t="shared" si="13"/>
        <v>7.1460943211731605E-3</v>
      </c>
      <c r="W118" s="28" t="str">
        <f t="shared" si="14"/>
        <v>&lt;MDL</v>
      </c>
      <c r="X118" s="32">
        <f t="shared" si="15"/>
        <v>1.6246793024338426</v>
      </c>
    </row>
    <row r="119" spans="1:24" ht="15" x14ac:dyDescent="0.15">
      <c r="A119" s="4" t="s">
        <v>134</v>
      </c>
      <c r="B119" s="5">
        <f t="shared" si="17"/>
        <v>44898</v>
      </c>
      <c r="C119" s="6" t="s">
        <v>12</v>
      </c>
      <c r="D119" s="4">
        <v>383</v>
      </c>
      <c r="E119" s="4">
        <v>301</v>
      </c>
      <c r="F119" s="8">
        <f t="shared" si="9"/>
        <v>5.0166666666666666</v>
      </c>
      <c r="G119" s="9">
        <v>2</v>
      </c>
      <c r="H119" s="10">
        <v>4625.16</v>
      </c>
      <c r="I119" s="10">
        <v>4625.3100000000004</v>
      </c>
      <c r="J119" s="10">
        <v>4566.3100000000004</v>
      </c>
      <c r="K119" s="4">
        <v>4600.4799999999996</v>
      </c>
      <c r="L119" s="5">
        <f t="shared" si="16"/>
        <v>44932</v>
      </c>
      <c r="M119" s="11" t="s">
        <v>10</v>
      </c>
      <c r="N119" s="27">
        <v>35.299999999999997</v>
      </c>
      <c r="O119" s="28">
        <v>124</v>
      </c>
      <c r="P119" s="29">
        <v>54000</v>
      </c>
      <c r="Q119" s="28">
        <v>19</v>
      </c>
      <c r="R119" s="29">
        <v>6000</v>
      </c>
      <c r="S119" s="29">
        <f t="shared" si="10"/>
        <v>0.60199999999999998</v>
      </c>
      <c r="T119" s="30">
        <f t="shared" si="11"/>
        <v>56.511627906974446</v>
      </c>
      <c r="U119" s="31">
        <f t="shared" si="12"/>
        <v>4.0957449218863018E-3</v>
      </c>
      <c r="V119" s="31">
        <f t="shared" si="13"/>
        <v>1.2448699047601297E-2</v>
      </c>
      <c r="W119" s="28" t="str">
        <f t="shared" si="14"/>
        <v>&lt;MDL</v>
      </c>
      <c r="X119" s="32">
        <f t="shared" si="15"/>
        <v>7.2476144708279081E-2</v>
      </c>
    </row>
    <row r="120" spans="1:24" ht="15" x14ac:dyDescent="0.15">
      <c r="A120" s="4" t="s">
        <v>135</v>
      </c>
      <c r="B120" s="5">
        <f t="shared" si="17"/>
        <v>44898</v>
      </c>
      <c r="C120" s="6" t="s">
        <v>15</v>
      </c>
      <c r="D120" s="4">
        <v>269</v>
      </c>
      <c r="E120" s="4">
        <v>430</v>
      </c>
      <c r="F120" s="8">
        <f t="shared" si="9"/>
        <v>7.166666666666667</v>
      </c>
      <c r="G120" s="9">
        <v>2</v>
      </c>
      <c r="H120" s="10">
        <v>4625.16</v>
      </c>
      <c r="I120" s="10">
        <v>4625.3100000000004</v>
      </c>
      <c r="J120" s="10">
        <v>4636.51</v>
      </c>
      <c r="K120" s="4">
        <v>4637.87</v>
      </c>
      <c r="L120" s="5">
        <f t="shared" si="16"/>
        <v>44932</v>
      </c>
      <c r="M120" s="11" t="s">
        <v>13</v>
      </c>
      <c r="N120" s="27">
        <v>34.799999999999997</v>
      </c>
      <c r="O120" s="28">
        <v>75</v>
      </c>
      <c r="P120" s="29">
        <v>54000</v>
      </c>
      <c r="Q120" s="28">
        <v>10</v>
      </c>
      <c r="R120" s="29">
        <v>6000</v>
      </c>
      <c r="S120" s="29">
        <f t="shared" si="10"/>
        <v>0.86</v>
      </c>
      <c r="T120" s="30">
        <f t="shared" si="11"/>
        <v>1.4069767441850314</v>
      </c>
      <c r="U120" s="31">
        <f t="shared" si="12"/>
        <v>9.281534943122756E-4</v>
      </c>
      <c r="V120" s="31">
        <f t="shared" si="13"/>
        <v>7.24580726518953E-3</v>
      </c>
      <c r="W120" s="28" t="str">
        <f t="shared" si="14"/>
        <v>&lt;MDL</v>
      </c>
      <c r="X120" s="32">
        <f t="shared" si="15"/>
        <v>0.6596793430653991</v>
      </c>
    </row>
    <row r="121" spans="1:24" ht="15" x14ac:dyDescent="0.15">
      <c r="A121" s="4" t="s">
        <v>136</v>
      </c>
      <c r="B121" s="5">
        <v>44900</v>
      </c>
      <c r="C121" s="6" t="s">
        <v>15</v>
      </c>
      <c r="D121" s="4">
        <v>353</v>
      </c>
      <c r="E121" s="4">
        <v>362</v>
      </c>
      <c r="F121" s="8">
        <f t="shared" si="9"/>
        <v>6.0333333333333332</v>
      </c>
      <c r="G121" s="9">
        <v>2</v>
      </c>
      <c r="H121" s="10">
        <v>4625.12</v>
      </c>
      <c r="I121" s="10">
        <v>4625.45</v>
      </c>
      <c r="J121" s="10">
        <v>4639.43</v>
      </c>
      <c r="K121" s="4">
        <v>4651.1000000000004</v>
      </c>
      <c r="L121" s="5">
        <v>44933</v>
      </c>
      <c r="M121" s="11" t="s">
        <v>10</v>
      </c>
      <c r="N121" s="27">
        <v>35.299999999999997</v>
      </c>
      <c r="O121" s="28">
        <v>90</v>
      </c>
      <c r="P121" s="29">
        <v>54000</v>
      </c>
      <c r="Q121" s="28">
        <v>21</v>
      </c>
      <c r="R121" s="29">
        <v>6000</v>
      </c>
      <c r="S121" s="29">
        <f t="shared" si="10"/>
        <v>0.72399999999999998</v>
      </c>
      <c r="T121" s="30">
        <f t="shared" si="11"/>
        <v>15.662983425414566</v>
      </c>
      <c r="U121" s="31">
        <f t="shared" si="12"/>
        <v>7.1734514474720758E-3</v>
      </c>
      <c r="V121" s="31">
        <f t="shared" si="13"/>
        <v>9.108109565123635E-3</v>
      </c>
      <c r="W121" s="28" t="str">
        <f t="shared" si="14"/>
        <v>&lt;MDL</v>
      </c>
      <c r="X121" s="32">
        <f t="shared" si="15"/>
        <v>0.45798755273101549</v>
      </c>
    </row>
    <row r="122" spans="1:24" s="12" customFormat="1" ht="15" x14ac:dyDescent="0.15">
      <c r="A122" s="12" t="s">
        <v>137</v>
      </c>
      <c r="B122" s="13">
        <f t="shared" si="17"/>
        <v>44900</v>
      </c>
      <c r="C122" s="14" t="s">
        <v>55</v>
      </c>
      <c r="D122" s="12">
        <v>288</v>
      </c>
      <c r="E122" s="12">
        <v>326</v>
      </c>
      <c r="F122" s="8">
        <f t="shared" si="9"/>
        <v>5.4333333333333336</v>
      </c>
      <c r="G122" s="15">
        <v>2</v>
      </c>
      <c r="H122" s="16">
        <v>4625.12</v>
      </c>
      <c r="I122" s="16">
        <v>4625.45</v>
      </c>
      <c r="J122" s="16">
        <v>4581.13</v>
      </c>
      <c r="K122" s="12">
        <v>4585.82</v>
      </c>
      <c r="L122" s="13">
        <f t="shared" si="16"/>
        <v>44933</v>
      </c>
      <c r="M122" s="17" t="s">
        <v>36</v>
      </c>
      <c r="N122" s="27">
        <v>35.4</v>
      </c>
      <c r="O122" s="28">
        <v>224</v>
      </c>
      <c r="P122" s="29">
        <v>54000</v>
      </c>
      <c r="Q122" s="28">
        <v>25</v>
      </c>
      <c r="R122" s="29">
        <v>6000</v>
      </c>
      <c r="S122" s="29">
        <f t="shared" si="10"/>
        <v>0.65200000000000002</v>
      </c>
      <c r="T122" s="30">
        <f t="shared" si="11"/>
        <v>6.6871165644166757</v>
      </c>
      <c r="U122" s="31">
        <f t="shared" si="12"/>
        <v>8.0233434363273393E-5</v>
      </c>
      <c r="V122" s="31">
        <f t="shared" si="13"/>
        <v>1.4659548668572844E-2</v>
      </c>
      <c r="W122" s="28" t="str">
        <f t="shared" si="14"/>
        <v>&lt;MDL</v>
      </c>
      <c r="X122" s="32">
        <f t="shared" si="15"/>
        <v>1.1998210826802335E-2</v>
      </c>
    </row>
    <row r="123" spans="1:24" ht="15" x14ac:dyDescent="0.15">
      <c r="A123" s="4" t="s">
        <v>138</v>
      </c>
      <c r="B123" s="5">
        <f t="shared" si="17"/>
        <v>44900</v>
      </c>
      <c r="C123" s="6" t="s">
        <v>55</v>
      </c>
      <c r="D123" s="4">
        <v>383</v>
      </c>
      <c r="E123" s="4">
        <v>383</v>
      </c>
      <c r="F123" s="8">
        <f t="shared" si="9"/>
        <v>6.3833333333333337</v>
      </c>
      <c r="G123" s="9">
        <v>2</v>
      </c>
      <c r="H123" s="10">
        <v>4625.12</v>
      </c>
      <c r="I123" s="10">
        <v>4625.45</v>
      </c>
      <c r="J123" s="10">
        <v>4695.83</v>
      </c>
      <c r="K123" s="4">
        <v>4697.51</v>
      </c>
      <c r="L123" s="5">
        <f t="shared" si="16"/>
        <v>44933</v>
      </c>
      <c r="M123" s="11" t="s">
        <v>13</v>
      </c>
      <c r="N123" s="27">
        <v>34.799999999999997</v>
      </c>
      <c r="O123" s="28">
        <v>62</v>
      </c>
      <c r="P123" s="29">
        <v>54000</v>
      </c>
      <c r="Q123" s="28">
        <v>15</v>
      </c>
      <c r="R123" s="29">
        <v>6000</v>
      </c>
      <c r="S123" s="29">
        <f t="shared" si="10"/>
        <v>0.76600000000000001</v>
      </c>
      <c r="T123" s="30">
        <f t="shared" si="11"/>
        <v>1.7624020887733209</v>
      </c>
      <c r="U123" s="31">
        <f t="shared" si="12"/>
        <v>5.0713208331527116E-3</v>
      </c>
      <c r="V123" s="31">
        <f t="shared" si="13"/>
        <v>7.5667121386833866E-3</v>
      </c>
      <c r="W123" s="28" t="str">
        <f t="shared" si="14"/>
        <v>&lt;MDL</v>
      </c>
      <c r="X123" s="32">
        <f t="shared" si="15"/>
        <v>2.8775050060695779</v>
      </c>
    </row>
    <row r="124" spans="1:24" ht="15" x14ac:dyDescent="0.15">
      <c r="A124" s="4" t="s">
        <v>139</v>
      </c>
      <c r="B124" s="5">
        <f t="shared" si="17"/>
        <v>44900</v>
      </c>
      <c r="C124" s="6" t="s">
        <v>46</v>
      </c>
      <c r="D124" s="4">
        <v>299</v>
      </c>
      <c r="E124" s="4">
        <v>320</v>
      </c>
      <c r="F124" s="8">
        <f t="shared" si="9"/>
        <v>5.333333333333333</v>
      </c>
      <c r="G124" s="9">
        <v>2</v>
      </c>
      <c r="H124" s="10">
        <v>4625.12</v>
      </c>
      <c r="I124" s="10">
        <v>4625.45</v>
      </c>
      <c r="J124" s="10">
        <v>4504.91</v>
      </c>
      <c r="K124" s="4">
        <v>4509.46</v>
      </c>
      <c r="L124" s="5">
        <f t="shared" si="16"/>
        <v>44933</v>
      </c>
      <c r="M124" s="11" t="s">
        <v>10</v>
      </c>
      <c r="N124" s="27">
        <v>35.299999999999997</v>
      </c>
      <c r="O124" s="28">
        <v>90</v>
      </c>
      <c r="P124" s="29">
        <v>54000</v>
      </c>
      <c r="Q124" s="28">
        <v>21</v>
      </c>
      <c r="R124" s="29">
        <v>6000</v>
      </c>
      <c r="S124" s="29">
        <f t="shared" si="10"/>
        <v>0.64</v>
      </c>
      <c r="T124" s="30">
        <f t="shared" si="11"/>
        <v>6.5937500000003979</v>
      </c>
      <c r="U124" s="31">
        <f t="shared" si="12"/>
        <v>8.1149669499527861E-3</v>
      </c>
      <c r="V124" s="31">
        <f t="shared" si="13"/>
        <v>1.0303548945546113E-2</v>
      </c>
      <c r="W124" s="28" t="str">
        <f t="shared" si="14"/>
        <v>&lt;MDL</v>
      </c>
      <c r="X124" s="32">
        <f t="shared" si="15"/>
        <v>1.2307058881444239</v>
      </c>
    </row>
    <row r="125" spans="1:24" ht="15" x14ac:dyDescent="0.15">
      <c r="A125" s="4" t="s">
        <v>140</v>
      </c>
      <c r="B125" s="5">
        <f t="shared" si="17"/>
        <v>44900</v>
      </c>
      <c r="C125" s="6" t="s">
        <v>46</v>
      </c>
      <c r="D125" s="4">
        <v>398</v>
      </c>
      <c r="E125" s="4">
        <v>282</v>
      </c>
      <c r="F125" s="8">
        <f t="shared" si="9"/>
        <v>4.7</v>
      </c>
      <c r="G125" s="9">
        <v>2</v>
      </c>
      <c r="H125" s="10">
        <v>4625.12</v>
      </c>
      <c r="I125" s="10">
        <v>4625.45</v>
      </c>
      <c r="J125" s="10">
        <v>4667.4799999999996</v>
      </c>
      <c r="K125" s="4">
        <v>4684.09</v>
      </c>
      <c r="L125" s="5">
        <f t="shared" si="16"/>
        <v>44933</v>
      </c>
      <c r="M125" s="11" t="s">
        <v>36</v>
      </c>
      <c r="N125" s="27">
        <v>35.4</v>
      </c>
      <c r="O125" s="28">
        <v>224</v>
      </c>
      <c r="P125" s="29">
        <v>54000</v>
      </c>
      <c r="Q125" s="28">
        <v>34</v>
      </c>
      <c r="R125" s="29">
        <v>6000</v>
      </c>
      <c r="S125" s="29">
        <f t="shared" si="10"/>
        <v>0.56399999999999995</v>
      </c>
      <c r="T125" s="30">
        <f t="shared" si="11"/>
        <v>28.865248226951518</v>
      </c>
      <c r="U125" s="31">
        <f t="shared" si="12"/>
        <v>7.6056743524788584E-3</v>
      </c>
      <c r="V125" s="31">
        <f t="shared" si="13"/>
        <v>1.6946854134591304E-2</v>
      </c>
      <c r="W125" s="28" t="str">
        <f t="shared" si="14"/>
        <v>&lt;MDL</v>
      </c>
      <c r="X125" s="32">
        <f t="shared" si="15"/>
        <v>0.26348896405392525</v>
      </c>
    </row>
    <row r="126" spans="1:24" ht="15" x14ac:dyDescent="0.15">
      <c r="A126" s="4" t="s">
        <v>141</v>
      </c>
      <c r="B126" s="5">
        <f t="shared" si="17"/>
        <v>44900</v>
      </c>
      <c r="C126" s="6" t="s">
        <v>46</v>
      </c>
      <c r="D126" s="4">
        <v>273</v>
      </c>
      <c r="E126" s="4">
        <v>318</v>
      </c>
      <c r="F126" s="8">
        <f t="shared" si="9"/>
        <v>5.3</v>
      </c>
      <c r="G126" s="9">
        <v>2</v>
      </c>
      <c r="H126" s="10">
        <v>4625.12</v>
      </c>
      <c r="I126" s="10">
        <v>4625.45</v>
      </c>
      <c r="J126" s="10">
        <v>4651.9799999999996</v>
      </c>
      <c r="K126" s="4">
        <v>4655.43</v>
      </c>
      <c r="L126" s="5">
        <f t="shared" si="16"/>
        <v>44933</v>
      </c>
      <c r="M126" s="11" t="s">
        <v>13</v>
      </c>
      <c r="N126" s="27">
        <v>34.799999999999997</v>
      </c>
      <c r="O126" s="28">
        <v>62</v>
      </c>
      <c r="P126" s="29">
        <v>54000</v>
      </c>
      <c r="Q126" s="28">
        <v>8</v>
      </c>
      <c r="R126" s="29">
        <v>6000</v>
      </c>
      <c r="S126" s="29">
        <f t="shared" si="10"/>
        <v>0.63600000000000001</v>
      </c>
      <c r="T126" s="30">
        <f t="shared" si="11"/>
        <v>4.9056603773597489</v>
      </c>
      <c r="U126" s="31">
        <f t="shared" si="12"/>
        <v>8.3670021499848701E-4</v>
      </c>
      <c r="V126" s="31">
        <f t="shared" si="13"/>
        <v>9.1133671355840776E-3</v>
      </c>
      <c r="W126" s="28" t="str">
        <f t="shared" si="14"/>
        <v>&lt;MDL</v>
      </c>
      <c r="X126" s="32">
        <f t="shared" si="15"/>
        <v>0.17055812074964782</v>
      </c>
    </row>
    <row r="127" spans="1:24" x14ac:dyDescent="0.15">
      <c r="A127" s="4" t="s">
        <v>142</v>
      </c>
      <c r="B127" s="5">
        <f t="shared" si="17"/>
        <v>44900</v>
      </c>
      <c r="C127" s="18" t="s">
        <v>46</v>
      </c>
      <c r="D127" s="4">
        <v>269</v>
      </c>
      <c r="E127" s="4">
        <v>104</v>
      </c>
      <c r="F127" s="8">
        <f t="shared" si="9"/>
        <v>1.7333333333333334</v>
      </c>
      <c r="G127" s="9">
        <v>2</v>
      </c>
      <c r="H127" s="10">
        <v>4625.12</v>
      </c>
      <c r="I127" s="10">
        <v>4625.45</v>
      </c>
      <c r="J127" s="10">
        <v>4550.2299999999996</v>
      </c>
      <c r="K127" s="4">
        <v>4551.22</v>
      </c>
      <c r="L127" s="5">
        <f t="shared" si="16"/>
        <v>44933</v>
      </c>
      <c r="M127" s="11" t="s">
        <v>10</v>
      </c>
      <c r="N127" s="27">
        <v>35.299999999999997</v>
      </c>
      <c r="O127" s="28">
        <v>90</v>
      </c>
      <c r="P127" s="29">
        <v>54000</v>
      </c>
      <c r="Q127" s="28">
        <v>11</v>
      </c>
      <c r="R127" s="29">
        <v>6000</v>
      </c>
      <c r="S127" s="29">
        <f t="shared" si="10"/>
        <v>0.20799999999999999</v>
      </c>
      <c r="T127" s="30">
        <f t="shared" si="11"/>
        <v>3.173076923080596</v>
      </c>
      <c r="U127" s="31">
        <f t="shared" si="12"/>
        <v>2.2699208251616169E-3</v>
      </c>
      <c r="V127" s="31">
        <f t="shared" si="13"/>
        <v>3.1703227524757273E-2</v>
      </c>
      <c r="W127" s="28" t="str">
        <f t="shared" si="14"/>
        <v>&lt;MDL</v>
      </c>
      <c r="X127" s="32">
        <f t="shared" si="15"/>
        <v>0.71536898732283294</v>
      </c>
    </row>
    <row r="128" spans="1:24" x14ac:dyDescent="0.15">
      <c r="A128" s="4" t="s">
        <v>143</v>
      </c>
      <c r="B128" s="5">
        <f t="shared" si="17"/>
        <v>44900</v>
      </c>
      <c r="C128" s="18" t="s">
        <v>55</v>
      </c>
      <c r="D128" s="4">
        <v>384</v>
      </c>
      <c r="E128" s="4">
        <v>326</v>
      </c>
      <c r="F128" s="8">
        <f t="shared" si="9"/>
        <v>5.4333333333333336</v>
      </c>
      <c r="G128" s="9">
        <v>2</v>
      </c>
      <c r="H128" s="10">
        <v>4625.12</v>
      </c>
      <c r="I128" s="10">
        <v>4625.45</v>
      </c>
      <c r="J128" s="10">
        <v>4517.8599999999997</v>
      </c>
      <c r="K128" s="4">
        <v>4522.8999999999996</v>
      </c>
      <c r="L128" s="5">
        <f t="shared" si="16"/>
        <v>44933</v>
      </c>
      <c r="M128" s="11" t="s">
        <v>36</v>
      </c>
      <c r="N128" s="27">
        <v>35.4</v>
      </c>
      <c r="O128" s="28">
        <v>224</v>
      </c>
      <c r="P128" s="29">
        <v>54000</v>
      </c>
      <c r="Q128" s="28">
        <v>32</v>
      </c>
      <c r="R128" s="29">
        <v>6000</v>
      </c>
      <c r="S128" s="29">
        <f t="shared" si="10"/>
        <v>0.65200000000000002</v>
      </c>
      <c r="T128" s="30">
        <f t="shared" si="11"/>
        <v>7.2239263803681535</v>
      </c>
      <c r="U128" s="31">
        <f t="shared" si="12"/>
        <v>5.1349397992495275E-3</v>
      </c>
      <c r="V128" s="31">
        <f t="shared" si="13"/>
        <v>1.4659548668572844E-2</v>
      </c>
      <c r="W128" s="28" t="str">
        <f t="shared" si="14"/>
        <v>&lt;MDL</v>
      </c>
      <c r="X128" s="32">
        <f t="shared" si="15"/>
        <v>0.71082393824005652</v>
      </c>
    </row>
    <row r="129" spans="1:24" s="12" customFormat="1" x14ac:dyDescent="0.15">
      <c r="A129" s="12" t="s">
        <v>144</v>
      </c>
      <c r="B129" s="13">
        <f t="shared" si="17"/>
        <v>44900</v>
      </c>
      <c r="C129" s="19" t="s">
        <v>46</v>
      </c>
      <c r="D129" s="12">
        <v>348</v>
      </c>
      <c r="E129" s="12">
        <v>193</v>
      </c>
      <c r="F129" s="8">
        <f t="shared" si="9"/>
        <v>3.2166666666666668</v>
      </c>
      <c r="G129" s="15">
        <v>2</v>
      </c>
      <c r="H129" s="16">
        <v>4625.12</v>
      </c>
      <c r="I129" s="16">
        <v>4625.45</v>
      </c>
      <c r="J129" s="16">
        <v>4434.47</v>
      </c>
      <c r="K129" s="12">
        <v>4436.47</v>
      </c>
      <c r="L129" s="13">
        <f t="shared" si="16"/>
        <v>44933</v>
      </c>
      <c r="M129" s="17" t="s">
        <v>13</v>
      </c>
      <c r="N129" s="27">
        <v>34.799999999999997</v>
      </c>
      <c r="O129" s="28">
        <v>62</v>
      </c>
      <c r="P129" s="29">
        <v>54000</v>
      </c>
      <c r="Q129" s="28">
        <v>8</v>
      </c>
      <c r="R129" s="29">
        <v>6000</v>
      </c>
      <c r="S129" s="29">
        <f t="shared" si="10"/>
        <v>0.38600000000000001</v>
      </c>
      <c r="T129" s="30">
        <f t="shared" si="11"/>
        <v>4.3264248704665098</v>
      </c>
      <c r="U129" s="31">
        <f t="shared" si="12"/>
        <v>1.3786044993239321E-3</v>
      </c>
      <c r="V129" s="31">
        <f t="shared" si="13"/>
        <v>1.5015806990236979E-2</v>
      </c>
      <c r="W129" s="28" t="str">
        <f t="shared" si="14"/>
        <v>&lt;MDL</v>
      </c>
      <c r="X129" s="32">
        <f t="shared" si="15"/>
        <v>0.31864750702935007</v>
      </c>
    </row>
    <row r="130" spans="1:24" x14ac:dyDescent="0.15">
      <c r="A130" s="4" t="s">
        <v>145</v>
      </c>
      <c r="B130" s="5">
        <v>44901</v>
      </c>
      <c r="C130" s="18" t="s">
        <v>46</v>
      </c>
      <c r="D130" s="4">
        <v>348</v>
      </c>
      <c r="E130" s="4">
        <v>472</v>
      </c>
      <c r="F130" s="8">
        <f t="shared" si="9"/>
        <v>7.8666666666666663</v>
      </c>
      <c r="G130" s="9">
        <v>2</v>
      </c>
      <c r="H130" s="10">
        <v>4625.12</v>
      </c>
      <c r="I130" s="10">
        <v>4625.45</v>
      </c>
      <c r="J130" s="10">
        <v>4724.82</v>
      </c>
      <c r="K130" s="4">
        <v>4738.83</v>
      </c>
      <c r="L130" s="5">
        <f t="shared" si="16"/>
        <v>44933</v>
      </c>
      <c r="M130" s="11" t="s">
        <v>10</v>
      </c>
      <c r="N130" s="27">
        <v>35.299999999999997</v>
      </c>
      <c r="O130" s="28">
        <v>90</v>
      </c>
      <c r="P130" s="29">
        <v>54000</v>
      </c>
      <c r="Q130" s="28">
        <v>24</v>
      </c>
      <c r="R130" s="29">
        <v>6000</v>
      </c>
      <c r="S130" s="29">
        <f t="shared" si="10"/>
        <v>0.94399999999999995</v>
      </c>
      <c r="T130" s="30">
        <f t="shared" si="11"/>
        <v>14.491525423729122</v>
      </c>
      <c r="U130" s="31">
        <f t="shared" si="12"/>
        <v>7.0021286471087215E-3</v>
      </c>
      <c r="V130" s="31">
        <f t="shared" si="13"/>
        <v>6.9854569122346525E-3</v>
      </c>
      <c r="W130" s="28" t="str">
        <f t="shared" si="14"/>
        <v xml:space="preserve"> </v>
      </c>
      <c r="X130" s="32">
        <f t="shared" si="15"/>
        <v>0.48318782477123479</v>
      </c>
    </row>
    <row r="131" spans="1:24" s="12" customFormat="1" x14ac:dyDescent="0.15">
      <c r="A131" s="12" t="s">
        <v>146</v>
      </c>
      <c r="B131" s="13">
        <v>44900</v>
      </c>
      <c r="C131" s="19" t="s">
        <v>55</v>
      </c>
      <c r="D131" s="12">
        <v>291</v>
      </c>
      <c r="E131" s="12">
        <v>325</v>
      </c>
      <c r="F131" s="8">
        <f t="shared" ref="F131:F157" si="18">E131/60</f>
        <v>5.416666666666667</v>
      </c>
      <c r="G131" s="15">
        <v>2</v>
      </c>
      <c r="H131" s="16">
        <v>4625.12</v>
      </c>
      <c r="I131" s="16">
        <v>4625.45</v>
      </c>
      <c r="J131" s="16">
        <v>4492.84</v>
      </c>
      <c r="K131" s="12">
        <v>4497.76</v>
      </c>
      <c r="L131" s="13">
        <f t="shared" si="16"/>
        <v>44933</v>
      </c>
      <c r="M131" s="17" t="s">
        <v>13</v>
      </c>
      <c r="N131" s="27">
        <v>34.799999999999997</v>
      </c>
      <c r="O131" s="28">
        <v>62</v>
      </c>
      <c r="P131" s="29">
        <v>54000</v>
      </c>
      <c r="Q131" s="28">
        <v>7</v>
      </c>
      <c r="R131" s="29">
        <v>6000</v>
      </c>
      <c r="S131" s="29">
        <f t="shared" ref="S131:S157" si="19">(G131*E131)/1000</f>
        <v>0.65</v>
      </c>
      <c r="T131" s="30">
        <f t="shared" ref="T131:T157" si="20">((K131-J131)-(I131-H131))/((G131*E131)/1000)</f>
        <v>7.0615384615386851</v>
      </c>
      <c r="U131" s="31">
        <f t="shared" ref="U131:U157" si="21">(((Q131/R131)-(O131/P131))/(N131/100))/((G131*E131)/1000)</f>
        <v>8.1867897959852451E-5</v>
      </c>
      <c r="V131" s="31">
        <f t="shared" ref="V131:V157" si="22">(3+3.29*SQRT((O131/P131)*R131*(1+(R131/P131))))/((N131/100)*R131)/(E131*G131/1000)</f>
        <v>8.9170792280484218E-3</v>
      </c>
      <c r="W131" s="28" t="str">
        <f t="shared" ref="W131:W157" si="23">IF(U131&lt;V131,"&lt;MDL"," ")</f>
        <v>&lt;MDL</v>
      </c>
      <c r="X131" s="32">
        <f t="shared" ref="X131:X157" si="24">IF(T131&gt;0.01,IF(U131&gt;0,(U131*1000)/T131))</f>
        <v>1.1593493175142137E-2</v>
      </c>
    </row>
    <row r="132" spans="1:24" x14ac:dyDescent="0.15">
      <c r="A132" s="4" t="s">
        <v>147</v>
      </c>
      <c r="B132" s="5">
        <f t="shared" si="17"/>
        <v>44900</v>
      </c>
      <c r="C132" s="18" t="s">
        <v>55</v>
      </c>
      <c r="D132" s="4">
        <v>369</v>
      </c>
      <c r="E132" s="4">
        <v>329</v>
      </c>
      <c r="F132" s="8">
        <f t="shared" si="18"/>
        <v>5.4833333333333334</v>
      </c>
      <c r="G132" s="9">
        <v>2</v>
      </c>
      <c r="H132" s="10">
        <v>4625.12</v>
      </c>
      <c r="I132" s="10">
        <v>4625.45</v>
      </c>
      <c r="J132" s="10">
        <v>4551.05</v>
      </c>
      <c r="K132" s="4">
        <v>4557.83</v>
      </c>
      <c r="L132" s="5">
        <v>44934</v>
      </c>
      <c r="M132" s="11" t="s">
        <v>10</v>
      </c>
      <c r="N132" s="27">
        <v>35.299999999999997</v>
      </c>
      <c r="O132" s="28">
        <v>110</v>
      </c>
      <c r="P132" s="29">
        <v>54000</v>
      </c>
      <c r="Q132" s="28">
        <v>26</v>
      </c>
      <c r="R132" s="29">
        <v>6000</v>
      </c>
      <c r="S132" s="29">
        <f t="shared" si="19"/>
        <v>0.65800000000000003</v>
      </c>
      <c r="T132" s="30">
        <f t="shared" si="20"/>
        <v>9.8024316109419729</v>
      </c>
      <c r="U132" s="31">
        <f t="shared" si="21"/>
        <v>9.8861529757798827E-3</v>
      </c>
      <c r="V132" s="31">
        <f t="shared" si="22"/>
        <v>1.0852201981335952E-2</v>
      </c>
      <c r="W132" s="28" t="str">
        <f t="shared" si="23"/>
        <v>&lt;MDL</v>
      </c>
      <c r="X132" s="32">
        <f t="shared" si="24"/>
        <v>1.0085408772191233</v>
      </c>
    </row>
    <row r="133" spans="1:24" x14ac:dyDescent="0.15">
      <c r="A133" s="4" t="s">
        <v>148</v>
      </c>
      <c r="B133" s="5">
        <v>44901</v>
      </c>
      <c r="C133" s="18" t="s">
        <v>46</v>
      </c>
      <c r="D133" s="4">
        <v>273</v>
      </c>
      <c r="E133" s="4">
        <v>386</v>
      </c>
      <c r="F133" s="8">
        <f t="shared" si="18"/>
        <v>6.4333333333333336</v>
      </c>
      <c r="G133" s="9">
        <v>2</v>
      </c>
      <c r="H133" s="10">
        <v>4625.18</v>
      </c>
      <c r="I133" s="10">
        <v>4625.45</v>
      </c>
      <c r="J133" s="10">
        <v>4608.0200000000004</v>
      </c>
      <c r="K133" s="4">
        <v>4610.18</v>
      </c>
      <c r="L133" s="5">
        <f t="shared" si="16"/>
        <v>44934</v>
      </c>
      <c r="M133" s="11" t="s">
        <v>36</v>
      </c>
      <c r="N133" s="27">
        <v>35.4</v>
      </c>
      <c r="O133" s="28">
        <v>238</v>
      </c>
      <c r="P133" s="29">
        <v>54000</v>
      </c>
      <c r="Q133" s="28">
        <v>29</v>
      </c>
      <c r="R133" s="29">
        <v>6000</v>
      </c>
      <c r="S133" s="29">
        <f t="shared" si="19"/>
        <v>0.77200000000000002</v>
      </c>
      <c r="T133" s="30">
        <f t="shared" si="20"/>
        <v>2.4481865284978332</v>
      </c>
      <c r="U133" s="31">
        <f t="shared" si="21"/>
        <v>1.558524069574683E-3</v>
      </c>
      <c r="V133" s="31">
        <f t="shared" si="22"/>
        <v>1.2705593155035479E-2</v>
      </c>
      <c r="W133" s="28" t="str">
        <f t="shared" si="23"/>
        <v>&lt;MDL</v>
      </c>
      <c r="X133" s="32">
        <f t="shared" si="24"/>
        <v>0.63660348238700892</v>
      </c>
    </row>
    <row r="134" spans="1:24" x14ac:dyDescent="0.15">
      <c r="A134" s="4" t="s">
        <v>149</v>
      </c>
      <c r="B134" s="5">
        <f t="shared" si="17"/>
        <v>44901</v>
      </c>
      <c r="C134" s="18" t="s">
        <v>46</v>
      </c>
      <c r="D134" s="4">
        <v>288</v>
      </c>
      <c r="E134" s="4">
        <v>480</v>
      </c>
      <c r="F134" s="8">
        <f t="shared" si="18"/>
        <v>8</v>
      </c>
      <c r="G134" s="9">
        <v>2</v>
      </c>
      <c r="H134" s="10">
        <v>4625.18</v>
      </c>
      <c r="I134" s="10">
        <v>4625.45</v>
      </c>
      <c r="J134" s="10">
        <v>4542.54</v>
      </c>
      <c r="K134" s="4">
        <v>4557.16</v>
      </c>
      <c r="L134" s="5">
        <f t="shared" si="16"/>
        <v>44934</v>
      </c>
      <c r="M134" s="11" t="s">
        <v>13</v>
      </c>
      <c r="N134" s="27">
        <v>34.799999999999997</v>
      </c>
      <c r="O134" s="28">
        <v>58</v>
      </c>
      <c r="P134" s="29">
        <v>54000</v>
      </c>
      <c r="Q134" s="28">
        <v>15</v>
      </c>
      <c r="R134" s="29">
        <v>6000</v>
      </c>
      <c r="S134" s="29">
        <f t="shared" si="19"/>
        <v>0.96</v>
      </c>
      <c r="T134" s="30">
        <f t="shared" si="20"/>
        <v>14.947916666667046</v>
      </c>
      <c r="U134" s="31">
        <f t="shared" si="21"/>
        <v>4.2682169717610336E-3</v>
      </c>
      <c r="V134" s="31">
        <f t="shared" si="22"/>
        <v>5.8886811502486267E-3</v>
      </c>
      <c r="W134" s="28" t="str">
        <f t="shared" si="23"/>
        <v>&lt;MDL</v>
      </c>
      <c r="X134" s="32">
        <f t="shared" si="24"/>
        <v>0.28553925385996431</v>
      </c>
    </row>
    <row r="135" spans="1:24" x14ac:dyDescent="0.15">
      <c r="A135" s="4" t="s">
        <v>150</v>
      </c>
      <c r="B135" s="5">
        <f t="shared" si="17"/>
        <v>44901</v>
      </c>
      <c r="C135" s="18" t="s">
        <v>46</v>
      </c>
      <c r="D135" s="4">
        <v>383</v>
      </c>
      <c r="E135" s="4">
        <v>482</v>
      </c>
      <c r="F135" s="8">
        <f t="shared" si="18"/>
        <v>8.0333333333333332</v>
      </c>
      <c r="G135" s="9">
        <v>2</v>
      </c>
      <c r="H135" s="10">
        <v>4625.18</v>
      </c>
      <c r="I135" s="10">
        <v>4625.45</v>
      </c>
      <c r="J135" s="10">
        <v>4609.34</v>
      </c>
      <c r="K135" s="4">
        <v>4614.4399999999996</v>
      </c>
      <c r="L135" s="5">
        <f t="shared" si="16"/>
        <v>44934</v>
      </c>
      <c r="M135" s="11" t="s">
        <v>10</v>
      </c>
      <c r="N135" s="27">
        <v>35.299999999999997</v>
      </c>
      <c r="O135" s="28">
        <v>108</v>
      </c>
      <c r="P135" s="29">
        <v>54000</v>
      </c>
      <c r="Q135" s="28">
        <v>21</v>
      </c>
      <c r="R135" s="29">
        <v>6000</v>
      </c>
      <c r="S135" s="29">
        <f t="shared" si="19"/>
        <v>0.96399999999999997</v>
      </c>
      <c r="T135" s="30">
        <f t="shared" si="20"/>
        <v>5.010373443983327</v>
      </c>
      <c r="U135" s="31">
        <f t="shared" si="21"/>
        <v>4.4079790297744297E-3</v>
      </c>
      <c r="V135" s="31">
        <f t="shared" si="22"/>
        <v>7.3531856111548541E-3</v>
      </c>
      <c r="W135" s="28" t="str">
        <f t="shared" si="23"/>
        <v>&lt;MDL</v>
      </c>
      <c r="X135" s="32">
        <f t="shared" si="24"/>
        <v>0.87977055583905062</v>
      </c>
    </row>
    <row r="136" spans="1:24" x14ac:dyDescent="0.15">
      <c r="A136" s="4" t="s">
        <v>151</v>
      </c>
      <c r="B136" s="5">
        <f t="shared" si="17"/>
        <v>44901</v>
      </c>
      <c r="C136" s="18" t="s">
        <v>55</v>
      </c>
      <c r="D136" s="4">
        <v>398</v>
      </c>
      <c r="E136" s="4">
        <v>453</v>
      </c>
      <c r="F136" s="8">
        <f t="shared" si="18"/>
        <v>7.55</v>
      </c>
      <c r="G136" s="9">
        <v>2</v>
      </c>
      <c r="H136" s="10">
        <v>4625.18</v>
      </c>
      <c r="I136" s="10">
        <v>4625.45</v>
      </c>
      <c r="J136" s="10">
        <v>4417.79</v>
      </c>
      <c r="K136" s="4">
        <v>4425.16</v>
      </c>
      <c r="L136" s="5">
        <f t="shared" si="16"/>
        <v>44934</v>
      </c>
      <c r="M136" s="11" t="s">
        <v>10</v>
      </c>
      <c r="N136" s="27">
        <v>35.299999999999997</v>
      </c>
      <c r="O136" s="28">
        <v>110</v>
      </c>
      <c r="P136" s="29">
        <v>54000</v>
      </c>
      <c r="Q136" s="28">
        <v>20</v>
      </c>
      <c r="R136" s="29">
        <v>6000</v>
      </c>
      <c r="S136" s="29">
        <f t="shared" si="19"/>
        <v>0.90600000000000003</v>
      </c>
      <c r="T136" s="30">
        <f t="shared" si="20"/>
        <v>7.8366445916118801</v>
      </c>
      <c r="U136" s="31">
        <f t="shared" si="21"/>
        <v>4.0532312011715933E-3</v>
      </c>
      <c r="V136" s="31">
        <f t="shared" si="22"/>
        <v>7.8816213065331757E-3</v>
      </c>
      <c r="W136" s="28" t="str">
        <f t="shared" si="23"/>
        <v>&lt;MDL</v>
      </c>
      <c r="X136" s="32">
        <f t="shared" si="24"/>
        <v>0.51721513637482752</v>
      </c>
    </row>
    <row r="137" spans="1:24" x14ac:dyDescent="0.15">
      <c r="A137" s="4" t="s">
        <v>152</v>
      </c>
      <c r="B137" s="5">
        <f t="shared" si="17"/>
        <v>44901</v>
      </c>
      <c r="C137" s="18" t="s">
        <v>55</v>
      </c>
      <c r="D137" s="4">
        <v>269</v>
      </c>
      <c r="E137" s="4">
        <v>477</v>
      </c>
      <c r="F137" s="8">
        <f t="shared" si="18"/>
        <v>7.95</v>
      </c>
      <c r="G137" s="9">
        <v>2</v>
      </c>
      <c r="H137" s="10">
        <v>4625.18</v>
      </c>
      <c r="I137" s="10">
        <v>4625.45</v>
      </c>
      <c r="J137" s="10">
        <v>4510.8</v>
      </c>
      <c r="K137" s="4">
        <v>4521.53</v>
      </c>
      <c r="L137" s="5">
        <f t="shared" ref="L137:L157" si="25">L136</f>
        <v>44934</v>
      </c>
      <c r="M137" s="11" t="s">
        <v>36</v>
      </c>
      <c r="N137" s="27">
        <v>35.4</v>
      </c>
      <c r="O137" s="28">
        <v>238</v>
      </c>
      <c r="P137" s="29">
        <v>54000</v>
      </c>
      <c r="Q137" s="28">
        <v>36</v>
      </c>
      <c r="R137" s="29">
        <v>6000</v>
      </c>
      <c r="S137" s="29">
        <f t="shared" si="19"/>
        <v>0.95399999999999996</v>
      </c>
      <c r="T137" s="30">
        <f t="shared" si="20"/>
        <v>10.964360587002135</v>
      </c>
      <c r="U137" s="31">
        <f t="shared" si="21"/>
        <v>4.7157747710875192E-3</v>
      </c>
      <c r="V137" s="31">
        <f t="shared" si="22"/>
        <v>1.0281674964032905E-2</v>
      </c>
      <c r="W137" s="28" t="str">
        <f t="shared" si="23"/>
        <v>&lt;MDL</v>
      </c>
      <c r="X137" s="32">
        <f t="shared" si="24"/>
        <v>0.4301002993898162</v>
      </c>
    </row>
    <row r="138" spans="1:24" x14ac:dyDescent="0.15">
      <c r="A138" s="4" t="s">
        <v>153</v>
      </c>
      <c r="B138" s="5">
        <f t="shared" si="17"/>
        <v>44901</v>
      </c>
      <c r="C138" s="18" t="s">
        <v>55</v>
      </c>
      <c r="D138" s="4">
        <v>384</v>
      </c>
      <c r="E138" s="4">
        <v>225</v>
      </c>
      <c r="F138" s="8">
        <f t="shared" si="18"/>
        <v>3.75</v>
      </c>
      <c r="G138" s="9">
        <v>2</v>
      </c>
      <c r="H138" s="10">
        <v>4625.18</v>
      </c>
      <c r="I138" s="10">
        <v>4625.45</v>
      </c>
      <c r="J138" s="10">
        <v>4636.8900000000003</v>
      </c>
      <c r="K138" s="4">
        <v>4638.5200000000004</v>
      </c>
      <c r="L138" s="5">
        <f t="shared" si="25"/>
        <v>44934</v>
      </c>
      <c r="M138" s="11" t="s">
        <v>13</v>
      </c>
      <c r="N138" s="27">
        <v>34.799999999999997</v>
      </c>
      <c r="O138" s="28">
        <v>58</v>
      </c>
      <c r="P138" s="29">
        <v>54000</v>
      </c>
      <c r="Q138" s="28">
        <v>13</v>
      </c>
      <c r="R138" s="29">
        <v>6000</v>
      </c>
      <c r="S138" s="29">
        <f t="shared" si="19"/>
        <v>0.45</v>
      </c>
      <c r="T138" s="30">
        <f t="shared" si="20"/>
        <v>3.0222222222235158</v>
      </c>
      <c r="U138" s="31">
        <f t="shared" si="21"/>
        <v>6.9769641928007185E-3</v>
      </c>
      <c r="V138" s="31">
        <f t="shared" si="22"/>
        <v>1.2562519787197069E-2</v>
      </c>
      <c r="W138" s="28" t="str">
        <f t="shared" si="23"/>
        <v>&lt;MDL</v>
      </c>
      <c r="X138" s="32">
        <f t="shared" si="24"/>
        <v>2.3085543284992496</v>
      </c>
    </row>
    <row r="139" spans="1:24" x14ac:dyDescent="0.15">
      <c r="A139" s="4" t="s">
        <v>154</v>
      </c>
      <c r="B139" s="5">
        <f t="shared" si="17"/>
        <v>44901</v>
      </c>
      <c r="C139" s="18" t="s">
        <v>46</v>
      </c>
      <c r="D139" s="4">
        <v>291</v>
      </c>
      <c r="E139" s="4">
        <v>296</v>
      </c>
      <c r="F139" s="8">
        <f t="shared" si="18"/>
        <v>4.9333333333333336</v>
      </c>
      <c r="G139" s="9">
        <v>2</v>
      </c>
      <c r="H139" s="10">
        <v>4625.18</v>
      </c>
      <c r="I139" s="10">
        <v>4625.45</v>
      </c>
      <c r="J139" s="10">
        <v>4807.58</v>
      </c>
      <c r="K139" s="4">
        <v>4810.21</v>
      </c>
      <c r="L139" s="5">
        <v>44935</v>
      </c>
      <c r="M139" s="11" t="s">
        <v>10</v>
      </c>
      <c r="N139" s="27">
        <v>35.299999999999997</v>
      </c>
      <c r="O139" s="28">
        <v>108</v>
      </c>
      <c r="P139" s="29">
        <v>54000</v>
      </c>
      <c r="Q139" s="28">
        <v>20</v>
      </c>
      <c r="R139" s="29">
        <v>6000</v>
      </c>
      <c r="S139" s="29">
        <f t="shared" si="19"/>
        <v>0.59199999999999997</v>
      </c>
      <c r="T139" s="30">
        <f t="shared" si="20"/>
        <v>3.9864864864874701</v>
      </c>
      <c r="U139" s="31">
        <f t="shared" si="21"/>
        <v>6.3803179950488748E-3</v>
      </c>
      <c r="V139" s="31">
        <f t="shared" si="22"/>
        <v>1.1973768461407566E-2</v>
      </c>
      <c r="W139" s="28" t="str">
        <f t="shared" si="23"/>
        <v>&lt;MDL</v>
      </c>
      <c r="X139" s="32">
        <f t="shared" si="24"/>
        <v>1.6004865479101704</v>
      </c>
    </row>
    <row r="140" spans="1:24" x14ac:dyDescent="0.15">
      <c r="A140" s="4" t="s">
        <v>155</v>
      </c>
      <c r="B140" s="5">
        <f t="shared" si="17"/>
        <v>44901</v>
      </c>
      <c r="C140" s="18" t="s">
        <v>55</v>
      </c>
      <c r="D140" s="4">
        <v>369</v>
      </c>
      <c r="E140" s="4">
        <v>430</v>
      </c>
      <c r="F140" s="8">
        <f t="shared" si="18"/>
        <v>7.166666666666667</v>
      </c>
      <c r="G140" s="9">
        <v>2</v>
      </c>
      <c r="H140" s="10">
        <v>4625.18</v>
      </c>
      <c r="I140" s="10">
        <v>4625.45</v>
      </c>
      <c r="J140" s="10">
        <v>4610.79</v>
      </c>
      <c r="K140" s="4">
        <v>4659.59</v>
      </c>
      <c r="L140" s="5">
        <f t="shared" si="25"/>
        <v>44935</v>
      </c>
      <c r="M140" s="11" t="s">
        <v>36</v>
      </c>
      <c r="N140" s="27">
        <v>35.4</v>
      </c>
      <c r="O140" s="28">
        <v>195</v>
      </c>
      <c r="P140" s="29">
        <v>54000</v>
      </c>
      <c r="Q140" s="28">
        <v>47</v>
      </c>
      <c r="R140" s="29">
        <v>6000</v>
      </c>
      <c r="S140" s="29">
        <f t="shared" si="19"/>
        <v>0.86</v>
      </c>
      <c r="T140" s="30">
        <f t="shared" si="20"/>
        <v>56.430232558140297</v>
      </c>
      <c r="U140" s="31">
        <f t="shared" si="21"/>
        <v>1.3868815603147492E-2</v>
      </c>
      <c r="V140" s="31">
        <f t="shared" si="22"/>
        <v>1.0479621737245136E-2</v>
      </c>
      <c r="W140" s="28" t="str">
        <f t="shared" si="23"/>
        <v xml:space="preserve"> </v>
      </c>
      <c r="X140" s="32">
        <f t="shared" si="24"/>
        <v>0.24576924415220858</v>
      </c>
    </row>
    <row r="141" spans="1:24" x14ac:dyDescent="0.15">
      <c r="A141" s="4" t="s">
        <v>156</v>
      </c>
      <c r="B141" s="5">
        <f t="shared" si="17"/>
        <v>44901</v>
      </c>
      <c r="C141" s="18" t="s">
        <v>55</v>
      </c>
      <c r="D141" s="4">
        <v>299</v>
      </c>
      <c r="E141" s="4">
        <v>408</v>
      </c>
      <c r="F141" s="8">
        <f t="shared" si="18"/>
        <v>6.8</v>
      </c>
      <c r="G141" s="9">
        <v>2</v>
      </c>
      <c r="H141" s="10">
        <v>4625.18</v>
      </c>
      <c r="I141" s="10">
        <v>4625.45</v>
      </c>
      <c r="J141" s="10">
        <v>4645.99</v>
      </c>
      <c r="K141" s="4">
        <v>4653.43</v>
      </c>
      <c r="L141" s="5">
        <f t="shared" si="25"/>
        <v>44935</v>
      </c>
      <c r="M141" s="11" t="s">
        <v>13</v>
      </c>
      <c r="N141" s="27">
        <v>34.799999999999997</v>
      </c>
      <c r="O141" s="28">
        <v>66</v>
      </c>
      <c r="P141" s="29">
        <v>54000</v>
      </c>
      <c r="Q141" s="28">
        <v>19</v>
      </c>
      <c r="R141" s="29">
        <v>6000</v>
      </c>
      <c r="S141" s="29">
        <f t="shared" si="19"/>
        <v>0.81599999999999995</v>
      </c>
      <c r="T141" s="30">
        <f t="shared" si="20"/>
        <v>8.7867647058835576</v>
      </c>
      <c r="U141" s="31">
        <f t="shared" si="21"/>
        <v>6.8474069065685029E-3</v>
      </c>
      <c r="V141" s="31">
        <f t="shared" si="22"/>
        <v>7.2727045905809275E-3</v>
      </c>
      <c r="W141" s="28" t="str">
        <f t="shared" si="23"/>
        <v>&lt;MDL</v>
      </c>
      <c r="X141" s="32">
        <f t="shared" si="24"/>
        <v>0.77928647639597382</v>
      </c>
    </row>
    <row r="142" spans="1:24" x14ac:dyDescent="0.15">
      <c r="A142" s="4" t="s">
        <v>157</v>
      </c>
      <c r="B142" s="5">
        <v>44902</v>
      </c>
      <c r="C142" s="18" t="s">
        <v>55</v>
      </c>
      <c r="D142" s="4">
        <v>288</v>
      </c>
      <c r="E142" s="4">
        <v>305</v>
      </c>
      <c r="F142" s="8">
        <f t="shared" si="18"/>
        <v>5.083333333333333</v>
      </c>
      <c r="G142" s="9">
        <v>2</v>
      </c>
      <c r="H142" s="10">
        <v>4625.17</v>
      </c>
      <c r="I142" s="10">
        <v>4625.33</v>
      </c>
      <c r="J142" s="10">
        <v>4546.8</v>
      </c>
      <c r="K142" s="4">
        <v>4563.18</v>
      </c>
      <c r="L142" s="5">
        <f t="shared" si="25"/>
        <v>44935</v>
      </c>
      <c r="M142" s="11" t="s">
        <v>10</v>
      </c>
      <c r="N142" s="27">
        <v>35.299999999999997</v>
      </c>
      <c r="O142" s="28">
        <v>108</v>
      </c>
      <c r="P142" s="29">
        <v>54000</v>
      </c>
      <c r="Q142" s="28">
        <v>19</v>
      </c>
      <c r="R142" s="29">
        <v>6000</v>
      </c>
      <c r="S142" s="29">
        <f t="shared" si="19"/>
        <v>0.61</v>
      </c>
      <c r="T142" s="30">
        <f t="shared" si="20"/>
        <v>26.590163934426648</v>
      </c>
      <c r="U142" s="31">
        <f t="shared" si="21"/>
        <v>5.4180405269431417E-3</v>
      </c>
      <c r="V142" s="31">
        <f t="shared" si="22"/>
        <v>1.1620444146152917E-2</v>
      </c>
      <c r="W142" s="28" t="str">
        <f t="shared" si="23"/>
        <v>&lt;MDL</v>
      </c>
      <c r="X142" s="32">
        <f t="shared" si="24"/>
        <v>0.20376108023645281</v>
      </c>
    </row>
    <row r="143" spans="1:24" x14ac:dyDescent="0.15">
      <c r="A143" s="4" t="s">
        <v>158</v>
      </c>
      <c r="B143" s="5">
        <f t="shared" ref="B143:B157" si="26">B142</f>
        <v>44902</v>
      </c>
      <c r="C143" s="18" t="s">
        <v>46</v>
      </c>
      <c r="D143" s="4">
        <v>383</v>
      </c>
      <c r="E143" s="4">
        <v>355</v>
      </c>
      <c r="F143" s="8">
        <f t="shared" si="18"/>
        <v>5.916666666666667</v>
      </c>
      <c r="G143" s="9">
        <v>2</v>
      </c>
      <c r="H143" s="10">
        <v>4625.17</v>
      </c>
      <c r="I143" s="10">
        <v>4625.33</v>
      </c>
      <c r="J143" s="10">
        <v>4475.74</v>
      </c>
      <c r="K143" s="4">
        <v>4485.5200000000004</v>
      </c>
      <c r="L143" s="5">
        <f t="shared" si="25"/>
        <v>44935</v>
      </c>
      <c r="M143" s="11" t="s">
        <v>36</v>
      </c>
      <c r="N143" s="27">
        <v>35.4</v>
      </c>
      <c r="O143" s="28">
        <v>195</v>
      </c>
      <c r="P143" s="29">
        <v>54000</v>
      </c>
      <c r="Q143" s="28">
        <v>30</v>
      </c>
      <c r="R143" s="29">
        <v>6000</v>
      </c>
      <c r="S143" s="29">
        <f t="shared" si="19"/>
        <v>0.71</v>
      </c>
      <c r="T143" s="30">
        <f t="shared" si="20"/>
        <v>13.549295774649016</v>
      </c>
      <c r="U143" s="31">
        <f t="shared" si="21"/>
        <v>5.5259365357240766E-3</v>
      </c>
      <c r="V143" s="31">
        <f t="shared" si="22"/>
        <v>1.269362632962087E-2</v>
      </c>
      <c r="W143" s="28" t="str">
        <f t="shared" si="23"/>
        <v>&lt;MDL</v>
      </c>
      <c r="X143" s="32">
        <f t="shared" si="24"/>
        <v>0.40783939089020449</v>
      </c>
    </row>
    <row r="144" spans="1:24" x14ac:dyDescent="0.15">
      <c r="A144" s="4" t="s">
        <v>159</v>
      </c>
      <c r="B144" s="5">
        <f t="shared" si="26"/>
        <v>44902</v>
      </c>
      <c r="C144" s="18" t="s">
        <v>46</v>
      </c>
      <c r="D144" s="4">
        <v>348</v>
      </c>
      <c r="E144" s="4">
        <v>411</v>
      </c>
      <c r="F144" s="8">
        <f t="shared" si="18"/>
        <v>6.85</v>
      </c>
      <c r="G144" s="9">
        <v>2</v>
      </c>
      <c r="H144" s="10">
        <v>4625.17</v>
      </c>
      <c r="I144" s="10">
        <v>4625.33</v>
      </c>
      <c r="J144" s="10">
        <v>4606.3599999999997</v>
      </c>
      <c r="K144" s="4">
        <v>4613.8100000000004</v>
      </c>
      <c r="L144" s="5">
        <f t="shared" si="25"/>
        <v>44935</v>
      </c>
      <c r="M144" s="11" t="s">
        <v>13</v>
      </c>
      <c r="N144" s="27">
        <v>34.799999999999997</v>
      </c>
      <c r="O144" s="28">
        <v>66</v>
      </c>
      <c r="P144" s="29">
        <v>54000</v>
      </c>
      <c r="Q144" s="28">
        <v>15</v>
      </c>
      <c r="R144" s="29">
        <v>6000</v>
      </c>
      <c r="S144" s="29">
        <f t="shared" si="19"/>
        <v>0.82199999999999995</v>
      </c>
      <c r="T144" s="30">
        <f t="shared" si="20"/>
        <v>8.8686131386871949</v>
      </c>
      <c r="U144" s="31">
        <f t="shared" si="21"/>
        <v>4.4668798339408296E-3</v>
      </c>
      <c r="V144" s="31">
        <f t="shared" si="22"/>
        <v>7.219619155613183E-3</v>
      </c>
      <c r="W144" s="28" t="str">
        <f t="shared" si="23"/>
        <v>&lt;MDL</v>
      </c>
      <c r="X144" s="32">
        <f t="shared" si="24"/>
        <v>0.50367287016446116</v>
      </c>
    </row>
    <row r="145" spans="1:24" x14ac:dyDescent="0.15">
      <c r="A145" s="4" t="s">
        <v>160</v>
      </c>
      <c r="B145" s="5">
        <f t="shared" si="26"/>
        <v>44902</v>
      </c>
      <c r="C145" s="18" t="s">
        <v>46</v>
      </c>
      <c r="D145" s="4">
        <v>299</v>
      </c>
      <c r="E145" s="4">
        <v>388</v>
      </c>
      <c r="F145" s="8">
        <f t="shared" si="18"/>
        <v>6.4666666666666668</v>
      </c>
      <c r="G145" s="9">
        <v>2</v>
      </c>
      <c r="H145" s="10">
        <v>4625.17</v>
      </c>
      <c r="I145" s="10">
        <v>4625.33</v>
      </c>
      <c r="J145" s="10">
        <v>4621.3100000000004</v>
      </c>
      <c r="K145" s="4">
        <v>4635.47</v>
      </c>
      <c r="L145" s="5">
        <f t="shared" si="25"/>
        <v>44935</v>
      </c>
      <c r="M145" s="11" t="s">
        <v>10</v>
      </c>
      <c r="N145" s="27">
        <v>35.299999999999997</v>
      </c>
      <c r="O145" s="28">
        <v>108</v>
      </c>
      <c r="P145" s="29">
        <v>54000</v>
      </c>
      <c r="Q145" s="28">
        <v>27</v>
      </c>
      <c r="R145" s="29">
        <v>6000</v>
      </c>
      <c r="S145" s="29">
        <f t="shared" si="19"/>
        <v>0.77600000000000002</v>
      </c>
      <c r="T145" s="30">
        <f t="shared" si="20"/>
        <v>18.041237113402062</v>
      </c>
      <c r="U145" s="31">
        <f t="shared" si="21"/>
        <v>9.1264857918869173E-3</v>
      </c>
      <c r="V145" s="31">
        <f t="shared" si="22"/>
        <v>9.1346274860222669E-3</v>
      </c>
      <c r="W145" s="28" t="str">
        <f t="shared" si="23"/>
        <v>&lt;MDL</v>
      </c>
      <c r="X145" s="32">
        <f t="shared" si="24"/>
        <v>0.50586806960744635</v>
      </c>
    </row>
    <row r="146" spans="1:24" x14ac:dyDescent="0.15">
      <c r="A146" s="4" t="s">
        <v>161</v>
      </c>
      <c r="B146" s="5">
        <f t="shared" si="26"/>
        <v>44902</v>
      </c>
      <c r="C146" s="18" t="s">
        <v>22</v>
      </c>
      <c r="D146" s="4">
        <v>269</v>
      </c>
      <c r="E146" s="4">
        <v>410</v>
      </c>
      <c r="F146" s="8">
        <f t="shared" si="18"/>
        <v>6.833333333333333</v>
      </c>
      <c r="G146" s="9">
        <v>2</v>
      </c>
      <c r="H146" s="10">
        <v>4625.17</v>
      </c>
      <c r="I146" s="10">
        <v>4625.33</v>
      </c>
      <c r="J146" s="10">
        <v>4575.07</v>
      </c>
      <c r="K146" s="4">
        <v>4578.5600000000004</v>
      </c>
      <c r="L146" s="5">
        <f t="shared" si="25"/>
        <v>44935</v>
      </c>
      <c r="M146" s="11" t="s">
        <v>13</v>
      </c>
      <c r="N146" s="27">
        <v>34.799999999999997</v>
      </c>
      <c r="O146" s="28">
        <v>66</v>
      </c>
      <c r="P146" s="29">
        <v>54000</v>
      </c>
      <c r="Q146" s="28">
        <v>13</v>
      </c>
      <c r="R146" s="29">
        <v>6000</v>
      </c>
      <c r="S146" s="29">
        <f t="shared" si="19"/>
        <v>0.82</v>
      </c>
      <c r="T146" s="30">
        <f t="shared" si="20"/>
        <v>4.0609756097571186</v>
      </c>
      <c r="U146" s="31">
        <f t="shared" si="21"/>
        <v>3.3096595333769433E-3</v>
      </c>
      <c r="V146" s="31">
        <f t="shared" si="22"/>
        <v>7.2372279828219954E-3</v>
      </c>
      <c r="W146" s="28" t="str">
        <f t="shared" si="23"/>
        <v>&lt;MDL</v>
      </c>
      <c r="X146" s="32">
        <f t="shared" si="24"/>
        <v>0.81499123644697036</v>
      </c>
    </row>
    <row r="147" spans="1:24" x14ac:dyDescent="0.15">
      <c r="A147" s="4" t="s">
        <v>162</v>
      </c>
      <c r="B147" s="5">
        <f t="shared" si="26"/>
        <v>44902</v>
      </c>
      <c r="C147" s="18" t="s">
        <v>22</v>
      </c>
      <c r="D147" s="4">
        <v>291</v>
      </c>
      <c r="E147" s="4">
        <v>387</v>
      </c>
      <c r="F147" s="8">
        <f t="shared" si="18"/>
        <v>6.45</v>
      </c>
      <c r="G147" s="9">
        <v>2</v>
      </c>
      <c r="H147" s="10">
        <v>4625.17</v>
      </c>
      <c r="I147" s="10">
        <v>4625.33</v>
      </c>
      <c r="J147" s="10">
        <v>4607.63</v>
      </c>
      <c r="K147" s="4">
        <v>4620.95</v>
      </c>
      <c r="L147" s="5">
        <f t="shared" si="25"/>
        <v>44935</v>
      </c>
      <c r="M147" s="11" t="s">
        <v>10</v>
      </c>
      <c r="N147" s="27">
        <v>35.299999999999997</v>
      </c>
      <c r="O147" s="28">
        <v>108</v>
      </c>
      <c r="P147" s="29">
        <v>54000</v>
      </c>
      <c r="Q147" s="28">
        <v>19</v>
      </c>
      <c r="R147" s="29">
        <v>6000</v>
      </c>
      <c r="S147" s="29">
        <f t="shared" si="19"/>
        <v>0.77400000000000002</v>
      </c>
      <c r="T147" s="30">
        <f t="shared" si="20"/>
        <v>17.002583979327976</v>
      </c>
      <c r="U147" s="31">
        <f t="shared" si="21"/>
        <v>4.2700319398389095E-3</v>
      </c>
      <c r="V147" s="31">
        <f t="shared" si="22"/>
        <v>9.1582311746166399E-3</v>
      </c>
      <c r="W147" s="28" t="str">
        <f t="shared" si="23"/>
        <v>&lt;MDL</v>
      </c>
      <c r="X147" s="32">
        <f t="shared" si="24"/>
        <v>0.25114017640086267</v>
      </c>
    </row>
    <row r="148" spans="1:24" x14ac:dyDescent="0.15">
      <c r="A148" s="4" t="s">
        <v>163</v>
      </c>
      <c r="B148" s="5">
        <f t="shared" si="26"/>
        <v>44902</v>
      </c>
      <c r="C148" s="18" t="s">
        <v>22</v>
      </c>
      <c r="D148" s="4">
        <v>398</v>
      </c>
      <c r="E148" s="4">
        <v>407</v>
      </c>
      <c r="F148" s="8">
        <f t="shared" si="18"/>
        <v>6.7833333333333332</v>
      </c>
      <c r="G148" s="9">
        <v>2</v>
      </c>
      <c r="H148" s="10">
        <v>4625.17</v>
      </c>
      <c r="I148" s="10">
        <v>4625.33</v>
      </c>
      <c r="J148" s="10">
        <v>4693.2700000000004</v>
      </c>
      <c r="K148" s="4">
        <v>4718.46</v>
      </c>
      <c r="L148" s="5">
        <f t="shared" si="25"/>
        <v>44935</v>
      </c>
      <c r="M148" s="11" t="s">
        <v>36</v>
      </c>
      <c r="N148" s="27">
        <v>35.4</v>
      </c>
      <c r="O148" s="28">
        <v>195</v>
      </c>
      <c r="P148" s="29">
        <v>54000</v>
      </c>
      <c r="Q148" s="28">
        <v>33</v>
      </c>
      <c r="R148" s="29">
        <v>6000</v>
      </c>
      <c r="S148" s="29">
        <f t="shared" si="19"/>
        <v>0.81399999999999995</v>
      </c>
      <c r="T148" s="30">
        <f t="shared" si="20"/>
        <v>30.749385749385439</v>
      </c>
      <c r="U148" s="31">
        <f t="shared" si="21"/>
        <v>6.5550913008540134E-3</v>
      </c>
      <c r="V148" s="31">
        <f t="shared" si="22"/>
        <v>1.1071836233453092E-2</v>
      </c>
      <c r="W148" s="28" t="str">
        <f t="shared" si="23"/>
        <v>&lt;MDL</v>
      </c>
      <c r="X148" s="32">
        <f t="shared" si="24"/>
        <v>0.21317795920476312</v>
      </c>
    </row>
    <row r="149" spans="1:24" x14ac:dyDescent="0.15">
      <c r="A149" s="4" t="s">
        <v>164</v>
      </c>
      <c r="B149" s="5">
        <f t="shared" si="26"/>
        <v>44902</v>
      </c>
      <c r="C149" s="18" t="s">
        <v>22</v>
      </c>
      <c r="D149" s="4">
        <v>273</v>
      </c>
      <c r="E149" s="4">
        <v>409</v>
      </c>
      <c r="F149" s="8">
        <f t="shared" si="18"/>
        <v>6.8166666666666664</v>
      </c>
      <c r="G149" s="9">
        <v>2</v>
      </c>
      <c r="H149" s="10">
        <v>4625.17</v>
      </c>
      <c r="I149" s="10">
        <v>4625.33</v>
      </c>
      <c r="J149" s="10">
        <v>4430.47</v>
      </c>
      <c r="K149" s="4">
        <v>4434.57</v>
      </c>
      <c r="L149" s="5">
        <f t="shared" si="25"/>
        <v>44935</v>
      </c>
      <c r="M149" s="11" t="s">
        <v>13</v>
      </c>
      <c r="N149" s="27">
        <v>34.799999999999997</v>
      </c>
      <c r="O149" s="28">
        <v>66</v>
      </c>
      <c r="P149" s="29">
        <v>54000</v>
      </c>
      <c r="Q149" s="28">
        <v>17</v>
      </c>
      <c r="R149" s="29">
        <v>6000</v>
      </c>
      <c r="S149" s="29">
        <f t="shared" si="19"/>
        <v>0.81799999999999995</v>
      </c>
      <c r="T149" s="30">
        <f t="shared" si="20"/>
        <v>4.8166259168699268</v>
      </c>
      <c r="U149" s="31">
        <f t="shared" si="21"/>
        <v>5.6596939237526043E-3</v>
      </c>
      <c r="V149" s="31">
        <f t="shared" si="22"/>
        <v>7.2549229167653256E-3</v>
      </c>
      <c r="W149" s="28" t="str">
        <f t="shared" si="23"/>
        <v>&lt;MDL</v>
      </c>
      <c r="X149" s="32">
        <f t="shared" si="24"/>
        <v>1.1750329009213452</v>
      </c>
    </row>
    <row r="150" spans="1:24" x14ac:dyDescent="0.15">
      <c r="A150" s="4" t="s">
        <v>165</v>
      </c>
      <c r="B150" s="5">
        <f t="shared" si="26"/>
        <v>44902</v>
      </c>
      <c r="C150" s="18" t="s">
        <v>22</v>
      </c>
      <c r="D150" s="4">
        <v>384</v>
      </c>
      <c r="E150" s="4">
        <v>315</v>
      </c>
      <c r="F150" s="8">
        <f t="shared" si="18"/>
        <v>5.25</v>
      </c>
      <c r="G150" s="9">
        <v>2</v>
      </c>
      <c r="H150" s="10">
        <v>4625.17</v>
      </c>
      <c r="I150" s="10">
        <v>4625.33</v>
      </c>
      <c r="J150" s="10">
        <v>4423.47</v>
      </c>
      <c r="K150" s="4">
        <v>4448.51</v>
      </c>
      <c r="L150" s="5">
        <f t="shared" si="25"/>
        <v>44935</v>
      </c>
      <c r="M150" s="11" t="s">
        <v>10</v>
      </c>
      <c r="N150" s="27">
        <v>35.299999999999997</v>
      </c>
      <c r="O150" s="28">
        <v>132</v>
      </c>
      <c r="P150" s="29">
        <v>54000</v>
      </c>
      <c r="Q150" s="28">
        <v>19</v>
      </c>
      <c r="R150" s="29">
        <v>6000</v>
      </c>
      <c r="S150" s="29">
        <f t="shared" si="19"/>
        <v>0.63</v>
      </c>
      <c r="T150" s="30">
        <f t="shared" si="20"/>
        <v>39.492063492063664</v>
      </c>
      <c r="U150" s="31">
        <f t="shared" si="21"/>
        <v>3.2475481011836065E-3</v>
      </c>
      <c r="V150" s="31">
        <f t="shared" si="22"/>
        <v>1.2201757338190414E-2</v>
      </c>
      <c r="W150" s="28" t="str">
        <f t="shared" si="23"/>
        <v>&lt;MDL</v>
      </c>
      <c r="X150" s="32">
        <f t="shared" si="24"/>
        <v>8.2232930214857849E-2</v>
      </c>
    </row>
    <row r="151" spans="1:24" x14ac:dyDescent="0.15">
      <c r="A151" s="4" t="s">
        <v>166</v>
      </c>
      <c r="B151" s="5">
        <f t="shared" si="26"/>
        <v>44902</v>
      </c>
      <c r="C151" s="18" t="s">
        <v>46</v>
      </c>
      <c r="D151" s="4">
        <v>369</v>
      </c>
      <c r="E151" s="4">
        <v>350</v>
      </c>
      <c r="F151" s="8">
        <f t="shared" si="18"/>
        <v>5.833333333333333</v>
      </c>
      <c r="G151" s="9">
        <v>2</v>
      </c>
      <c r="H151" s="10">
        <v>4625.17</v>
      </c>
      <c r="I151" s="10">
        <v>4625.33</v>
      </c>
      <c r="J151" s="10">
        <v>4517.66</v>
      </c>
      <c r="K151" s="4">
        <v>4535.01</v>
      </c>
      <c r="L151" s="5">
        <v>44936</v>
      </c>
      <c r="M151" s="11" t="s">
        <v>13</v>
      </c>
      <c r="N151" s="27">
        <v>34.799999999999997</v>
      </c>
      <c r="O151" s="28">
        <v>70</v>
      </c>
      <c r="P151" s="29">
        <v>54000</v>
      </c>
      <c r="Q151" s="28">
        <v>23</v>
      </c>
      <c r="R151" s="29">
        <v>6000</v>
      </c>
      <c r="S151" s="29">
        <f t="shared" si="19"/>
        <v>0.7</v>
      </c>
      <c r="T151" s="30">
        <f t="shared" si="20"/>
        <v>24.557142857143585</v>
      </c>
      <c r="U151" s="31">
        <f t="shared" si="21"/>
        <v>1.0414766161892599E-2</v>
      </c>
      <c r="V151" s="31">
        <f t="shared" si="22"/>
        <v>8.6697392609336073E-3</v>
      </c>
      <c r="W151" s="28" t="str">
        <f t="shared" si="23"/>
        <v xml:space="preserve"> </v>
      </c>
      <c r="X151" s="32">
        <f t="shared" si="24"/>
        <v>0.42410333410847023</v>
      </c>
    </row>
    <row r="152" spans="1:24" x14ac:dyDescent="0.15">
      <c r="A152" s="4" t="s">
        <v>167</v>
      </c>
      <c r="B152" s="5">
        <v>44903</v>
      </c>
      <c r="C152" s="18" t="s">
        <v>22</v>
      </c>
      <c r="D152" s="4">
        <v>348</v>
      </c>
      <c r="E152" s="4">
        <v>248</v>
      </c>
      <c r="F152" s="8">
        <f t="shared" si="18"/>
        <v>4.1333333333333337</v>
      </c>
      <c r="G152" s="9">
        <v>2</v>
      </c>
      <c r="H152" s="10">
        <v>4625.28</v>
      </c>
      <c r="I152" s="10">
        <v>4625.33</v>
      </c>
      <c r="J152" s="10">
        <v>4636.12</v>
      </c>
      <c r="K152" s="4">
        <v>4643.5600000000004</v>
      </c>
      <c r="L152" s="5">
        <f t="shared" si="25"/>
        <v>44936</v>
      </c>
      <c r="M152" s="11" t="s">
        <v>13</v>
      </c>
      <c r="N152" s="27">
        <v>34.799999999999997</v>
      </c>
      <c r="O152" s="28">
        <v>70</v>
      </c>
      <c r="P152" s="29">
        <v>54000</v>
      </c>
      <c r="Q152" s="28">
        <v>10</v>
      </c>
      <c r="R152" s="29">
        <v>6000</v>
      </c>
      <c r="S152" s="29">
        <f t="shared" si="19"/>
        <v>0.496</v>
      </c>
      <c r="T152" s="30">
        <f t="shared" si="20"/>
        <v>14.899193548387757</v>
      </c>
      <c r="U152" s="31">
        <f t="shared" si="21"/>
        <v>2.1457311965283796E-3</v>
      </c>
      <c r="V152" s="31">
        <f t="shared" si="22"/>
        <v>1.2235519118253074E-2</v>
      </c>
      <c r="W152" s="28" t="str">
        <f t="shared" si="23"/>
        <v>&lt;MDL</v>
      </c>
      <c r="X152" s="32">
        <f t="shared" si="24"/>
        <v>0.14401659992936794</v>
      </c>
    </row>
    <row r="153" spans="1:24" x14ac:dyDescent="0.15">
      <c r="A153" s="4" t="s">
        <v>168</v>
      </c>
      <c r="B153" s="5">
        <f t="shared" si="26"/>
        <v>44903</v>
      </c>
      <c r="C153" s="18" t="s">
        <v>46</v>
      </c>
      <c r="D153" s="4">
        <v>291</v>
      </c>
      <c r="E153" s="4">
        <v>208</v>
      </c>
      <c r="F153" s="8">
        <f t="shared" si="18"/>
        <v>3.4666666666666668</v>
      </c>
      <c r="G153" s="9">
        <v>2</v>
      </c>
      <c r="H153" s="10">
        <v>4625.28</v>
      </c>
      <c r="I153" s="10">
        <v>4625.33</v>
      </c>
      <c r="J153" s="10">
        <v>4887.6000000000004</v>
      </c>
      <c r="K153" s="4">
        <v>4897.3900000000003</v>
      </c>
      <c r="L153" s="5">
        <f t="shared" si="25"/>
        <v>44936</v>
      </c>
      <c r="M153" s="11" t="s">
        <v>10</v>
      </c>
      <c r="N153" s="27">
        <v>35.299999999999997</v>
      </c>
      <c r="O153" s="28">
        <v>132</v>
      </c>
      <c r="P153" s="29">
        <v>54000</v>
      </c>
      <c r="Q153" s="28">
        <v>16</v>
      </c>
      <c r="R153" s="29">
        <v>6000</v>
      </c>
      <c r="S153" s="29">
        <f t="shared" si="19"/>
        <v>0.41599999999999998</v>
      </c>
      <c r="T153" s="30">
        <f t="shared" si="20"/>
        <v>23.413461538461014</v>
      </c>
      <c r="U153" s="31">
        <f t="shared" si="21"/>
        <v>1.5132805501077455E-3</v>
      </c>
      <c r="V153" s="31">
        <f t="shared" si="22"/>
        <v>1.847862289197106E-2</v>
      </c>
      <c r="W153" s="28" t="str">
        <f t="shared" si="23"/>
        <v>&lt;MDL</v>
      </c>
      <c r="X153" s="32">
        <f t="shared" si="24"/>
        <v>6.4632926986122816E-2</v>
      </c>
    </row>
    <row r="154" spans="1:24" x14ac:dyDescent="0.15">
      <c r="A154" s="4" t="s">
        <v>169</v>
      </c>
      <c r="B154" s="5">
        <f t="shared" si="26"/>
        <v>44903</v>
      </c>
      <c r="C154" s="18" t="s">
        <v>46</v>
      </c>
      <c r="D154" s="4">
        <v>384</v>
      </c>
      <c r="E154" s="4">
        <v>273</v>
      </c>
      <c r="F154" s="8">
        <f t="shared" si="18"/>
        <v>4.55</v>
      </c>
      <c r="G154" s="9">
        <v>2</v>
      </c>
      <c r="H154" s="10">
        <v>4625.28</v>
      </c>
      <c r="I154" s="10">
        <v>4625.33</v>
      </c>
      <c r="J154" s="10">
        <v>4663.12</v>
      </c>
      <c r="K154" s="4">
        <v>4682.8100000000004</v>
      </c>
      <c r="L154" s="5">
        <f t="shared" si="25"/>
        <v>44936</v>
      </c>
      <c r="M154" s="11" t="s">
        <v>36</v>
      </c>
      <c r="N154" s="27">
        <v>35.4</v>
      </c>
      <c r="O154" s="28">
        <v>243</v>
      </c>
      <c r="P154" s="29">
        <v>54000</v>
      </c>
      <c r="Q154" s="28">
        <v>34</v>
      </c>
      <c r="R154" s="29">
        <v>6000</v>
      </c>
      <c r="S154" s="29">
        <f t="shared" si="19"/>
        <v>0.54600000000000004</v>
      </c>
      <c r="T154" s="30">
        <f t="shared" si="20"/>
        <v>35.970695970696568</v>
      </c>
      <c r="U154" s="31">
        <f t="shared" si="21"/>
        <v>6.0360229851755317E-3</v>
      </c>
      <c r="V154" s="31">
        <f t="shared" si="22"/>
        <v>1.8125376942668098E-2</v>
      </c>
      <c r="W154" s="28" t="str">
        <f t="shared" si="23"/>
        <v>&lt;MDL</v>
      </c>
      <c r="X154" s="32">
        <f t="shared" si="24"/>
        <v>0.16780389765304407</v>
      </c>
    </row>
    <row r="155" spans="1:24" x14ac:dyDescent="0.15">
      <c r="A155" s="4" t="s">
        <v>170</v>
      </c>
      <c r="B155" s="5">
        <f t="shared" si="26"/>
        <v>44903</v>
      </c>
      <c r="C155" s="18" t="s">
        <v>46</v>
      </c>
      <c r="D155" s="4">
        <v>369</v>
      </c>
      <c r="E155" s="4">
        <v>417</v>
      </c>
      <c r="F155" s="8">
        <f t="shared" si="18"/>
        <v>6.95</v>
      </c>
      <c r="G155" s="9">
        <v>2</v>
      </c>
      <c r="H155" s="10">
        <v>4625.28</v>
      </c>
      <c r="I155" s="10">
        <v>4625.33</v>
      </c>
      <c r="J155" s="10">
        <v>4665.18</v>
      </c>
      <c r="K155" s="4">
        <v>4678.1499999999996</v>
      </c>
      <c r="L155" s="5">
        <f t="shared" si="25"/>
        <v>44936</v>
      </c>
      <c r="M155" s="11" t="s">
        <v>13</v>
      </c>
      <c r="N155" s="27">
        <v>34.799999999999997</v>
      </c>
      <c r="O155" s="28">
        <v>70</v>
      </c>
      <c r="P155" s="29">
        <v>54000</v>
      </c>
      <c r="Q155" s="28">
        <v>21</v>
      </c>
      <c r="R155" s="29">
        <v>6000</v>
      </c>
      <c r="S155" s="29">
        <f t="shared" si="19"/>
        <v>0.83399999999999996</v>
      </c>
      <c r="T155" s="30">
        <f t="shared" si="20"/>
        <v>15.491606714627295</v>
      </c>
      <c r="U155" s="31">
        <f t="shared" si="21"/>
        <v>7.5929039654610928E-3</v>
      </c>
      <c r="V155" s="31">
        <f t="shared" si="22"/>
        <v>7.2767595715270078E-3</v>
      </c>
      <c r="W155" s="28" t="str">
        <f t="shared" si="23"/>
        <v xml:space="preserve"> </v>
      </c>
      <c r="X155" s="32">
        <f t="shared" si="24"/>
        <v>0.49013017857546137</v>
      </c>
    </row>
    <row r="156" spans="1:24" x14ac:dyDescent="0.15">
      <c r="A156" s="4" t="s">
        <v>171</v>
      </c>
      <c r="B156" s="5">
        <f t="shared" si="26"/>
        <v>44903</v>
      </c>
      <c r="C156" s="18" t="s">
        <v>46</v>
      </c>
      <c r="D156" s="4">
        <v>383</v>
      </c>
      <c r="E156" s="4">
        <v>416</v>
      </c>
      <c r="F156" s="8">
        <f t="shared" si="18"/>
        <v>6.9333333333333336</v>
      </c>
      <c r="G156" s="9">
        <v>2</v>
      </c>
      <c r="H156" s="10">
        <v>4625.28</v>
      </c>
      <c r="I156" s="10">
        <v>4625.33</v>
      </c>
      <c r="J156" s="10">
        <v>4450.47</v>
      </c>
      <c r="K156" s="4">
        <v>4486.58</v>
      </c>
      <c r="L156" s="5">
        <f t="shared" si="25"/>
        <v>44936</v>
      </c>
      <c r="M156" s="11" t="s">
        <v>10</v>
      </c>
      <c r="N156" s="27">
        <v>35.299999999999997</v>
      </c>
      <c r="O156" s="28">
        <v>132</v>
      </c>
      <c r="P156" s="29">
        <v>54000</v>
      </c>
      <c r="Q156" s="28">
        <v>21</v>
      </c>
      <c r="R156" s="29">
        <v>6000</v>
      </c>
      <c r="S156" s="29">
        <f t="shared" si="19"/>
        <v>0.83199999999999996</v>
      </c>
      <c r="T156" s="30">
        <f t="shared" si="20"/>
        <v>43.341346153845542</v>
      </c>
      <c r="U156" s="31">
        <f t="shared" si="21"/>
        <v>3.5940413065058967E-3</v>
      </c>
      <c r="V156" s="31">
        <f t="shared" si="22"/>
        <v>9.2393114459855298E-3</v>
      </c>
      <c r="W156" s="28" t="str">
        <f t="shared" si="23"/>
        <v>&lt;MDL</v>
      </c>
      <c r="X156" s="32">
        <f t="shared" si="24"/>
        <v>8.2924081170630839E-2</v>
      </c>
    </row>
    <row r="157" spans="1:24" x14ac:dyDescent="0.15">
      <c r="A157" s="4" t="s">
        <v>172</v>
      </c>
      <c r="B157" s="5">
        <f t="shared" si="26"/>
        <v>44903</v>
      </c>
      <c r="C157" s="18" t="s">
        <v>15</v>
      </c>
      <c r="D157" s="4">
        <v>288</v>
      </c>
      <c r="E157" s="4">
        <v>293</v>
      </c>
      <c r="F157" s="8">
        <f t="shared" si="18"/>
        <v>4.8833333333333337</v>
      </c>
      <c r="G157" s="9">
        <v>2</v>
      </c>
      <c r="H157" s="10">
        <v>4625.28</v>
      </c>
      <c r="I157" s="10">
        <v>4625.33</v>
      </c>
      <c r="J157" s="10">
        <v>4673.8599999999997</v>
      </c>
      <c r="K157" s="4">
        <v>4676.83</v>
      </c>
      <c r="L157" s="5">
        <f t="shared" si="25"/>
        <v>44936</v>
      </c>
      <c r="M157" s="11" t="s">
        <v>13</v>
      </c>
      <c r="N157" s="27">
        <v>34.799999999999997</v>
      </c>
      <c r="O157" s="28">
        <v>70</v>
      </c>
      <c r="P157" s="29">
        <v>54000</v>
      </c>
      <c r="Q157" s="28">
        <v>17</v>
      </c>
      <c r="R157" s="29">
        <v>6000</v>
      </c>
      <c r="S157" s="29">
        <f t="shared" si="19"/>
        <v>0.58599999999999997</v>
      </c>
      <c r="T157" s="30">
        <f t="shared" si="20"/>
        <v>4.9829351535837425</v>
      </c>
      <c r="U157" s="31">
        <f t="shared" si="21"/>
        <v>7.5371554521058287E-3</v>
      </c>
      <c r="V157" s="31">
        <f t="shared" si="22"/>
        <v>1.0356343827053797E-2</v>
      </c>
      <c r="W157" s="28" t="str">
        <f t="shared" si="23"/>
        <v>&lt;MDL</v>
      </c>
      <c r="X157" s="32">
        <f t="shared" si="24"/>
        <v>1.5125935256622962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Limbani Kalumbi</dc:creator>
  <cp:lastModifiedBy>Limbani Kalumbi</cp:lastModifiedBy>
  <dcterms:created xsi:type="dcterms:W3CDTF">2024-10-15T13:46:07Z</dcterms:created>
  <dcterms:modified xsi:type="dcterms:W3CDTF">2025-03-24T13:47:19Z</dcterms:modified>
</cp:coreProperties>
</file>