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H:\SUSHI-WAT_QUAN\PAPERS\Water Resource Research\Data\"/>
    </mc:Choice>
  </mc:AlternateContent>
  <xr:revisionPtr revIDLastSave="0" documentId="13_ncr:1_{813A594C-4070-4CAA-B051-2549714DE110}" xr6:coauthVersionLast="45" xr6:coauthVersionMax="45" xr10:uidLastSave="{00000000-0000-0000-0000-000000000000}"/>
  <bookViews>
    <workbookView xWindow="-120" yWindow="-120" windowWidth="29040" windowHeight="15990" activeTab="2" xr2:uid="{00000000-000D-0000-FFFF-FFFF00000000}"/>
  </bookViews>
  <sheets>
    <sheet name="Sources" sheetId="3" r:id="rId1"/>
    <sheet name="Historical_Change" sheetId="2" r:id="rId2"/>
    <sheet name="MLP" sheetId="1" r:id="rId3"/>
    <sheet name="LUPrediction" sheetId="7" r:id="rId4"/>
  </sheets>
  <definedNames>
    <definedName name="_xlnm._FilterDatabase" localSheetId="3" hidden="1">LUPrediction!#REF!</definedName>
    <definedName name="_xlnm.Print_Area" localSheetId="3">LUPrediction!#REF!</definedName>
    <definedName name="_xlnm.Print_Area" localSheetId="2">MLP!$L$91:$T$121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31" i="1" l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 l="1"/>
  <c r="S148" i="1" s="1"/>
  <c r="O148" i="1"/>
  <c r="D148" i="1"/>
  <c r="U131" i="1"/>
  <c r="Q148" i="1"/>
  <c r="U140" i="1"/>
  <c r="F148" i="1"/>
  <c r="U145" i="1"/>
  <c r="U133" i="1" l="1"/>
  <c r="R148" i="1"/>
  <c r="U146" i="1"/>
  <c r="U138" i="1"/>
  <c r="M148" i="1"/>
  <c r="U135" i="1"/>
  <c r="H148" i="1"/>
  <c r="U132" i="1"/>
  <c r="G148" i="1"/>
  <c r="U137" i="1"/>
  <c r="N148" i="1"/>
  <c r="U144" i="1"/>
  <c r="U136" i="1"/>
  <c r="I148" i="1"/>
  <c r="U139" i="1"/>
  <c r="L148" i="1"/>
  <c r="K148" i="1"/>
  <c r="U141" i="1"/>
  <c r="J148" i="1"/>
  <c r="U142" i="1"/>
  <c r="U134" i="1"/>
  <c r="E148" i="1"/>
  <c r="U143" i="1"/>
  <c r="P148" i="1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E127" i="1" l="1"/>
  <c r="E126" i="1"/>
  <c r="E125" i="1"/>
  <c r="E124" i="1"/>
  <c r="S107" i="1" l="1"/>
  <c r="S106" i="1"/>
  <c r="S105" i="1"/>
  <c r="S104" i="1"/>
  <c r="S103" i="1"/>
  <c r="S102" i="1"/>
  <c r="S101" i="1"/>
  <c r="S100" i="1"/>
  <c r="S99" i="1"/>
  <c r="S98" i="1"/>
  <c r="S97" i="1"/>
  <c r="S96" i="1"/>
  <c r="S95" i="1"/>
  <c r="G124" i="1" l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95" i="1"/>
  <c r="H110" i="1"/>
  <c r="G110" i="1"/>
  <c r="F110" i="1"/>
  <c r="E110" i="1"/>
  <c r="D110" i="1"/>
  <c r="T107" i="1" l="1"/>
  <c r="T105" i="1"/>
  <c r="T103" i="1"/>
  <c r="T101" i="1"/>
  <c r="T99" i="1"/>
  <c r="T97" i="1"/>
  <c r="T95" i="1"/>
  <c r="T106" i="1"/>
  <c r="T104" i="1"/>
  <c r="T102" i="1"/>
  <c r="T100" i="1"/>
  <c r="T98" i="1"/>
  <c r="T96" i="1"/>
  <c r="J99" i="1"/>
  <c r="J96" i="1"/>
  <c r="J97" i="1"/>
  <c r="J108" i="1"/>
  <c r="J104" i="1"/>
  <c r="J100" i="1"/>
  <c r="J107" i="1"/>
  <c r="J103" i="1"/>
  <c r="J95" i="1"/>
  <c r="J106" i="1"/>
  <c r="J102" i="1"/>
  <c r="J98" i="1"/>
  <c r="J109" i="1"/>
  <c r="J105" i="1"/>
  <c r="J101" i="1"/>
  <c r="G125" i="1" l="1"/>
  <c r="G126" i="1" s="1"/>
</calcChain>
</file>

<file path=xl/sharedStrings.xml><?xml version="1.0" encoding="utf-8"?>
<sst xmlns="http://schemas.openxmlformats.org/spreadsheetml/2006/main" count="329" uniqueCount="174">
  <si>
    <t>MLP</t>
  </si>
  <si>
    <t>No</t>
  </si>
  <si>
    <t>Transtion</t>
  </si>
  <si>
    <t>Skill Measure</t>
  </si>
  <si>
    <t>RMSE Train</t>
  </si>
  <si>
    <t>RMSE Test</t>
  </si>
  <si>
    <t>Rainfed to Broadleaved decious</t>
  </si>
  <si>
    <t>Rainfed to Urban</t>
  </si>
  <si>
    <t>Irrigated to Broadleaved decious</t>
  </si>
  <si>
    <t>Irrigated to Urban</t>
  </si>
  <si>
    <t>Sparse vegetation to Broadleaved decious</t>
  </si>
  <si>
    <t>Sparse vegetation to Needleaf evergreen</t>
  </si>
  <si>
    <t>Sparse vegetation to Urban</t>
  </si>
  <si>
    <t>2000 -2005</t>
  </si>
  <si>
    <t>Code</t>
  </si>
  <si>
    <t>Land use types</t>
  </si>
  <si>
    <t>Obs (Km2)</t>
  </si>
  <si>
    <t>Rainfed</t>
  </si>
  <si>
    <t>Irrigated</t>
  </si>
  <si>
    <t>Sparse vegetation</t>
  </si>
  <si>
    <t>Broadleaved evergreen</t>
  </si>
  <si>
    <t>Broadleaved decidious</t>
  </si>
  <si>
    <t>Needleleaved evergreen</t>
  </si>
  <si>
    <t>Needleleaved decidious</t>
  </si>
  <si>
    <t>Mixed forest</t>
  </si>
  <si>
    <t>Shrub</t>
  </si>
  <si>
    <t>Grassland</t>
  </si>
  <si>
    <t>Swamp</t>
  </si>
  <si>
    <t>Urban</t>
  </si>
  <si>
    <t>Bare</t>
  </si>
  <si>
    <t>Water Bodies</t>
  </si>
  <si>
    <t>Snow</t>
  </si>
  <si>
    <t>SUM =</t>
  </si>
  <si>
    <t xml:space="preserve"> (Km2)</t>
  </si>
  <si>
    <t>(Km2)</t>
  </si>
  <si>
    <t>Sim (Km2)</t>
  </si>
  <si>
    <t>Change 2010</t>
  </si>
  <si>
    <t>Km2</t>
  </si>
  <si>
    <t>%</t>
  </si>
  <si>
    <t>Accuracy (%)</t>
  </si>
  <si>
    <t>CHANGE (Km2)</t>
  </si>
  <si>
    <t xml:space="preserve"> 2000-2005</t>
  </si>
  <si>
    <t>Rainfed (RF)</t>
  </si>
  <si>
    <t>Irrigated (IR)</t>
  </si>
  <si>
    <t>Sparse vegetation (SV)</t>
  </si>
  <si>
    <t>Broadleaved evergreen (BE)</t>
  </si>
  <si>
    <t>Broadleaved decidious (BD)</t>
  </si>
  <si>
    <t>Needleleaved evergreen (NE)</t>
  </si>
  <si>
    <t>Needleleaved decidious (ND)</t>
  </si>
  <si>
    <t>Mixed forest (MF)</t>
  </si>
  <si>
    <t>Shrub (SH)</t>
  </si>
  <si>
    <t>Glassland (GL)</t>
  </si>
  <si>
    <t>Swamp (SW)</t>
  </si>
  <si>
    <t>Bare (BA)</t>
  </si>
  <si>
    <t>Water (WA)</t>
  </si>
  <si>
    <t>Snow (SN)</t>
  </si>
  <si>
    <t>UB</t>
  </si>
  <si>
    <t>Urban (UB)</t>
  </si>
  <si>
    <t>RF</t>
  </si>
  <si>
    <t>IR</t>
  </si>
  <si>
    <t>SV</t>
  </si>
  <si>
    <t>BE</t>
  </si>
  <si>
    <t>BD</t>
  </si>
  <si>
    <t>NE</t>
  </si>
  <si>
    <t>ND</t>
  </si>
  <si>
    <t>MF</t>
  </si>
  <si>
    <t>SH</t>
  </si>
  <si>
    <t>GL</t>
  </si>
  <si>
    <t>SW</t>
  </si>
  <si>
    <t>BA</t>
  </si>
  <si>
    <t>WA</t>
  </si>
  <si>
    <t>SN</t>
  </si>
  <si>
    <t xml:space="preserve">ESA Climate Change Inititative </t>
  </si>
  <si>
    <t>Resolution</t>
  </si>
  <si>
    <t>m</t>
  </si>
  <si>
    <t>Resample</t>
  </si>
  <si>
    <t>Coordinate</t>
  </si>
  <si>
    <t>Colums</t>
  </si>
  <si>
    <t>Rows</t>
  </si>
  <si>
    <t>N (UTM)</t>
  </si>
  <si>
    <t>Min X</t>
  </si>
  <si>
    <t>Max X</t>
  </si>
  <si>
    <t>Min Y</t>
  </si>
  <si>
    <t>Max Y</t>
  </si>
  <si>
    <t>Catelogies</t>
  </si>
  <si>
    <t>Source</t>
  </si>
  <si>
    <t>Year</t>
  </si>
  <si>
    <t xml:space="preserve">         According to ability to specify accurately quantity and allocation</t>
  </si>
  <si>
    <t>No[n]</t>
  </si>
  <si>
    <t>Medium[m]</t>
  </si>
  <si>
    <t>Perfect[p]</t>
  </si>
  <si>
    <t>Perfect[P(x)]</t>
  </si>
  <si>
    <t>P(n)</t>
  </si>
  <si>
    <t>P(m)</t>
  </si>
  <si>
    <t>P(p)</t>
  </si>
  <si>
    <t>PerfectStratum[K(x)]</t>
  </si>
  <si>
    <t>K(n)</t>
  </si>
  <si>
    <t>K(m)</t>
  </si>
  <si>
    <t>K(p)</t>
  </si>
  <si>
    <t>MediumGrid[M(x)]</t>
  </si>
  <si>
    <t>M(n)</t>
  </si>
  <si>
    <t>M(m)</t>
  </si>
  <si>
    <t>M(p)</t>
  </si>
  <si>
    <t>MediumStratum[H(x)]</t>
  </si>
  <si>
    <t>H(n)</t>
  </si>
  <si>
    <t>H(m)</t>
  </si>
  <si>
    <t>H(p)</t>
  </si>
  <si>
    <t>No[N(x)]</t>
  </si>
  <si>
    <t>N(n)</t>
  </si>
  <si>
    <t>N(m)</t>
  </si>
  <si>
    <t>N(p)</t>
  </si>
  <si>
    <t>Information of Location</t>
  </si>
  <si>
    <t xml:space="preserve">                                   Information of Quantity                          </t>
  </si>
  <si>
    <t>Kno</t>
  </si>
  <si>
    <t>Klocation</t>
  </si>
  <si>
    <t>KlocationStrata</t>
  </si>
  <si>
    <t>Kstandard</t>
  </si>
  <si>
    <t>K indicatior</t>
  </si>
  <si>
    <t>Drivers</t>
  </si>
  <si>
    <t>Elevation</t>
  </si>
  <si>
    <t>Population 2000</t>
  </si>
  <si>
    <t>Slope</t>
  </si>
  <si>
    <t>GDP 2000</t>
  </si>
  <si>
    <t>Distance to City</t>
  </si>
  <si>
    <t>Distance to Rivers</t>
  </si>
  <si>
    <t>Distnce to Roads</t>
  </si>
  <si>
    <t>Cramer's V</t>
  </si>
  <si>
    <t>Validations</t>
  </si>
  <si>
    <t>Correlations of Drivers</t>
  </si>
  <si>
    <t>Observed 2010 and Predicted 2010</t>
  </si>
  <si>
    <t>SUM</t>
  </si>
  <si>
    <t>Ratio</t>
  </si>
  <si>
    <t>P0 =</t>
  </si>
  <si>
    <t>Pe=</t>
  </si>
  <si>
    <t>K =</t>
  </si>
  <si>
    <t>KAPPA</t>
  </si>
  <si>
    <t>Pixel Cross-tabulation</t>
  </si>
  <si>
    <t xml:space="preserve">SUM </t>
  </si>
  <si>
    <t xml:space="preserve">Ratio </t>
  </si>
  <si>
    <t>Observed proportion of agreement</t>
  </si>
  <si>
    <t>Proportion of agreement that may expected to occur by chance</t>
  </si>
  <si>
    <t>Kappa coefficient of agreement</t>
  </si>
  <si>
    <t>2010 (Obs)</t>
  </si>
  <si>
    <t>2010 (Sim)</t>
  </si>
  <si>
    <t>Irrgated to Needleleaved evergreen</t>
  </si>
  <si>
    <t>Needleleaved evergreen to Sparse vegetation</t>
  </si>
  <si>
    <t>Rainfed to Needleleaved evergreen</t>
  </si>
  <si>
    <t>Shurb to Needleleaved evergreen</t>
  </si>
  <si>
    <t>Shurb to Broadleaved decious</t>
  </si>
  <si>
    <t>Grass to Sparse vegetatation</t>
  </si>
  <si>
    <t>Grass to Bare</t>
  </si>
  <si>
    <t>Bare to Grass</t>
  </si>
  <si>
    <t>Grass to Urban</t>
  </si>
  <si>
    <t>2005\2010</t>
  </si>
  <si>
    <t>Rainfed to Irrigation</t>
  </si>
  <si>
    <t>Irrigation to Rainfed</t>
  </si>
  <si>
    <t>Irrigation to Sparse vegetation</t>
  </si>
  <si>
    <t>Irrigation to Shrub</t>
  </si>
  <si>
    <t>trans</t>
  </si>
  <si>
    <t>Irrigation to Urban</t>
  </si>
  <si>
    <t>Sparse vegetation to Irrigation</t>
  </si>
  <si>
    <t>Sparse vegetation to Shrub</t>
  </si>
  <si>
    <t>Shrub to Irrigation</t>
  </si>
  <si>
    <t>Shrub to Sparse vegetation</t>
  </si>
  <si>
    <t>Command States</t>
  </si>
  <si>
    <t>Correlations of Drivers for Command State</t>
  </si>
  <si>
    <t>Location</t>
  </si>
  <si>
    <t xml:space="preserve">Quantity                          </t>
  </si>
  <si>
    <t>Kquantity</t>
  </si>
  <si>
    <t>UPSTREAM</t>
  </si>
  <si>
    <t>DOWNSTREAM</t>
  </si>
  <si>
    <t xml:space="preserve">LAND USE CHANGE </t>
  </si>
  <si>
    <t>Upstream</t>
  </si>
  <si>
    <t>Downstream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</si>
</sst>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rgb="FF3F3F76"/>
      <name val="Times New Roman"/>
      <family val="1"/>
    </font>
    <font>
      <b/>
      <sz val="11"/>
      <color rgb="FF9C6500"/>
      <name val="Times New Roman"/>
      <family val="1"/>
    </font>
    <font>
      <b/>
      <sz val="11"/>
      <color rgb="FF9C0006"/>
      <name val="Times New Roman"/>
      <family val="1"/>
    </font>
    <font>
      <b/>
      <sz val="11"/>
      <color rgb="FF006100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Times New Roman"/>
      <family val="1"/>
    </font>
    <font>
      <b/>
      <sz val="11"/>
      <color theme="1"/>
      <name val="Calibri"/>
      <family val="2"/>
      <scheme val="minor"/>
    </font>
    <font>
      <b/>
      <sz val="13.5"/>
      <color theme="1"/>
      <name val="Times New Roman"/>
      <family val="1"/>
    </font>
    <font>
      <i/>
      <sz val="11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</cellStyleXfs>
  <cellXfs count="113">
    <xf numFmtId="0" fontId="0" fillId="0" borderId="0" xfId="0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8" borderId="2" xfId="5" applyFont="1" applyFill="1" applyBorder="1" applyAlignment="1">
      <alignment horizontal="center"/>
    </xf>
    <xf numFmtId="0" fontId="10" fillId="10" borderId="2" xfId="4" applyFont="1" applyFill="1" applyBorder="1" applyAlignment="1">
      <alignment horizontal="center"/>
    </xf>
    <xf numFmtId="0" fontId="11" fillId="9" borderId="2" xfId="3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8" fillId="0" borderId="2" xfId="0" applyFont="1" applyFill="1" applyBorder="1"/>
    <xf numFmtId="164" fontId="8" fillId="0" borderId="2" xfId="1" applyNumberFormat="1" applyFont="1" applyFill="1" applyBorder="1"/>
    <xf numFmtId="164" fontId="8" fillId="0" borderId="2" xfId="1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6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7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7" borderId="2" xfId="0" applyNumberFormat="1" applyFont="1" applyFill="1" applyBorder="1"/>
    <xf numFmtId="164" fontId="6" fillId="7" borderId="2" xfId="0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165" fontId="8" fillId="0" borderId="2" xfId="1" applyNumberFormat="1" applyFont="1" applyFill="1" applyBorder="1"/>
    <xf numFmtId="0" fontId="6" fillId="0" borderId="0" xfId="0" applyFont="1" applyAlignment="1">
      <alignment horizontal="left"/>
    </xf>
    <xf numFmtId="0" fontId="15" fillId="0" borderId="0" xfId="0" applyFont="1"/>
    <xf numFmtId="0" fontId="0" fillId="0" borderId="0" xfId="0" applyAlignment="1">
      <alignment wrapText="1"/>
    </xf>
    <xf numFmtId="0" fontId="6" fillId="11" borderId="2" xfId="0" applyFont="1" applyFill="1" applyBorder="1" applyAlignment="1">
      <alignment horizontal="center" wrapText="1"/>
    </xf>
    <xf numFmtId="0" fontId="6" fillId="11" borderId="2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6" fillId="11" borderId="2" xfId="0" applyFont="1" applyFill="1" applyBorder="1"/>
    <xf numFmtId="0" fontId="6" fillId="11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/>
    <xf numFmtId="0" fontId="7" fillId="0" borderId="0" xfId="0" applyFont="1" applyFill="1" applyBorder="1"/>
    <xf numFmtId="0" fontId="7" fillId="14" borderId="2" xfId="0" applyFont="1" applyFill="1" applyBorder="1"/>
    <xf numFmtId="0" fontId="17" fillId="0" borderId="0" xfId="0" applyFont="1"/>
    <xf numFmtId="0" fontId="14" fillId="0" borderId="2" xfId="5" applyFont="1" applyFill="1" applyBorder="1" applyAlignment="1">
      <alignment horizontal="center"/>
    </xf>
    <xf numFmtId="0" fontId="14" fillId="0" borderId="2" xfId="4" applyFont="1" applyFill="1" applyBorder="1" applyAlignment="1">
      <alignment horizontal="center"/>
    </xf>
    <xf numFmtId="0" fontId="14" fillId="0" borderId="2" xfId="3" applyFont="1" applyFill="1" applyBorder="1" applyAlignment="1">
      <alignment horizontal="center"/>
    </xf>
    <xf numFmtId="0" fontId="8" fillId="0" borderId="2" xfId="0" applyFont="1" applyFill="1" applyBorder="1" applyAlignment="1">
      <alignment horizontal="left"/>
    </xf>
    <xf numFmtId="0" fontId="14" fillId="13" borderId="5" xfId="2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horizontal="center"/>
    </xf>
    <xf numFmtId="164" fontId="7" fillId="0" borderId="9" xfId="1" applyNumberFormat="1" applyFont="1" applyBorder="1" applyAlignment="1">
      <alignment horizontal="right" vertical="center" wrapText="1" indent="1"/>
    </xf>
    <xf numFmtId="0" fontId="6" fillId="0" borderId="2" xfId="0" applyFont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7" fillId="0" borderId="2" xfId="0" applyFont="1" applyBorder="1" applyAlignment="1"/>
    <xf numFmtId="0" fontId="6" fillId="0" borderId="0" xfId="0" applyFont="1" applyBorder="1" applyAlignment="1">
      <alignment horizontal="left"/>
    </xf>
    <xf numFmtId="0" fontId="0" fillId="0" borderId="9" xfId="0" applyBorder="1" applyAlignment="1">
      <alignment horizontal="right" vertical="center" wrapText="1" indent="1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8" fillId="0" borderId="0" xfId="0" applyFont="1" applyFill="1" applyBorder="1"/>
    <xf numFmtId="165" fontId="8" fillId="0" borderId="0" xfId="1" applyNumberFormat="1" applyFont="1" applyFill="1" applyBorder="1"/>
    <xf numFmtId="164" fontId="8" fillId="0" borderId="0" xfId="1" applyNumberFormat="1" applyFont="1" applyFill="1" applyBorder="1"/>
    <xf numFmtId="2" fontId="6" fillId="0" borderId="0" xfId="0" applyNumberFormat="1" applyFont="1" applyFill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164" fontId="6" fillId="7" borderId="0" xfId="0" applyNumberFormat="1" applyFont="1" applyFill="1" applyBorder="1"/>
    <xf numFmtId="164" fontId="6" fillId="7" borderId="0" xfId="0" applyNumberFormat="1" applyFont="1" applyFill="1" applyBorder="1" applyAlignment="1">
      <alignment horizontal="center"/>
    </xf>
    <xf numFmtId="165" fontId="0" fillId="0" borderId="9" xfId="1" applyNumberFormat="1" applyFont="1" applyBorder="1" applyAlignment="1">
      <alignment horizontal="right" vertical="center" wrapText="1" indent="1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4" fontId="0" fillId="0" borderId="0" xfId="0" applyNumberFormat="1"/>
    <xf numFmtId="0" fontId="0" fillId="0" borderId="0" xfId="0" applyFill="1" applyBorder="1"/>
    <xf numFmtId="0" fontId="8" fillId="0" borderId="0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center"/>
    </xf>
    <xf numFmtId="0" fontId="12" fillId="8" borderId="2" xfId="2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3" fillId="0" borderId="2" xfId="2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/>
    </xf>
    <xf numFmtId="2" fontId="6" fillId="0" borderId="6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7" fillId="0" borderId="0" xfId="0" applyFont="1" applyFill="1" applyBorder="1" applyAlignment="1">
      <alignment horizontal="center"/>
    </xf>
    <xf numFmtId="0" fontId="7" fillId="0" borderId="0" xfId="0" applyFont="1" applyFill="1"/>
    <xf numFmtId="0" fontId="6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16" fillId="0" borderId="0" xfId="0" applyFont="1" applyFill="1"/>
    <xf numFmtId="0" fontId="6" fillId="0" borderId="6" xfId="0" applyFont="1" applyFill="1" applyBorder="1" applyAlignment="1">
      <alignment horizontal="center"/>
    </xf>
    <xf numFmtId="0" fontId="7" fillId="0" borderId="2" xfId="0" applyFont="1" applyFill="1" applyBorder="1"/>
    <xf numFmtId="0" fontId="0" fillId="0" borderId="2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6" fillId="0" borderId="2" xfId="0" applyFont="1" applyFill="1" applyBorder="1" applyAlignment="1"/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/>
  </cellXfs>
  <cellStyles count="6">
    <cellStyle name="Bad" xfId="3" builtinId="27"/>
    <cellStyle name="Comma" xfId="1" builtinId="3"/>
    <cellStyle name="Good" xfId="2" builtinId="26"/>
    <cellStyle name="Input" xfId="5" builtinId="20"/>
    <cellStyle name="Neutral" xfId="4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8282201407056093"/>
          <c:y val="5.7971014492753624E-2"/>
          <c:w val="0.5475468498021393"/>
          <c:h val="0.86937806687207575"/>
        </c:manualLayout>
      </c:layout>
      <c:bar3DChart>
        <c:barDir val="bar"/>
        <c:grouping val="clustered"/>
        <c:varyColors val="0"/>
        <c:ser>
          <c:idx val="0"/>
          <c:order val="0"/>
          <c:invertIfNegative val="0"/>
          <c:cat>
            <c:strRef>
              <c:f>Historical_Change!$B$4:$B$18</c:f>
              <c:strCache>
                <c:ptCount val="15"/>
                <c:pt idx="0">
                  <c:v>Rainfed (RF)</c:v>
                </c:pt>
                <c:pt idx="1">
                  <c:v>Irrigated (IR)</c:v>
                </c:pt>
                <c:pt idx="2">
                  <c:v>Sparse vegetation (SV)</c:v>
                </c:pt>
                <c:pt idx="3">
                  <c:v>Broadleaved evergreen (BE)</c:v>
                </c:pt>
                <c:pt idx="4">
                  <c:v>Broadleaved decidious (BD)</c:v>
                </c:pt>
                <c:pt idx="5">
                  <c:v>Needleleaved evergreen (NE)</c:v>
                </c:pt>
                <c:pt idx="6">
                  <c:v>Needleleaved decidious (ND)</c:v>
                </c:pt>
                <c:pt idx="7">
                  <c:v>Mixed forest (MF)</c:v>
                </c:pt>
                <c:pt idx="8">
                  <c:v>Shrub (SH)</c:v>
                </c:pt>
                <c:pt idx="9">
                  <c:v>Glassland (GL)</c:v>
                </c:pt>
                <c:pt idx="10">
                  <c:v>Swamp (SW)</c:v>
                </c:pt>
                <c:pt idx="11">
                  <c:v>Urban (UB)</c:v>
                </c:pt>
                <c:pt idx="12">
                  <c:v>Bare (BA)</c:v>
                </c:pt>
                <c:pt idx="13">
                  <c:v>Water (WA)</c:v>
                </c:pt>
                <c:pt idx="14">
                  <c:v>Snow (SN)</c:v>
                </c:pt>
              </c:strCache>
            </c:strRef>
          </c:cat>
          <c:val>
            <c:numRef>
              <c:f>Historical_Change!$C$4:$C$18</c:f>
              <c:numCache>
                <c:formatCode>General</c:formatCode>
                <c:ptCount val="15"/>
                <c:pt idx="0">
                  <c:v>-165.47</c:v>
                </c:pt>
                <c:pt idx="1">
                  <c:v>-246.55</c:v>
                </c:pt>
                <c:pt idx="2">
                  <c:v>-135.22999999999999</c:v>
                </c:pt>
                <c:pt idx="3">
                  <c:v>9.1199999999999992</c:v>
                </c:pt>
                <c:pt idx="4">
                  <c:v>247.03</c:v>
                </c:pt>
                <c:pt idx="5">
                  <c:v>58.84</c:v>
                </c:pt>
                <c:pt idx="6">
                  <c:v>0</c:v>
                </c:pt>
                <c:pt idx="7">
                  <c:v>0</c:v>
                </c:pt>
                <c:pt idx="8">
                  <c:v>-26.6</c:v>
                </c:pt>
                <c:pt idx="9">
                  <c:v>-22.6</c:v>
                </c:pt>
                <c:pt idx="10">
                  <c:v>1.34</c:v>
                </c:pt>
                <c:pt idx="11">
                  <c:v>280.39</c:v>
                </c:pt>
                <c:pt idx="12">
                  <c:v>0.41</c:v>
                </c:pt>
                <c:pt idx="13">
                  <c:v>-0.68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80-4ECE-B977-4E194DD92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84802672"/>
        <c:axId val="484803456"/>
        <c:axId val="0"/>
      </c:bar3DChart>
      <c:catAx>
        <c:axId val="4848026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484803456"/>
        <c:crosses val="autoZero"/>
        <c:auto val="1"/>
        <c:lblAlgn val="ctr"/>
        <c:lblOffset val="100"/>
        <c:noMultiLvlLbl val="0"/>
      </c:catAx>
      <c:valAx>
        <c:axId val="48480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4802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v>Upstream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MLP!$C$124:$C$127</c:f>
              <c:strCache>
                <c:ptCount val="4"/>
                <c:pt idx="0">
                  <c:v>Kno</c:v>
                </c:pt>
                <c:pt idx="1">
                  <c:v>Klocation</c:v>
                </c:pt>
                <c:pt idx="2">
                  <c:v>Kquantity</c:v>
                </c:pt>
                <c:pt idx="3">
                  <c:v>Kstandard</c:v>
                </c:pt>
              </c:strCache>
            </c:strRef>
          </c:cat>
          <c:val>
            <c:numRef>
              <c:f>MLP!$D$124:$D$127</c:f>
              <c:numCache>
                <c:formatCode>General</c:formatCode>
                <c:ptCount val="4"/>
                <c:pt idx="0">
                  <c:v>-0.98419999999999996</c:v>
                </c:pt>
                <c:pt idx="1">
                  <c:v>-0.98729999999999996</c:v>
                </c:pt>
                <c:pt idx="2">
                  <c:v>-0.9859</c:v>
                </c:pt>
                <c:pt idx="3">
                  <c:v>-0.9859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B8-4402-8372-770AC2933722}"/>
            </c:ext>
          </c:extLst>
        </c:ser>
        <c:ser>
          <c:idx val="1"/>
          <c:order val="1"/>
          <c:tx>
            <c:v>Downstream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MLP!$C$124:$C$127</c:f>
              <c:strCache>
                <c:ptCount val="4"/>
                <c:pt idx="0">
                  <c:v>Kno</c:v>
                </c:pt>
                <c:pt idx="1">
                  <c:v>Klocation</c:v>
                </c:pt>
                <c:pt idx="2">
                  <c:v>Kquantity</c:v>
                </c:pt>
                <c:pt idx="3">
                  <c:v>Kstandard</c:v>
                </c:pt>
              </c:strCache>
            </c:strRef>
          </c:cat>
          <c:val>
            <c:numRef>
              <c:f>MLP!$E$124:$E$127</c:f>
              <c:numCache>
                <c:formatCode>General</c:formatCode>
                <c:ptCount val="4"/>
                <c:pt idx="0">
                  <c:v>0.96020000000000005</c:v>
                </c:pt>
                <c:pt idx="1">
                  <c:v>0.98129999999999995</c:v>
                </c:pt>
                <c:pt idx="2">
                  <c:v>0.96430000000000005</c:v>
                </c:pt>
                <c:pt idx="3">
                  <c:v>0.96430000000000005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B8-4402-8372-770AC2933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9732824"/>
        <c:axId val="204420944"/>
      </c:barChart>
      <c:catAx>
        <c:axId val="48973282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420944"/>
        <c:crosses val="max"/>
        <c:auto val="1"/>
        <c:lblAlgn val="ctr"/>
        <c:lblOffset val="100"/>
        <c:noMultiLvlLbl val="0"/>
      </c:catAx>
      <c:valAx>
        <c:axId val="204420944"/>
        <c:scaling>
          <c:orientation val="minMax"/>
          <c:max val="1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.00;[Red]#,##0.0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73282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image" Target="../media/image7.png"/><Relationship Id="rId7" Type="http://schemas.openxmlformats.org/officeDocument/2006/relationships/image" Target="../media/image11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</xdr:colOff>
      <xdr:row>0</xdr:row>
      <xdr:rowOff>123825</xdr:rowOff>
    </xdr:from>
    <xdr:to>
      <xdr:col>12</xdr:col>
      <xdr:colOff>314728</xdr:colOff>
      <xdr:row>13</xdr:row>
      <xdr:rowOff>89562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800" y="123825"/>
          <a:ext cx="5039128" cy="2442237"/>
        </a:xfrm>
        <a:prstGeom prst="rect">
          <a:avLst/>
        </a:prstGeom>
      </xdr:spPr>
    </xdr:pic>
    <xdr:clientData/>
  </xdr:twoCellAnchor>
  <xdr:twoCellAnchor editAs="oneCell">
    <xdr:from>
      <xdr:col>12</xdr:col>
      <xdr:colOff>330975</xdr:colOff>
      <xdr:row>0</xdr:row>
      <xdr:rowOff>114300</xdr:rowOff>
    </xdr:from>
    <xdr:to>
      <xdr:col>20</xdr:col>
      <xdr:colOff>499746</xdr:colOff>
      <xdr:row>13</xdr:row>
      <xdr:rowOff>73593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6175" y="114300"/>
          <a:ext cx="5045571" cy="2435793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13</xdr:row>
      <xdr:rowOff>128550</xdr:rowOff>
    </xdr:from>
    <xdr:to>
      <xdr:col>12</xdr:col>
      <xdr:colOff>305203</xdr:colOff>
      <xdr:row>26</xdr:row>
      <xdr:rowOff>107175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1275" y="2605050"/>
          <a:ext cx="5039128" cy="2455125"/>
        </a:xfrm>
        <a:prstGeom prst="rect">
          <a:avLst/>
        </a:prstGeom>
      </xdr:spPr>
    </xdr:pic>
    <xdr:clientData/>
  </xdr:twoCellAnchor>
  <xdr:twoCellAnchor editAs="oneCell">
    <xdr:from>
      <xdr:col>12</xdr:col>
      <xdr:colOff>345226</xdr:colOff>
      <xdr:row>13</xdr:row>
      <xdr:rowOff>107100</xdr:rowOff>
    </xdr:from>
    <xdr:to>
      <xdr:col>20</xdr:col>
      <xdr:colOff>449558</xdr:colOff>
      <xdr:row>26</xdr:row>
      <xdr:rowOff>85725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60426" y="2583600"/>
          <a:ext cx="4981132" cy="2455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295273</xdr:colOff>
      <xdr:row>19</xdr:row>
      <xdr:rowOff>76200</xdr:rowOff>
    </xdr:from>
    <xdr:to>
      <xdr:col>6</xdr:col>
      <xdr:colOff>428624</xdr:colOff>
      <xdr:row>37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14325</xdr:rowOff>
    </xdr:from>
    <xdr:to>
      <xdr:col>4</xdr:col>
      <xdr:colOff>64019</xdr:colOff>
      <xdr:row>12</xdr:row>
      <xdr:rowOff>115762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4325"/>
          <a:ext cx="4474094" cy="2387437"/>
        </a:xfrm>
        <a:prstGeom prst="rect">
          <a:avLst/>
        </a:prstGeom>
      </xdr:spPr>
    </xdr:pic>
    <xdr:clientData/>
  </xdr:twoCellAnchor>
  <xdr:twoCellAnchor editAs="oneCell">
    <xdr:from>
      <xdr:col>4</xdr:col>
      <xdr:colOff>121425</xdr:colOff>
      <xdr:row>0</xdr:row>
      <xdr:rowOff>11925</xdr:rowOff>
    </xdr:from>
    <xdr:to>
      <xdr:col>10</xdr:col>
      <xdr:colOff>358905</xdr:colOff>
      <xdr:row>12</xdr:row>
      <xdr:rowOff>107096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3400" y="11925"/>
          <a:ext cx="4323705" cy="2381171"/>
        </a:xfrm>
        <a:prstGeom prst="rect">
          <a:avLst/>
        </a:prstGeom>
      </xdr:spPr>
    </xdr:pic>
    <xdr:clientData/>
  </xdr:twoCellAnchor>
  <xdr:twoCellAnchor editAs="oneCell">
    <xdr:from>
      <xdr:col>10</xdr:col>
      <xdr:colOff>338101</xdr:colOff>
      <xdr:row>0</xdr:row>
      <xdr:rowOff>0</xdr:rowOff>
    </xdr:from>
    <xdr:to>
      <xdr:col>14</xdr:col>
      <xdr:colOff>259497</xdr:colOff>
      <xdr:row>12</xdr:row>
      <xdr:rowOff>88905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6301" y="0"/>
          <a:ext cx="4455296" cy="2374905"/>
        </a:xfrm>
        <a:prstGeom prst="rect">
          <a:avLst/>
        </a:prstGeom>
      </xdr:spPr>
    </xdr:pic>
    <xdr:clientData/>
  </xdr:twoCellAnchor>
  <xdr:twoCellAnchor editAs="oneCell">
    <xdr:from>
      <xdr:col>3</xdr:col>
      <xdr:colOff>469050</xdr:colOff>
      <xdr:row>12</xdr:row>
      <xdr:rowOff>92850</xdr:rowOff>
    </xdr:from>
    <xdr:to>
      <xdr:col>9</xdr:col>
      <xdr:colOff>478684</xdr:colOff>
      <xdr:row>24</xdr:row>
      <xdr:rowOff>181755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6175" y="2378850"/>
          <a:ext cx="4267309" cy="2374905"/>
        </a:xfrm>
        <a:prstGeom prst="rect">
          <a:avLst/>
        </a:prstGeom>
      </xdr:spPr>
    </xdr:pic>
    <xdr:clientData/>
  </xdr:twoCellAnchor>
  <xdr:twoCellAnchor editAs="oneCell">
    <xdr:from>
      <xdr:col>9</xdr:col>
      <xdr:colOff>533325</xdr:colOff>
      <xdr:row>12</xdr:row>
      <xdr:rowOff>80925</xdr:rowOff>
    </xdr:from>
    <xdr:to>
      <xdr:col>13</xdr:col>
      <xdr:colOff>432420</xdr:colOff>
      <xdr:row>24</xdr:row>
      <xdr:rowOff>119700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0975" y="2366925"/>
          <a:ext cx="4223445" cy="2324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145201</xdr:rowOff>
    </xdr:from>
    <xdr:to>
      <xdr:col>3</xdr:col>
      <xdr:colOff>575118</xdr:colOff>
      <xdr:row>37</xdr:row>
      <xdr:rowOff>24807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17201"/>
          <a:ext cx="4242243" cy="2356106"/>
        </a:xfrm>
        <a:prstGeom prst="rect">
          <a:avLst/>
        </a:prstGeom>
      </xdr:spPr>
    </xdr:pic>
    <xdr:clientData/>
  </xdr:twoCellAnchor>
  <xdr:twoCellAnchor editAs="oneCell">
    <xdr:from>
      <xdr:col>0</xdr:col>
      <xdr:colOff>14175</xdr:colOff>
      <xdr:row>12</xdr:row>
      <xdr:rowOff>114226</xdr:rowOff>
    </xdr:from>
    <xdr:to>
      <xdr:col>3</xdr:col>
      <xdr:colOff>495300</xdr:colOff>
      <xdr:row>24</xdr:row>
      <xdr:rowOff>184332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" y="2400226"/>
          <a:ext cx="4148250" cy="2356106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148</xdr:row>
      <xdr:rowOff>66675</xdr:rowOff>
    </xdr:from>
    <xdr:to>
      <xdr:col>5</xdr:col>
      <xdr:colOff>542925</xdr:colOff>
      <xdr:row>162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workbookViewId="0">
      <selection activeCell="E34" sqref="E34"/>
    </sheetView>
  </sheetViews>
  <sheetFormatPr defaultRowHeight="15" x14ac:dyDescent="0.25"/>
  <cols>
    <col min="1" max="1" width="10.7109375" customWidth="1"/>
  </cols>
  <sheetData>
    <row r="1" spans="1:3" x14ac:dyDescent="0.25">
      <c r="A1" t="s">
        <v>85</v>
      </c>
      <c r="B1" s="27" t="s">
        <v>72</v>
      </c>
    </row>
    <row r="2" spans="1:3" x14ac:dyDescent="0.25">
      <c r="A2" t="s">
        <v>86</v>
      </c>
      <c r="B2">
        <v>2017</v>
      </c>
    </row>
    <row r="3" spans="1:3" x14ac:dyDescent="0.25">
      <c r="A3" t="s">
        <v>73</v>
      </c>
      <c r="B3">
        <v>300</v>
      </c>
      <c r="C3" t="s">
        <v>74</v>
      </c>
    </row>
    <row r="4" spans="1:3" x14ac:dyDescent="0.25">
      <c r="A4" t="s">
        <v>75</v>
      </c>
      <c r="B4">
        <v>100</v>
      </c>
      <c r="C4" t="s">
        <v>74</v>
      </c>
    </row>
    <row r="5" spans="1:3" x14ac:dyDescent="0.25">
      <c r="A5" t="s">
        <v>76</v>
      </c>
      <c r="B5">
        <v>44</v>
      </c>
      <c r="C5" t="s">
        <v>79</v>
      </c>
    </row>
    <row r="6" spans="1:3" x14ac:dyDescent="0.25">
      <c r="A6" t="s">
        <v>77</v>
      </c>
      <c r="B6">
        <v>3884</v>
      </c>
    </row>
    <row r="7" spans="1:3" x14ac:dyDescent="0.25">
      <c r="A7" t="s">
        <v>78</v>
      </c>
      <c r="B7">
        <v>2438</v>
      </c>
    </row>
    <row r="8" spans="1:3" x14ac:dyDescent="0.25">
      <c r="A8" t="s">
        <v>80</v>
      </c>
      <c r="B8">
        <v>-76857.701991299997</v>
      </c>
    </row>
    <row r="9" spans="1:3" x14ac:dyDescent="0.25">
      <c r="A9" t="s">
        <v>81</v>
      </c>
      <c r="B9">
        <v>311542.29800870002</v>
      </c>
    </row>
    <row r="10" spans="1:3" x14ac:dyDescent="0.25">
      <c r="A10" t="s">
        <v>82</v>
      </c>
      <c r="B10">
        <v>3402900.3047989998</v>
      </c>
    </row>
    <row r="11" spans="1:3" x14ac:dyDescent="0.25">
      <c r="A11" t="s">
        <v>83</v>
      </c>
      <c r="B11">
        <v>3646700.3047989998</v>
      </c>
    </row>
    <row r="12" spans="1:3" x14ac:dyDescent="0.25">
      <c r="A12" t="s">
        <v>84</v>
      </c>
      <c r="B12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R18"/>
  <sheetViews>
    <sheetView workbookViewId="0">
      <selection activeCell="AE8" sqref="AE8"/>
    </sheetView>
  </sheetViews>
  <sheetFormatPr defaultRowHeight="15" x14ac:dyDescent="0.25"/>
  <cols>
    <col min="1" max="1" width="4.7109375" customWidth="1"/>
    <col min="2" max="2" width="26.28515625" style="3" bestFit="1" customWidth="1"/>
    <col min="3" max="3" width="10.42578125" style="3" customWidth="1"/>
    <col min="4" max="4" width="7.28515625" style="34" customWidth="1"/>
    <col min="5" max="5" width="7" style="34" customWidth="1"/>
    <col min="6" max="7" width="6.85546875" style="34" customWidth="1"/>
    <col min="8" max="8" width="7" style="34" bestFit="1" customWidth="1"/>
    <col min="9" max="9" width="6.7109375" style="34" customWidth="1"/>
    <col min="10" max="10" width="7.140625" style="34" customWidth="1"/>
    <col min="11" max="11" width="6.7109375" style="34" customWidth="1"/>
    <col min="12" max="12" width="7" style="34" customWidth="1"/>
    <col min="13" max="13" width="6.7109375" style="34" bestFit="1" customWidth="1"/>
    <col min="14" max="14" width="6.85546875" style="34" customWidth="1"/>
    <col min="15" max="15" width="6.5703125" style="34" customWidth="1"/>
    <col min="16" max="17" width="5.7109375" style="34" bestFit="1" customWidth="1"/>
    <col min="18" max="18" width="6" style="34" customWidth="1"/>
  </cols>
  <sheetData>
    <row r="3" spans="2:18" s="28" customFormat="1" ht="29.25" x14ac:dyDescent="0.25">
      <c r="B3" s="29" t="s">
        <v>41</v>
      </c>
      <c r="C3" s="29" t="s">
        <v>40</v>
      </c>
      <c r="D3" s="30" t="s">
        <v>58</v>
      </c>
      <c r="E3" s="30" t="s">
        <v>59</v>
      </c>
      <c r="F3" s="30" t="s">
        <v>60</v>
      </c>
      <c r="G3" s="30" t="s">
        <v>61</v>
      </c>
      <c r="H3" s="30" t="s">
        <v>62</v>
      </c>
      <c r="I3" s="30" t="s">
        <v>63</v>
      </c>
      <c r="J3" s="30" t="s">
        <v>64</v>
      </c>
      <c r="K3" s="30" t="s">
        <v>65</v>
      </c>
      <c r="L3" s="30" t="s">
        <v>66</v>
      </c>
      <c r="M3" s="30" t="s">
        <v>67</v>
      </c>
      <c r="N3" s="30" t="s">
        <v>68</v>
      </c>
      <c r="O3" s="30" t="s">
        <v>56</v>
      </c>
      <c r="P3" s="30" t="s">
        <v>69</v>
      </c>
      <c r="Q3" s="30" t="s">
        <v>70</v>
      </c>
      <c r="R3" s="30" t="s">
        <v>71</v>
      </c>
    </row>
    <row r="4" spans="2:18" x14ac:dyDescent="0.25">
      <c r="B4" s="15" t="s">
        <v>42</v>
      </c>
      <c r="C4" s="31">
        <v>-165.47</v>
      </c>
      <c r="D4" s="32">
        <v>0</v>
      </c>
      <c r="E4" s="32">
        <v>0</v>
      </c>
      <c r="F4" s="32">
        <v>0</v>
      </c>
      <c r="G4" s="32">
        <v>0.84</v>
      </c>
      <c r="H4" s="32">
        <v>59.8</v>
      </c>
      <c r="I4" s="32">
        <v>8.14</v>
      </c>
      <c r="J4" s="32">
        <v>0</v>
      </c>
      <c r="K4" s="32">
        <v>0</v>
      </c>
      <c r="L4" s="32">
        <v>-1.08</v>
      </c>
      <c r="M4" s="32">
        <v>-2.86</v>
      </c>
      <c r="N4" s="32">
        <v>0.12</v>
      </c>
      <c r="O4" s="32">
        <v>100.51</v>
      </c>
      <c r="P4" s="32">
        <v>0</v>
      </c>
      <c r="Q4" s="32">
        <v>0</v>
      </c>
      <c r="R4" s="32">
        <v>0</v>
      </c>
    </row>
    <row r="5" spans="2:18" x14ac:dyDescent="0.25">
      <c r="B5" s="15" t="s">
        <v>43</v>
      </c>
      <c r="C5" s="31">
        <v>-246.55</v>
      </c>
      <c r="D5" s="33">
        <v>0</v>
      </c>
      <c r="E5" s="33">
        <v>0</v>
      </c>
      <c r="F5" s="33">
        <v>0</v>
      </c>
      <c r="G5" s="33">
        <v>0.09</v>
      </c>
      <c r="H5" s="33">
        <v>82.56</v>
      </c>
      <c r="I5" s="33">
        <v>7.47</v>
      </c>
      <c r="J5" s="33">
        <v>0</v>
      </c>
      <c r="K5" s="33">
        <v>0</v>
      </c>
      <c r="L5" s="33">
        <v>-0.04</v>
      </c>
      <c r="M5" s="33">
        <v>0</v>
      </c>
      <c r="N5" s="33">
        <v>0.3</v>
      </c>
      <c r="O5" s="32">
        <v>156.16999999999999</v>
      </c>
      <c r="P5" s="33">
        <v>0</v>
      </c>
      <c r="Q5" s="33">
        <v>0</v>
      </c>
      <c r="R5" s="33">
        <v>0</v>
      </c>
    </row>
    <row r="6" spans="2:18" x14ac:dyDescent="0.25">
      <c r="B6" s="15" t="s">
        <v>44</v>
      </c>
      <c r="C6" s="31">
        <v>-135.22999999999999</v>
      </c>
      <c r="D6" s="32">
        <v>0</v>
      </c>
      <c r="E6" s="32">
        <v>0</v>
      </c>
      <c r="F6" s="32">
        <v>0</v>
      </c>
      <c r="G6" s="32">
        <v>2.64</v>
      </c>
      <c r="H6" s="32">
        <v>101.07</v>
      </c>
      <c r="I6" s="32">
        <v>26.44</v>
      </c>
      <c r="J6" s="32">
        <v>0</v>
      </c>
      <c r="K6" s="32">
        <v>0</v>
      </c>
      <c r="L6" s="32">
        <v>-0.06</v>
      </c>
      <c r="M6" s="32">
        <v>-6.1</v>
      </c>
      <c r="N6" s="32">
        <v>0.54</v>
      </c>
      <c r="O6" s="32">
        <v>10.86</v>
      </c>
      <c r="P6" s="32">
        <v>0.32</v>
      </c>
      <c r="Q6" s="32">
        <v>-0.48</v>
      </c>
      <c r="R6" s="32">
        <v>0</v>
      </c>
    </row>
    <row r="7" spans="2:18" x14ac:dyDescent="0.25">
      <c r="B7" s="15" t="s">
        <v>45</v>
      </c>
      <c r="C7" s="31">
        <v>9.1199999999999992</v>
      </c>
      <c r="D7" s="32">
        <v>-0.84</v>
      </c>
      <c r="E7" s="32">
        <v>-0.09</v>
      </c>
      <c r="F7" s="32">
        <v>-2.64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-5.55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</row>
    <row r="8" spans="2:18" x14ac:dyDescent="0.25">
      <c r="B8" s="15" t="s">
        <v>46</v>
      </c>
      <c r="C8" s="31">
        <v>247.03</v>
      </c>
      <c r="D8" s="32">
        <v>-59.8</v>
      </c>
      <c r="E8" s="32">
        <v>-82.56</v>
      </c>
      <c r="F8" s="32">
        <v>-101.07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-3.11</v>
      </c>
      <c r="M8" s="32">
        <v>-1.1100000000000001</v>
      </c>
      <c r="N8" s="32">
        <v>0</v>
      </c>
      <c r="O8" s="32">
        <v>0.62</v>
      </c>
      <c r="P8" s="32">
        <v>0</v>
      </c>
      <c r="Q8" s="32">
        <v>0</v>
      </c>
      <c r="R8" s="32">
        <v>0</v>
      </c>
    </row>
    <row r="9" spans="2:18" x14ac:dyDescent="0.25">
      <c r="B9" s="15" t="s">
        <v>47</v>
      </c>
      <c r="C9" s="31">
        <v>58.84</v>
      </c>
      <c r="D9" s="32">
        <v>-8.14</v>
      </c>
      <c r="E9" s="32">
        <v>-7.47</v>
      </c>
      <c r="F9" s="32">
        <v>-26.44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-16.899999999999999</v>
      </c>
      <c r="M9" s="32">
        <v>0.11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</row>
    <row r="10" spans="2:18" x14ac:dyDescent="0.25">
      <c r="B10" s="15" t="s">
        <v>48</v>
      </c>
      <c r="C10" s="31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</row>
    <row r="11" spans="2:18" x14ac:dyDescent="0.25">
      <c r="B11" s="15" t="s">
        <v>49</v>
      </c>
      <c r="C11" s="31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</row>
    <row r="12" spans="2:18" x14ac:dyDescent="0.25">
      <c r="B12" s="15" t="s">
        <v>50</v>
      </c>
      <c r="C12" s="31">
        <v>-26.6</v>
      </c>
      <c r="D12" s="32">
        <v>1.08</v>
      </c>
      <c r="E12" s="32">
        <v>0.04</v>
      </c>
      <c r="F12" s="32">
        <v>0.06</v>
      </c>
      <c r="G12" s="32">
        <v>5.55</v>
      </c>
      <c r="H12" s="32">
        <v>3.11</v>
      </c>
      <c r="I12" s="32">
        <v>16.899999999999999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-0.06</v>
      </c>
      <c r="Q12" s="32">
        <v>-0.08</v>
      </c>
      <c r="R12" s="32">
        <v>0</v>
      </c>
    </row>
    <row r="13" spans="2:18" x14ac:dyDescent="0.25">
      <c r="B13" s="15" t="s">
        <v>51</v>
      </c>
      <c r="C13" s="31">
        <v>-22.6</v>
      </c>
      <c r="D13" s="32">
        <v>2.86</v>
      </c>
      <c r="E13" s="32">
        <v>0</v>
      </c>
      <c r="F13" s="32">
        <v>6.1</v>
      </c>
      <c r="G13" s="32">
        <v>0</v>
      </c>
      <c r="H13" s="32">
        <v>1.1100000000000001</v>
      </c>
      <c r="I13" s="32">
        <v>-0.11</v>
      </c>
      <c r="J13" s="32">
        <v>0</v>
      </c>
      <c r="K13" s="32">
        <v>0</v>
      </c>
      <c r="L13" s="32">
        <v>0</v>
      </c>
      <c r="M13" s="32">
        <v>0</v>
      </c>
      <c r="N13" s="32">
        <v>0.26</v>
      </c>
      <c r="O13" s="32">
        <v>12.23</v>
      </c>
      <c r="P13" s="32">
        <v>0.15</v>
      </c>
      <c r="Q13" s="32">
        <v>0</v>
      </c>
      <c r="R13" s="32">
        <v>0</v>
      </c>
    </row>
    <row r="14" spans="2:18" x14ac:dyDescent="0.25">
      <c r="B14" s="15" t="s">
        <v>52</v>
      </c>
      <c r="C14" s="31">
        <v>1.34</v>
      </c>
      <c r="D14" s="32">
        <v>-0.12</v>
      </c>
      <c r="E14" s="32">
        <v>-0.3</v>
      </c>
      <c r="F14" s="32">
        <v>-0.54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-0.26</v>
      </c>
      <c r="N14" s="32">
        <v>0</v>
      </c>
      <c r="O14" s="32">
        <v>0</v>
      </c>
      <c r="P14" s="32">
        <v>0</v>
      </c>
      <c r="Q14" s="32">
        <v>-0.12</v>
      </c>
      <c r="R14" s="32">
        <v>0</v>
      </c>
    </row>
    <row r="15" spans="2:18" x14ac:dyDescent="0.25">
      <c r="B15" s="15" t="s">
        <v>57</v>
      </c>
      <c r="C15" s="31">
        <v>280.39</v>
      </c>
      <c r="D15" s="32">
        <v>-100.51</v>
      </c>
      <c r="E15" s="32">
        <v>-156.16999999999999</v>
      </c>
      <c r="F15" s="32">
        <v>-10.86</v>
      </c>
      <c r="G15" s="32">
        <v>0</v>
      </c>
      <c r="H15" s="32">
        <v>-0.62</v>
      </c>
      <c r="I15" s="32">
        <v>0</v>
      </c>
      <c r="J15" s="32">
        <v>0</v>
      </c>
      <c r="K15" s="32">
        <v>0</v>
      </c>
      <c r="L15" s="32">
        <v>0</v>
      </c>
      <c r="M15" s="32">
        <v>-12.23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</row>
    <row r="16" spans="2:18" x14ac:dyDescent="0.25">
      <c r="B16" s="15" t="s">
        <v>53</v>
      </c>
      <c r="C16" s="31">
        <v>0.41</v>
      </c>
      <c r="D16" s="32">
        <v>0</v>
      </c>
      <c r="E16" s="32">
        <v>0</v>
      </c>
      <c r="F16" s="32">
        <v>-0.32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0.06</v>
      </c>
      <c r="M16" s="32">
        <v>-0.15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</row>
    <row r="17" spans="2:18" x14ac:dyDescent="0.25">
      <c r="B17" s="15" t="s">
        <v>54</v>
      </c>
      <c r="C17" s="31">
        <v>-0.68</v>
      </c>
      <c r="D17" s="32">
        <v>0</v>
      </c>
      <c r="E17" s="32">
        <v>0</v>
      </c>
      <c r="F17" s="32">
        <v>0.48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0.08</v>
      </c>
      <c r="M17" s="32">
        <v>0</v>
      </c>
      <c r="N17" s="32">
        <v>0.12</v>
      </c>
      <c r="O17" s="32">
        <v>0</v>
      </c>
      <c r="P17" s="32">
        <v>0</v>
      </c>
      <c r="Q17" s="32">
        <v>0</v>
      </c>
      <c r="R17" s="32">
        <v>0</v>
      </c>
    </row>
    <row r="18" spans="2:18" x14ac:dyDescent="0.25">
      <c r="B18" s="15" t="s">
        <v>55</v>
      </c>
      <c r="C18" s="31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40:Z149"/>
  <sheetViews>
    <sheetView tabSelected="1" topLeftCell="A4" zoomScaleNormal="100" workbookViewId="0">
      <selection activeCell="C142" sqref="C142"/>
    </sheetView>
  </sheetViews>
  <sheetFormatPr defaultColWidth="9.140625" defaultRowHeight="15" x14ac:dyDescent="0.25"/>
  <cols>
    <col min="1" max="1" width="9.140625" style="3"/>
    <col min="2" max="2" width="6.85546875" style="3" customWidth="1"/>
    <col min="3" max="3" width="39" style="3" customWidth="1"/>
    <col min="4" max="5" width="11.42578125" style="3" customWidth="1"/>
    <col min="6" max="6" width="11" style="3" customWidth="1"/>
    <col min="7" max="8" width="10.42578125" style="3" customWidth="1"/>
    <col min="9" max="9" width="9.140625" style="3" customWidth="1"/>
    <col min="10" max="10" width="8.85546875" style="3" customWidth="1"/>
    <col min="11" max="11" width="14.42578125" style="3" customWidth="1"/>
    <col min="12" max="12" width="19.7109375" style="3" customWidth="1"/>
    <col min="13" max="13" width="21.85546875" style="3" bestFit="1" customWidth="1"/>
    <col min="14" max="17" width="12" style="3" bestFit="1" customWidth="1"/>
    <col min="18" max="18" width="12.28515625" style="3" customWidth="1"/>
    <col min="19" max="19" width="14.140625" style="3" customWidth="1"/>
    <col min="20" max="20" width="10.42578125" style="3" customWidth="1"/>
    <col min="21" max="16384" width="9.140625" style="3"/>
  </cols>
  <sheetData>
    <row r="40" spans="2:26" x14ac:dyDescent="0.25">
      <c r="B40" s="35" t="s">
        <v>128</v>
      </c>
    </row>
    <row r="41" spans="2:26" x14ac:dyDescent="0.25">
      <c r="B41" s="37" t="s">
        <v>1</v>
      </c>
      <c r="C41" s="42" t="s">
        <v>118</v>
      </c>
      <c r="D41" s="37" t="s">
        <v>126</v>
      </c>
    </row>
    <row r="42" spans="2:26" x14ac:dyDescent="0.25">
      <c r="B42" s="14">
        <v>1</v>
      </c>
      <c r="C42" s="15" t="s">
        <v>119</v>
      </c>
      <c r="D42" s="14">
        <v>0.37459999999999999</v>
      </c>
      <c r="I42" s="44"/>
      <c r="J42" s="44"/>
      <c r="K42" s="100"/>
      <c r="L42" s="100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</row>
    <row r="43" spans="2:26" x14ac:dyDescent="0.25">
      <c r="B43" s="14">
        <v>2</v>
      </c>
      <c r="C43" s="15" t="s">
        <v>120</v>
      </c>
      <c r="D43" s="14">
        <v>0.26040000000000002</v>
      </c>
      <c r="I43" s="102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7"/>
      <c r="Z43" s="47"/>
    </row>
    <row r="44" spans="2:26" x14ac:dyDescent="0.25">
      <c r="B44" s="14">
        <v>3</v>
      </c>
      <c r="C44" s="15" t="s">
        <v>121</v>
      </c>
      <c r="D44" s="14">
        <v>0.24779999999999999</v>
      </c>
      <c r="I44" s="44"/>
      <c r="J44" s="44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47"/>
      <c r="Z44" s="47"/>
    </row>
    <row r="45" spans="2:26" x14ac:dyDescent="0.25">
      <c r="B45" s="14">
        <v>4</v>
      </c>
      <c r="C45" s="15" t="s">
        <v>122</v>
      </c>
      <c r="D45" s="14">
        <v>0.2142</v>
      </c>
      <c r="I45" s="44"/>
      <c r="J45" s="100"/>
      <c r="K45" s="44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47"/>
      <c r="Z45" s="47"/>
    </row>
    <row r="46" spans="2:26" x14ac:dyDescent="0.25">
      <c r="B46" s="14">
        <v>5</v>
      </c>
      <c r="C46" s="15" t="s">
        <v>123</v>
      </c>
      <c r="D46" s="14">
        <v>0.19919999999999999</v>
      </c>
      <c r="I46" s="44"/>
      <c r="J46" s="100"/>
      <c r="K46" s="100"/>
      <c r="L46" s="44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47"/>
      <c r="Z46" s="47"/>
    </row>
    <row r="47" spans="2:26" x14ac:dyDescent="0.25">
      <c r="B47" s="14">
        <v>6</v>
      </c>
      <c r="C47" s="15" t="s">
        <v>124</v>
      </c>
      <c r="D47" s="14">
        <v>0.1336</v>
      </c>
      <c r="I47" s="44"/>
      <c r="J47" s="100"/>
      <c r="K47" s="100"/>
      <c r="L47" s="100"/>
      <c r="M47" s="44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47"/>
      <c r="Z47" s="47"/>
    </row>
    <row r="48" spans="2:26" x14ac:dyDescent="0.25">
      <c r="B48" s="14">
        <v>7</v>
      </c>
      <c r="C48" s="15" t="s">
        <v>125</v>
      </c>
      <c r="D48" s="14">
        <v>8.9599999999999999E-2</v>
      </c>
      <c r="I48" s="44"/>
      <c r="J48" s="100"/>
      <c r="K48" s="100"/>
      <c r="L48" s="100"/>
      <c r="M48" s="100"/>
      <c r="N48" s="44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47"/>
      <c r="Z48" s="47"/>
    </row>
    <row r="49" spans="2:26" x14ac:dyDescent="0.25">
      <c r="I49" s="44"/>
      <c r="J49" s="100"/>
      <c r="K49" s="100"/>
      <c r="L49" s="100"/>
      <c r="M49" s="100"/>
      <c r="N49" s="100"/>
      <c r="O49" s="44"/>
      <c r="P49" s="100"/>
      <c r="Q49" s="100"/>
      <c r="R49" s="100"/>
      <c r="S49" s="100"/>
      <c r="T49" s="100"/>
      <c r="U49" s="100"/>
      <c r="V49" s="100"/>
      <c r="W49" s="100"/>
      <c r="X49" s="100"/>
      <c r="Y49" s="47"/>
      <c r="Z49" s="47"/>
    </row>
    <row r="50" spans="2:26" x14ac:dyDescent="0.25">
      <c r="I50" s="44"/>
      <c r="J50" s="100"/>
      <c r="K50" s="100"/>
      <c r="L50" s="100"/>
      <c r="M50" s="100"/>
      <c r="N50" s="100"/>
      <c r="O50" s="100"/>
      <c r="P50" s="44"/>
      <c r="Q50" s="100"/>
      <c r="R50" s="100"/>
      <c r="S50" s="100"/>
      <c r="T50" s="100"/>
      <c r="U50" s="100"/>
      <c r="V50" s="100"/>
      <c r="W50" s="100"/>
      <c r="X50" s="100"/>
      <c r="Y50" s="47"/>
      <c r="Z50" s="47"/>
    </row>
    <row r="51" spans="2:26" x14ac:dyDescent="0.25">
      <c r="I51" s="44"/>
      <c r="J51" s="100"/>
      <c r="K51" s="100"/>
      <c r="L51" s="100"/>
      <c r="M51" s="100"/>
      <c r="N51" s="100"/>
      <c r="O51" s="100"/>
      <c r="P51" s="100"/>
      <c r="Q51" s="44"/>
      <c r="R51" s="100"/>
      <c r="S51" s="100"/>
      <c r="T51" s="100"/>
      <c r="U51" s="100"/>
      <c r="V51" s="100"/>
      <c r="W51" s="100"/>
      <c r="X51" s="100"/>
      <c r="Y51" s="47"/>
      <c r="Z51" s="47"/>
    </row>
    <row r="52" spans="2:26" x14ac:dyDescent="0.25">
      <c r="B52" s="1" t="s">
        <v>0</v>
      </c>
      <c r="C52" s="26" t="s">
        <v>13</v>
      </c>
      <c r="D52" s="2"/>
      <c r="E52" s="2"/>
      <c r="F52" s="2"/>
      <c r="G52" s="2"/>
      <c r="I52" s="44"/>
      <c r="J52" s="100"/>
      <c r="K52" s="100"/>
      <c r="L52" s="100"/>
      <c r="M52" s="100"/>
      <c r="N52" s="100"/>
      <c r="O52" s="100"/>
      <c r="P52" s="100"/>
      <c r="Q52" s="100"/>
      <c r="R52" s="44"/>
      <c r="S52" s="100"/>
      <c r="T52" s="100"/>
      <c r="U52" s="100"/>
      <c r="V52" s="100"/>
      <c r="W52" s="100"/>
      <c r="X52" s="100"/>
      <c r="Y52" s="47"/>
      <c r="Z52" s="47"/>
    </row>
    <row r="53" spans="2:26" s="20" customFormat="1" ht="28.5" x14ac:dyDescent="0.25">
      <c r="B53" s="19" t="s">
        <v>1</v>
      </c>
      <c r="C53" s="19" t="s">
        <v>2</v>
      </c>
      <c r="D53" s="19" t="s">
        <v>39</v>
      </c>
      <c r="E53" s="19" t="s">
        <v>3</v>
      </c>
      <c r="F53" s="19" t="s">
        <v>4</v>
      </c>
      <c r="G53" s="19" t="s">
        <v>5</v>
      </c>
      <c r="I53" s="44"/>
      <c r="J53" s="100"/>
      <c r="K53" s="100"/>
      <c r="L53" s="100"/>
      <c r="M53" s="100"/>
      <c r="N53" s="100"/>
      <c r="O53" s="100"/>
      <c r="P53" s="100"/>
      <c r="Q53" s="100"/>
      <c r="R53" s="100"/>
      <c r="S53" s="44"/>
      <c r="T53" s="100"/>
      <c r="U53" s="100"/>
      <c r="V53" s="100"/>
      <c r="W53" s="100"/>
      <c r="X53" s="100"/>
      <c r="Y53" s="103"/>
      <c r="Z53" s="103"/>
    </row>
    <row r="54" spans="2:26" x14ac:dyDescent="0.25">
      <c r="B54" s="14">
        <v>1</v>
      </c>
      <c r="C54" s="15" t="s">
        <v>6</v>
      </c>
      <c r="D54" s="16">
        <v>81.99</v>
      </c>
      <c r="E54" s="16">
        <v>0.63980000000000004</v>
      </c>
      <c r="F54" s="14">
        <v>0.35499999999999998</v>
      </c>
      <c r="G54" s="14">
        <v>0.35849999999999999</v>
      </c>
      <c r="I54" s="44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44"/>
      <c r="U54" s="100"/>
      <c r="V54" s="100"/>
      <c r="W54" s="100"/>
      <c r="X54" s="100"/>
      <c r="Y54" s="47"/>
      <c r="Z54" s="47"/>
    </row>
    <row r="55" spans="2:26" x14ac:dyDescent="0.25">
      <c r="B55" s="14">
        <v>2</v>
      </c>
      <c r="C55" s="15" t="s">
        <v>7</v>
      </c>
      <c r="D55" s="16">
        <v>92.13</v>
      </c>
      <c r="E55" s="16">
        <v>0.84260000000000002</v>
      </c>
      <c r="F55" s="14">
        <v>0.23480000000000001</v>
      </c>
      <c r="G55" s="14">
        <v>0.2397</v>
      </c>
      <c r="I55" s="44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44"/>
      <c r="V55" s="100"/>
      <c r="W55" s="100"/>
      <c r="X55" s="100"/>
      <c r="Y55" s="47"/>
      <c r="Z55" s="47"/>
    </row>
    <row r="56" spans="2:26" x14ac:dyDescent="0.25">
      <c r="B56" s="14">
        <v>3</v>
      </c>
      <c r="C56" s="15" t="s">
        <v>8</v>
      </c>
      <c r="D56" s="16">
        <v>97.22</v>
      </c>
      <c r="E56" s="16">
        <v>0.94450000000000001</v>
      </c>
      <c r="F56" s="14">
        <v>0.14510000000000001</v>
      </c>
      <c r="G56" s="14">
        <v>0.15579999999999999</v>
      </c>
      <c r="I56" s="44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44"/>
      <c r="W56" s="100"/>
      <c r="X56" s="100"/>
      <c r="Y56" s="47"/>
      <c r="Z56" s="47"/>
    </row>
    <row r="57" spans="2:26" x14ac:dyDescent="0.25">
      <c r="B57" s="14">
        <v>4</v>
      </c>
      <c r="C57" s="15" t="s">
        <v>9</v>
      </c>
      <c r="D57" s="16">
        <v>80.69</v>
      </c>
      <c r="E57" s="16">
        <v>0.61380000000000001</v>
      </c>
      <c r="F57" s="14">
        <v>0.37319999999999998</v>
      </c>
      <c r="G57" s="14">
        <v>0.37169999999999997</v>
      </c>
      <c r="I57" s="44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44"/>
      <c r="X57" s="100"/>
      <c r="Y57" s="47"/>
      <c r="Z57" s="47"/>
    </row>
    <row r="58" spans="2:26" x14ac:dyDescent="0.25">
      <c r="B58" s="14">
        <v>5</v>
      </c>
      <c r="C58" s="17" t="s">
        <v>10</v>
      </c>
      <c r="D58" s="16">
        <v>81.27</v>
      </c>
      <c r="E58" s="16">
        <v>0.62539999999999996</v>
      </c>
      <c r="F58" s="14">
        <v>0.36570000000000003</v>
      </c>
      <c r="G58" s="14">
        <v>0.37209999999999999</v>
      </c>
      <c r="I58" s="44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44"/>
      <c r="Y58" s="47"/>
      <c r="Z58" s="47"/>
    </row>
    <row r="59" spans="2:26" x14ac:dyDescent="0.25">
      <c r="B59" s="14">
        <v>6</v>
      </c>
      <c r="C59" s="15" t="s">
        <v>11</v>
      </c>
      <c r="D59" s="16">
        <v>82.82</v>
      </c>
      <c r="E59" s="16">
        <v>0.65629999999999999</v>
      </c>
      <c r="F59" s="14">
        <v>0.36249999999999999</v>
      </c>
      <c r="G59" s="14">
        <v>0.36570000000000003</v>
      </c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</row>
    <row r="60" spans="2:26" x14ac:dyDescent="0.25">
      <c r="B60" s="14">
        <v>7</v>
      </c>
      <c r="C60" s="15" t="s">
        <v>12</v>
      </c>
      <c r="D60" s="16">
        <v>99.91</v>
      </c>
      <c r="E60" s="16">
        <v>0.99809999999999999</v>
      </c>
      <c r="F60" s="14">
        <v>0.01</v>
      </c>
      <c r="G60" s="14">
        <v>3.5000000000000003E-2</v>
      </c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</row>
    <row r="61" spans="2:26" x14ac:dyDescent="0.25">
      <c r="B61" s="14">
        <v>8</v>
      </c>
      <c r="C61" s="15" t="s">
        <v>147</v>
      </c>
      <c r="D61" s="16">
        <v>81.22</v>
      </c>
      <c r="E61" s="16">
        <v>0.62439999999999996</v>
      </c>
      <c r="F61" s="14">
        <v>0.36449999999999999</v>
      </c>
      <c r="G61" s="14">
        <v>0.36509999999999998</v>
      </c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</row>
    <row r="62" spans="2:26" x14ac:dyDescent="0.25">
      <c r="B62" s="14">
        <v>9</v>
      </c>
      <c r="C62" s="15" t="s">
        <v>152</v>
      </c>
      <c r="D62" s="16">
        <v>91.08</v>
      </c>
      <c r="E62" s="16">
        <v>0.82150000000000001</v>
      </c>
      <c r="F62" s="14">
        <v>0.2429</v>
      </c>
      <c r="G62" s="14">
        <v>0.2596</v>
      </c>
    </row>
    <row r="63" spans="2:26" x14ac:dyDescent="0.25">
      <c r="B63" s="14">
        <v>10</v>
      </c>
      <c r="C63" s="15" t="s">
        <v>146</v>
      </c>
      <c r="D63" s="16">
        <v>93.69</v>
      </c>
      <c r="E63" s="16">
        <v>0.87390000000000001</v>
      </c>
      <c r="F63" s="14">
        <v>0.22320000000000001</v>
      </c>
      <c r="G63" s="14">
        <v>0.24490000000000001</v>
      </c>
    </row>
    <row r="64" spans="2:26" x14ac:dyDescent="0.25">
      <c r="B64" s="14">
        <v>11</v>
      </c>
      <c r="C64" s="15" t="s">
        <v>144</v>
      </c>
      <c r="D64" s="45">
        <v>97.25</v>
      </c>
      <c r="E64" s="45">
        <v>0.97499999999999998</v>
      </c>
      <c r="F64" s="14">
        <v>0.15679999999999999</v>
      </c>
      <c r="G64" s="14">
        <v>0.17100000000000001</v>
      </c>
      <c r="S64" s="35"/>
    </row>
    <row r="65" spans="2:21" x14ac:dyDescent="0.25">
      <c r="B65" s="14">
        <v>12</v>
      </c>
      <c r="C65" s="15" t="s">
        <v>145</v>
      </c>
      <c r="D65" s="14">
        <v>81.96</v>
      </c>
      <c r="E65" s="14">
        <v>0.63929999999999998</v>
      </c>
      <c r="F65" s="14">
        <v>0.3226</v>
      </c>
      <c r="G65" s="14">
        <v>0.36609999999999998</v>
      </c>
    </row>
    <row r="66" spans="2:21" x14ac:dyDescent="0.25">
      <c r="B66" s="14">
        <v>13</v>
      </c>
      <c r="C66" s="15" t="s">
        <v>148</v>
      </c>
      <c r="D66" s="14">
        <v>87.83</v>
      </c>
      <c r="E66" s="14">
        <v>0.75660000000000005</v>
      </c>
      <c r="F66" s="14">
        <v>0.31090000000000001</v>
      </c>
      <c r="G66" s="14">
        <v>0.32350000000000001</v>
      </c>
      <c r="T66" s="44"/>
      <c r="U66" s="47"/>
    </row>
    <row r="67" spans="2:21" x14ac:dyDescent="0.25">
      <c r="B67" s="14">
        <v>14</v>
      </c>
      <c r="C67" s="15" t="s">
        <v>149</v>
      </c>
      <c r="D67" s="14">
        <v>92.26</v>
      </c>
      <c r="E67" s="14">
        <v>0.84530000000000005</v>
      </c>
      <c r="F67" s="14">
        <v>0.21609999999999999</v>
      </c>
      <c r="G67" s="14">
        <v>0.25259999999999999</v>
      </c>
      <c r="T67" s="47"/>
      <c r="U67" s="47"/>
    </row>
    <row r="68" spans="2:21" x14ac:dyDescent="0.25">
      <c r="B68" s="14">
        <v>15</v>
      </c>
      <c r="C68" s="15" t="s">
        <v>150</v>
      </c>
      <c r="D68" s="14">
        <v>96.18</v>
      </c>
      <c r="E68" s="14">
        <v>0.92359999999999998</v>
      </c>
      <c r="F68" s="14">
        <v>0.13450000000000001</v>
      </c>
      <c r="G68" s="14">
        <v>0.1741</v>
      </c>
      <c r="T68" s="47"/>
      <c r="U68" s="47"/>
    </row>
    <row r="69" spans="2:21" x14ac:dyDescent="0.25">
      <c r="B69" s="14">
        <v>16</v>
      </c>
      <c r="C69" s="15" t="s">
        <v>151</v>
      </c>
      <c r="D69" s="14">
        <v>94.63</v>
      </c>
      <c r="E69" s="14">
        <v>0.89270000000000005</v>
      </c>
      <c r="F69" s="14">
        <v>0.1847</v>
      </c>
      <c r="G69" s="14">
        <v>0.2243</v>
      </c>
      <c r="T69" s="47"/>
      <c r="U69" s="47"/>
    </row>
    <row r="70" spans="2:21" x14ac:dyDescent="0.25">
      <c r="B70" s="39"/>
      <c r="C70" s="43"/>
      <c r="T70" s="47"/>
      <c r="U70" s="47"/>
    </row>
    <row r="71" spans="2:21" x14ac:dyDescent="0.25">
      <c r="B71" s="39"/>
      <c r="C71" s="61" t="s">
        <v>164</v>
      </c>
      <c r="T71" s="47"/>
      <c r="U71" s="47"/>
    </row>
    <row r="72" spans="2:21" x14ac:dyDescent="0.25">
      <c r="B72" s="60">
        <v>1</v>
      </c>
      <c r="C72" s="60" t="s">
        <v>154</v>
      </c>
      <c r="D72" s="14">
        <v>56.6</v>
      </c>
      <c r="E72" s="14">
        <v>0.13200000000000001</v>
      </c>
      <c r="F72" s="14">
        <v>0.4955</v>
      </c>
      <c r="G72" s="14">
        <v>0.49540000000000001</v>
      </c>
      <c r="H72" s="3" t="s">
        <v>158</v>
      </c>
      <c r="T72" s="47"/>
      <c r="U72" s="47"/>
    </row>
    <row r="73" spans="2:21" x14ac:dyDescent="0.25">
      <c r="B73" s="60">
        <v>2</v>
      </c>
      <c r="C73" s="60" t="s">
        <v>7</v>
      </c>
      <c r="D73" s="14">
        <v>85.62</v>
      </c>
      <c r="E73" s="14">
        <v>0.71230000000000004</v>
      </c>
      <c r="F73" s="14">
        <v>0.3327</v>
      </c>
      <c r="G73" s="14">
        <v>0.33040000000000003</v>
      </c>
      <c r="H73" s="3" t="s">
        <v>158</v>
      </c>
      <c r="T73" s="47"/>
      <c r="U73" s="47"/>
    </row>
    <row r="74" spans="2:21" x14ac:dyDescent="0.25">
      <c r="B74" s="60">
        <v>3</v>
      </c>
      <c r="C74" s="60" t="s">
        <v>155</v>
      </c>
      <c r="D74" s="14">
        <v>61.43</v>
      </c>
      <c r="E74" s="14">
        <v>0.22839999999999999</v>
      </c>
      <c r="F74" s="14">
        <v>0.47960000000000003</v>
      </c>
      <c r="G74" s="14">
        <v>0.4778</v>
      </c>
      <c r="H74" s="3" t="s">
        <v>158</v>
      </c>
      <c r="T74" s="47"/>
      <c r="U74" s="47"/>
    </row>
    <row r="75" spans="2:21" x14ac:dyDescent="0.25">
      <c r="B75" s="60">
        <v>4</v>
      </c>
      <c r="C75" s="60" t="s">
        <v>156</v>
      </c>
      <c r="D75" s="14">
        <v>83.08</v>
      </c>
      <c r="E75" s="14">
        <v>0.66159999999999997</v>
      </c>
      <c r="F75" s="14">
        <v>0.36449999999999999</v>
      </c>
      <c r="G75" s="14">
        <v>0.36670000000000003</v>
      </c>
      <c r="H75" s="3" t="s">
        <v>158</v>
      </c>
      <c r="T75" s="47"/>
      <c r="U75" s="47"/>
    </row>
    <row r="76" spans="2:21" x14ac:dyDescent="0.25">
      <c r="B76" s="60">
        <v>5</v>
      </c>
      <c r="C76" s="60" t="s">
        <v>157</v>
      </c>
      <c r="D76" s="14">
        <v>93.26</v>
      </c>
      <c r="E76" s="14">
        <v>0.86529999999999996</v>
      </c>
      <c r="F76" s="14">
        <v>0.22220000000000001</v>
      </c>
      <c r="G76" s="14">
        <v>0.2301</v>
      </c>
      <c r="H76" s="3" t="s">
        <v>158</v>
      </c>
      <c r="T76" s="47"/>
      <c r="U76" s="47"/>
    </row>
    <row r="77" spans="2:21" x14ac:dyDescent="0.25">
      <c r="B77" s="60">
        <v>6</v>
      </c>
      <c r="C77" s="60" t="s">
        <v>159</v>
      </c>
      <c r="D77" s="14">
        <v>72.06</v>
      </c>
      <c r="E77" s="14">
        <v>0.44119999999999998</v>
      </c>
      <c r="F77" s="14">
        <v>0.43669999999999998</v>
      </c>
      <c r="G77" s="14">
        <v>0.43890000000000001</v>
      </c>
      <c r="H77" s="3" t="s">
        <v>158</v>
      </c>
      <c r="T77" s="47"/>
      <c r="U77" s="47"/>
    </row>
    <row r="78" spans="2:21" x14ac:dyDescent="0.25">
      <c r="B78" s="60">
        <v>7</v>
      </c>
      <c r="C78" s="60" t="s">
        <v>160</v>
      </c>
      <c r="D78" s="14">
        <v>58.7</v>
      </c>
      <c r="E78" s="14">
        <v>0.1739</v>
      </c>
      <c r="F78" s="14">
        <v>0.49099999999999999</v>
      </c>
      <c r="G78" s="14">
        <v>0.49149999999999999</v>
      </c>
      <c r="H78" s="3" t="s">
        <v>158</v>
      </c>
      <c r="T78" s="47"/>
      <c r="U78" s="47"/>
    </row>
    <row r="79" spans="2:21" x14ac:dyDescent="0.25">
      <c r="B79" s="60">
        <v>8</v>
      </c>
      <c r="C79" s="60" t="s">
        <v>161</v>
      </c>
      <c r="D79" s="14">
        <v>64.91</v>
      </c>
      <c r="E79" s="14">
        <v>0.29799999999999999</v>
      </c>
      <c r="F79" s="14">
        <v>0.46629999999999999</v>
      </c>
      <c r="G79" s="14">
        <v>0.4662</v>
      </c>
      <c r="H79" s="3" t="s">
        <v>158</v>
      </c>
      <c r="T79" s="47"/>
      <c r="U79" s="47"/>
    </row>
    <row r="80" spans="2:21" x14ac:dyDescent="0.25">
      <c r="B80" s="60">
        <v>9</v>
      </c>
      <c r="C80" s="60" t="s">
        <v>162</v>
      </c>
      <c r="D80" s="14">
        <v>75.930000000000007</v>
      </c>
      <c r="E80" s="14">
        <v>0.51849999999999996</v>
      </c>
      <c r="F80" s="14">
        <v>0.40789999999999998</v>
      </c>
      <c r="G80" s="14">
        <v>0.4108</v>
      </c>
      <c r="H80" s="3" t="s">
        <v>158</v>
      </c>
      <c r="T80" s="47"/>
      <c r="U80" s="47"/>
    </row>
    <row r="81" spans="1:21" x14ac:dyDescent="0.25">
      <c r="B81" s="60">
        <v>10</v>
      </c>
      <c r="C81" s="60" t="s">
        <v>163</v>
      </c>
      <c r="D81" s="14">
        <v>65.150000000000006</v>
      </c>
      <c r="E81" s="14">
        <v>0.30299999999999999</v>
      </c>
      <c r="F81" s="14">
        <v>0.46139999999999998</v>
      </c>
      <c r="G81" s="14">
        <v>0.46289999999999998</v>
      </c>
      <c r="H81" s="3" t="s">
        <v>158</v>
      </c>
      <c r="T81" s="47"/>
      <c r="U81" s="47"/>
    </row>
    <row r="82" spans="1:21" x14ac:dyDescent="0.25">
      <c r="B82" s="35" t="s">
        <v>165</v>
      </c>
      <c r="T82" s="47"/>
      <c r="U82" s="47"/>
    </row>
    <row r="83" spans="1:21" x14ac:dyDescent="0.25">
      <c r="B83" s="58" t="s">
        <v>1</v>
      </c>
      <c r="C83" s="42" t="s">
        <v>118</v>
      </c>
      <c r="D83" s="58" t="s">
        <v>126</v>
      </c>
      <c r="T83" s="47"/>
      <c r="U83" s="47"/>
    </row>
    <row r="84" spans="1:21" x14ac:dyDescent="0.25">
      <c r="B84" s="14">
        <v>1</v>
      </c>
      <c r="C84" s="15" t="s">
        <v>119</v>
      </c>
      <c r="D84" s="14">
        <v>0.26440000000000002</v>
      </c>
      <c r="T84" s="47"/>
      <c r="U84" s="47"/>
    </row>
    <row r="85" spans="1:21" x14ac:dyDescent="0.25">
      <c r="B85" s="14">
        <v>2</v>
      </c>
      <c r="C85" s="15" t="s">
        <v>120</v>
      </c>
      <c r="D85" s="14">
        <v>4.5600000000000002E-2</v>
      </c>
      <c r="T85" s="47"/>
      <c r="U85" s="47"/>
    </row>
    <row r="86" spans="1:21" x14ac:dyDescent="0.25">
      <c r="B86" s="14">
        <v>3</v>
      </c>
      <c r="C86" s="15" t="s">
        <v>121</v>
      </c>
      <c r="D86" s="14">
        <v>0.16930000000000001</v>
      </c>
      <c r="T86" s="47"/>
      <c r="U86" s="47"/>
    </row>
    <row r="87" spans="1:21" x14ac:dyDescent="0.25">
      <c r="B87" s="14">
        <v>4</v>
      </c>
      <c r="C87" s="15" t="s">
        <v>122</v>
      </c>
      <c r="D87" s="14"/>
      <c r="T87" s="47"/>
      <c r="U87" s="47"/>
    </row>
    <row r="88" spans="1:21" x14ac:dyDescent="0.25">
      <c r="B88" s="14">
        <v>5</v>
      </c>
      <c r="C88" s="15" t="s">
        <v>123</v>
      </c>
      <c r="D88" s="14">
        <v>0.2311</v>
      </c>
    </row>
    <row r="89" spans="1:21" x14ac:dyDescent="0.25">
      <c r="B89" s="14">
        <v>6</v>
      </c>
      <c r="C89" s="15" t="s">
        <v>124</v>
      </c>
      <c r="D89" s="14">
        <v>0.11550000000000001</v>
      </c>
    </row>
    <row r="90" spans="1:21" x14ac:dyDescent="0.25">
      <c r="B90" s="14">
        <v>7</v>
      </c>
      <c r="C90" s="15" t="s">
        <v>125</v>
      </c>
      <c r="D90" s="14">
        <v>5.8200000000000002E-2</v>
      </c>
    </row>
    <row r="91" spans="1:21" x14ac:dyDescent="0.25">
      <c r="B91" s="39"/>
      <c r="C91" s="43"/>
      <c r="D91" s="39"/>
    </row>
    <row r="92" spans="1:21" x14ac:dyDescent="0.25">
      <c r="B92" s="35" t="s">
        <v>127</v>
      </c>
      <c r="C92" s="3" t="s">
        <v>172</v>
      </c>
      <c r="L92" s="3" t="s">
        <v>173</v>
      </c>
    </row>
    <row r="93" spans="1:21" x14ac:dyDescent="0.25">
      <c r="B93" s="86" t="s">
        <v>14</v>
      </c>
      <c r="C93" s="86" t="s">
        <v>15</v>
      </c>
      <c r="D93" s="4">
        <v>1995</v>
      </c>
      <c r="E93" s="5">
        <v>2000</v>
      </c>
      <c r="F93" s="6">
        <v>2005</v>
      </c>
      <c r="G93" s="83">
        <v>2010</v>
      </c>
      <c r="H93" s="83"/>
      <c r="I93" s="85" t="s">
        <v>36</v>
      </c>
      <c r="J93" s="85"/>
      <c r="L93" s="86" t="s">
        <v>14</v>
      </c>
      <c r="M93" s="86" t="s">
        <v>15</v>
      </c>
      <c r="N93" s="4">
        <v>1995</v>
      </c>
      <c r="O93" s="5">
        <v>2000</v>
      </c>
      <c r="P93" s="6">
        <v>2005</v>
      </c>
      <c r="Q93" s="83">
        <v>2010</v>
      </c>
      <c r="R93" s="83"/>
      <c r="S93" s="85" t="s">
        <v>36</v>
      </c>
      <c r="T93" s="85"/>
    </row>
    <row r="94" spans="1:21" s="18" customFormat="1" ht="29.25" thickBot="1" x14ac:dyDescent="0.3">
      <c r="A94" s="20"/>
      <c r="B94" s="87"/>
      <c r="C94" s="87"/>
      <c r="D94" s="21" t="s">
        <v>33</v>
      </c>
      <c r="E94" s="21" t="s">
        <v>34</v>
      </c>
      <c r="F94" s="21" t="s">
        <v>33</v>
      </c>
      <c r="G94" s="21" t="s">
        <v>16</v>
      </c>
      <c r="H94" s="24" t="s">
        <v>35</v>
      </c>
      <c r="I94" s="21" t="s">
        <v>37</v>
      </c>
      <c r="J94" s="21" t="s">
        <v>38</v>
      </c>
      <c r="L94" s="87"/>
      <c r="M94" s="87"/>
      <c r="N94" s="21" t="s">
        <v>33</v>
      </c>
      <c r="O94" s="21" t="s">
        <v>34</v>
      </c>
      <c r="P94" s="21" t="s">
        <v>33</v>
      </c>
      <c r="Q94" s="21" t="s">
        <v>16</v>
      </c>
      <c r="R94" s="24" t="s">
        <v>35</v>
      </c>
      <c r="S94" s="21" t="s">
        <v>37</v>
      </c>
      <c r="T94" s="21" t="s">
        <v>38</v>
      </c>
    </row>
    <row r="95" spans="1:21" ht="15.75" thickBot="1" x14ac:dyDescent="0.3">
      <c r="B95" s="8">
        <v>1</v>
      </c>
      <c r="C95" s="9" t="s">
        <v>17</v>
      </c>
      <c r="D95" s="25">
        <v>4045.19</v>
      </c>
      <c r="E95" s="25">
        <v>4098.45</v>
      </c>
      <c r="F95" s="25">
        <v>3932.98</v>
      </c>
      <c r="G95" s="10">
        <v>3703</v>
      </c>
      <c r="H95" s="10">
        <v>3770.16</v>
      </c>
      <c r="I95" s="12">
        <f>H95-G95</f>
        <v>67.159999999999854</v>
      </c>
      <c r="J95" s="13">
        <f>(H95/$H$110*100)-(G95/$G$110*100)</f>
        <v>0.12829190114712041</v>
      </c>
      <c r="L95" s="59">
        <v>1</v>
      </c>
      <c r="M95" s="9" t="s">
        <v>17</v>
      </c>
      <c r="N95" s="75">
        <v>11848.86</v>
      </c>
      <c r="O95" s="75">
        <v>11861.83</v>
      </c>
      <c r="P95" s="75">
        <v>11599.66</v>
      </c>
      <c r="Q95" s="75">
        <v>11551.16</v>
      </c>
      <c r="R95" s="75">
        <v>11336.03</v>
      </c>
      <c r="S95" s="12">
        <f>R95-Q95</f>
        <v>-215.1299999999992</v>
      </c>
      <c r="T95" s="13">
        <f>(R95/$H$110*100)-(Q95/$G$110*100)</f>
        <v>-0.41100178344564142</v>
      </c>
    </row>
    <row r="96" spans="1:21" ht="15.75" thickBot="1" x14ac:dyDescent="0.3">
      <c r="B96" s="8">
        <v>2</v>
      </c>
      <c r="C96" s="9" t="s">
        <v>18</v>
      </c>
      <c r="D96" s="25">
        <v>13902.13</v>
      </c>
      <c r="E96" s="25">
        <v>13812.31</v>
      </c>
      <c r="F96" s="25">
        <v>13565.76</v>
      </c>
      <c r="G96" s="10">
        <v>13363</v>
      </c>
      <c r="H96" s="10">
        <v>13324.3</v>
      </c>
      <c r="I96" s="12">
        <f t="shared" ref="I96:I109" si="0">H96-G96</f>
        <v>-38.700000000000728</v>
      </c>
      <c r="J96" s="13">
        <f t="shared" ref="J96:J109" si="1">(H96/$H$110*100)-(G96/$G$110*100)</f>
        <v>-7.3960326583623726E-2</v>
      </c>
      <c r="L96" s="59">
        <v>2</v>
      </c>
      <c r="M96" s="9" t="s">
        <v>18</v>
      </c>
      <c r="N96" s="75">
        <v>83120.39</v>
      </c>
      <c r="O96" s="75">
        <v>83072.13</v>
      </c>
      <c r="P96" s="75">
        <v>82209.69</v>
      </c>
      <c r="Q96" s="75">
        <v>81819.600000000006</v>
      </c>
      <c r="R96" s="75">
        <v>81386.61</v>
      </c>
      <c r="S96" s="12">
        <f t="shared" ref="S96:S101" si="2">R96-Q96</f>
        <v>-432.99000000000524</v>
      </c>
      <c r="T96" s="13">
        <f t="shared" ref="T96:T101" si="3">(R96/$H$110*100)-(Q96/$G$110*100)</f>
        <v>-0.8273474320927221</v>
      </c>
    </row>
    <row r="97" spans="2:20" ht="15.75" thickBot="1" x14ac:dyDescent="0.3">
      <c r="B97" s="8">
        <v>3</v>
      </c>
      <c r="C97" s="9" t="s">
        <v>19</v>
      </c>
      <c r="D97" s="25">
        <v>3848.07</v>
      </c>
      <c r="E97" s="25">
        <v>4034.24</v>
      </c>
      <c r="F97" s="25">
        <v>3899.01</v>
      </c>
      <c r="G97" s="10">
        <v>3794</v>
      </c>
      <c r="H97" s="10">
        <v>3773.46</v>
      </c>
      <c r="I97" s="12">
        <f t="shared" si="0"/>
        <v>-20.539999999999964</v>
      </c>
      <c r="J97" s="13">
        <f t="shared" si="1"/>
        <v>-3.9247173056295104E-2</v>
      </c>
      <c r="L97" s="59">
        <v>3</v>
      </c>
      <c r="M97" s="9" t="s">
        <v>19</v>
      </c>
      <c r="N97" s="75">
        <v>4463.4399999999996</v>
      </c>
      <c r="O97" s="75">
        <v>4510.5600000000004</v>
      </c>
      <c r="P97" s="75">
        <v>4552.1400000000003</v>
      </c>
      <c r="Q97" s="75">
        <v>4557.68</v>
      </c>
      <c r="R97" s="75">
        <v>4612.21</v>
      </c>
      <c r="S97" s="12">
        <f t="shared" si="2"/>
        <v>54.529999999999745</v>
      </c>
      <c r="T97" s="13">
        <f t="shared" si="3"/>
        <v>0.10416213923039663</v>
      </c>
    </row>
    <row r="98" spans="2:20" ht="15.75" thickBot="1" x14ac:dyDescent="0.3">
      <c r="B98" s="8">
        <v>4</v>
      </c>
      <c r="C98" s="9" t="s">
        <v>20</v>
      </c>
      <c r="D98" s="25">
        <v>559.11</v>
      </c>
      <c r="E98" s="25">
        <v>554.09</v>
      </c>
      <c r="F98" s="25">
        <v>563.21</v>
      </c>
      <c r="G98" s="10">
        <v>571</v>
      </c>
      <c r="H98" s="10">
        <v>568.92999999999995</v>
      </c>
      <c r="I98" s="12">
        <f t="shared" si="0"/>
        <v>-2.07000000000005</v>
      </c>
      <c r="J98" s="13">
        <f t="shared" si="1"/>
        <v>-3.9557026665801853E-3</v>
      </c>
      <c r="L98" s="59">
        <v>4</v>
      </c>
      <c r="M98" s="9" t="s">
        <v>20</v>
      </c>
      <c r="N98" s="75">
        <v>0.93</v>
      </c>
      <c r="O98" s="75">
        <v>0.81</v>
      </c>
      <c r="P98" s="75">
        <v>0.82</v>
      </c>
      <c r="Q98" s="75">
        <v>0.74</v>
      </c>
      <c r="R98" s="75">
        <v>0.82</v>
      </c>
      <c r="S98" s="12">
        <f t="shared" si="2"/>
        <v>7.999999999999996E-2</v>
      </c>
      <c r="T98" s="13">
        <f t="shared" si="3"/>
        <v>1.5282745596832724E-4</v>
      </c>
    </row>
    <row r="99" spans="2:20" ht="15.75" thickBot="1" x14ac:dyDescent="0.3">
      <c r="B99" s="8">
        <v>5</v>
      </c>
      <c r="C99" s="9" t="s">
        <v>21</v>
      </c>
      <c r="D99" s="25">
        <v>4218.7700000000004</v>
      </c>
      <c r="E99" s="25">
        <v>4376.24</v>
      </c>
      <c r="F99" s="25">
        <v>4623.2700000000004</v>
      </c>
      <c r="G99" s="10">
        <v>4853</v>
      </c>
      <c r="H99" s="10">
        <v>4860.34</v>
      </c>
      <c r="I99" s="12">
        <f t="shared" si="0"/>
        <v>7.3400000000001455</v>
      </c>
      <c r="J99" s="13">
        <f t="shared" si="1"/>
        <v>1.4011441161603244E-2</v>
      </c>
      <c r="L99" s="59">
        <v>5</v>
      </c>
      <c r="M99" s="9" t="s">
        <v>21</v>
      </c>
      <c r="N99" s="75">
        <v>1278.94</v>
      </c>
      <c r="O99" s="75">
        <v>1357.33</v>
      </c>
      <c r="P99" s="75">
        <v>1416.12</v>
      </c>
      <c r="Q99" s="75">
        <v>1421.72</v>
      </c>
      <c r="R99" s="75">
        <v>1416.12</v>
      </c>
      <c r="S99" s="12">
        <f t="shared" si="2"/>
        <v>-5.6000000000001364</v>
      </c>
      <c r="T99" s="13">
        <f t="shared" si="3"/>
        <v>-1.0701148478082789E-2</v>
      </c>
    </row>
    <row r="100" spans="2:20" ht="15.75" thickBot="1" x14ac:dyDescent="0.3">
      <c r="B100" s="8">
        <v>6</v>
      </c>
      <c r="C100" s="9" t="s">
        <v>22</v>
      </c>
      <c r="D100" s="25">
        <v>7881.26</v>
      </c>
      <c r="E100" s="25">
        <v>7540.97</v>
      </c>
      <c r="F100" s="25">
        <v>7599.81</v>
      </c>
      <c r="G100" s="10">
        <v>7706</v>
      </c>
      <c r="H100" s="10">
        <v>7658.4</v>
      </c>
      <c r="I100" s="12">
        <f t="shared" si="0"/>
        <v>-47.600000000000364</v>
      </c>
      <c r="J100" s="13">
        <f t="shared" si="1"/>
        <v>-9.0950174218633606E-2</v>
      </c>
      <c r="L100" s="59">
        <v>6</v>
      </c>
      <c r="M100" s="9" t="s">
        <v>22</v>
      </c>
      <c r="N100" s="75">
        <v>407.9</v>
      </c>
      <c r="O100" s="75">
        <v>413.83</v>
      </c>
      <c r="P100" s="75">
        <v>413.31</v>
      </c>
      <c r="Q100" s="75">
        <v>415.38</v>
      </c>
      <c r="R100" s="75">
        <v>413.31</v>
      </c>
      <c r="S100" s="12">
        <f t="shared" si="2"/>
        <v>-2.0699999999999932</v>
      </c>
      <c r="T100" s="13">
        <f t="shared" si="3"/>
        <v>-3.9553619061466483E-3</v>
      </c>
    </row>
    <row r="101" spans="2:20" ht="15.75" thickBot="1" x14ac:dyDescent="0.3">
      <c r="B101" s="8">
        <v>7</v>
      </c>
      <c r="C101" s="9" t="s">
        <v>23</v>
      </c>
      <c r="D101" s="25">
        <v>20.99</v>
      </c>
      <c r="E101" s="25">
        <v>20.99</v>
      </c>
      <c r="F101" s="25">
        <v>20.99</v>
      </c>
      <c r="G101" s="10">
        <v>21</v>
      </c>
      <c r="H101" s="10">
        <v>20.99</v>
      </c>
      <c r="I101" s="12">
        <f t="shared" si="0"/>
        <v>-1.0000000000001563E-2</v>
      </c>
      <c r="J101" s="13">
        <f t="shared" si="1"/>
        <v>-1.9149618151040326E-5</v>
      </c>
      <c r="L101" s="59">
        <v>7</v>
      </c>
      <c r="M101" s="9" t="s">
        <v>23</v>
      </c>
      <c r="N101" s="75">
        <v>3.39</v>
      </c>
      <c r="O101" s="75">
        <v>3.57</v>
      </c>
      <c r="P101" s="75">
        <v>3.71</v>
      </c>
      <c r="Q101" s="75">
        <v>3.65</v>
      </c>
      <c r="R101" s="75">
        <v>3.71</v>
      </c>
      <c r="S101" s="12">
        <f t="shared" si="2"/>
        <v>6.0000000000000053E-2</v>
      </c>
      <c r="T101" s="13">
        <f t="shared" si="3"/>
        <v>1.1461381486828175E-4</v>
      </c>
    </row>
    <row r="102" spans="2:20" ht="15.75" thickBot="1" x14ac:dyDescent="0.3">
      <c r="B102" s="7">
        <v>8</v>
      </c>
      <c r="C102" s="9" t="s">
        <v>24</v>
      </c>
      <c r="D102" s="25">
        <v>8.89</v>
      </c>
      <c r="E102" s="25">
        <v>8.89</v>
      </c>
      <c r="F102" s="25">
        <v>8.89</v>
      </c>
      <c r="G102" s="10">
        <v>9</v>
      </c>
      <c r="H102" s="10">
        <v>8.89</v>
      </c>
      <c r="I102" s="12">
        <f t="shared" si="0"/>
        <v>-0.10999999999999943</v>
      </c>
      <c r="J102" s="13">
        <f t="shared" si="1"/>
        <v>-2.1015968723238354E-4</v>
      </c>
      <c r="L102" s="59">
        <v>8</v>
      </c>
      <c r="M102" s="9" t="s">
        <v>25</v>
      </c>
      <c r="N102" s="75">
        <v>19248.45</v>
      </c>
      <c r="O102" s="75">
        <v>19089.32</v>
      </c>
      <c r="P102" s="75">
        <v>18875.84</v>
      </c>
      <c r="Q102" s="75">
        <v>18850.2</v>
      </c>
      <c r="R102" s="75">
        <v>18684.28</v>
      </c>
      <c r="S102" s="12">
        <f t="shared" ref="S102:S107" si="4">R102-Q102</f>
        <v>-165.92000000000189</v>
      </c>
      <c r="T102" s="13">
        <f t="shared" ref="T102:T107" si="5">(R102/$H$110*100)-(Q102/$G$110*100)</f>
        <v>-0.31700878053606374</v>
      </c>
    </row>
    <row r="103" spans="2:20" ht="15.75" thickBot="1" x14ac:dyDescent="0.3">
      <c r="B103" s="8">
        <v>9</v>
      </c>
      <c r="C103" s="9" t="s">
        <v>25</v>
      </c>
      <c r="D103" s="25">
        <v>1263.78</v>
      </c>
      <c r="E103" s="25">
        <v>1296.77</v>
      </c>
      <c r="F103" s="25">
        <v>1270.17</v>
      </c>
      <c r="G103" s="10">
        <v>1242</v>
      </c>
      <c r="H103" s="10">
        <v>1246.79</v>
      </c>
      <c r="I103" s="12">
        <f t="shared" si="0"/>
        <v>4.7899999999999636</v>
      </c>
      <c r="J103" s="13">
        <f t="shared" si="1"/>
        <v>9.1479213440752716E-3</v>
      </c>
      <c r="L103" s="59">
        <v>9</v>
      </c>
      <c r="M103" s="9" t="s">
        <v>26</v>
      </c>
      <c r="N103" s="75">
        <v>318.64999999999998</v>
      </c>
      <c r="O103" s="75">
        <v>304.27</v>
      </c>
      <c r="P103" s="75">
        <v>232.75</v>
      </c>
      <c r="Q103" s="75">
        <v>220.35</v>
      </c>
      <c r="R103" s="75">
        <v>232.75</v>
      </c>
      <c r="S103" s="12">
        <f t="shared" si="4"/>
        <v>12.400000000000006</v>
      </c>
      <c r="T103" s="13">
        <f t="shared" si="5"/>
        <v>2.3688024333747837E-2</v>
      </c>
    </row>
    <row r="104" spans="2:20" ht="15.75" thickBot="1" x14ac:dyDescent="0.3">
      <c r="B104" s="8">
        <v>10</v>
      </c>
      <c r="C104" s="9" t="s">
        <v>26</v>
      </c>
      <c r="D104" s="25">
        <v>9331.73</v>
      </c>
      <c r="E104" s="25">
        <v>9304.5499999999993</v>
      </c>
      <c r="F104" s="25">
        <v>9281.9500000000007</v>
      </c>
      <c r="G104" s="10">
        <v>9277</v>
      </c>
      <c r="H104" s="10">
        <v>9261.5400000000009</v>
      </c>
      <c r="I104" s="12">
        <f t="shared" si="0"/>
        <v>-15.459999999999127</v>
      </c>
      <c r="J104" s="13">
        <f t="shared" si="1"/>
        <v>-2.9554532809623169E-2</v>
      </c>
      <c r="L104" s="59">
        <v>10</v>
      </c>
      <c r="M104" s="9" t="s">
        <v>27</v>
      </c>
      <c r="N104" s="75">
        <v>25.19</v>
      </c>
      <c r="O104" s="75">
        <v>25.33</v>
      </c>
      <c r="P104" s="75">
        <v>25.44</v>
      </c>
      <c r="Q104" s="75">
        <v>24.85</v>
      </c>
      <c r="R104" s="75">
        <v>25.44</v>
      </c>
      <c r="S104" s="12">
        <f t="shared" si="4"/>
        <v>0.58999999999999986</v>
      </c>
      <c r="T104" s="13">
        <f t="shared" si="5"/>
        <v>1.1270600240939829E-3</v>
      </c>
    </row>
    <row r="105" spans="2:20" ht="15.75" thickBot="1" x14ac:dyDescent="0.3">
      <c r="B105" s="8">
        <v>11</v>
      </c>
      <c r="C105" s="9" t="s">
        <v>27</v>
      </c>
      <c r="D105" s="25">
        <v>35.340000000000003</v>
      </c>
      <c r="E105" s="25">
        <v>35.69</v>
      </c>
      <c r="F105" s="25">
        <v>37.03</v>
      </c>
      <c r="G105" s="10">
        <v>37</v>
      </c>
      <c r="H105" s="10">
        <v>37.03</v>
      </c>
      <c r="I105" s="12">
        <f t="shared" si="0"/>
        <v>3.0000000000001137E-2</v>
      </c>
      <c r="J105" s="13">
        <f t="shared" si="1"/>
        <v>5.7229884890500071E-5</v>
      </c>
      <c r="L105" s="59">
        <v>11</v>
      </c>
      <c r="M105" s="53" t="s">
        <v>28</v>
      </c>
      <c r="N105" s="75">
        <v>236.81</v>
      </c>
      <c r="O105" s="75">
        <v>284.69</v>
      </c>
      <c r="P105" s="75">
        <v>1599.95</v>
      </c>
      <c r="Q105" s="75">
        <v>2061.75</v>
      </c>
      <c r="R105" s="75">
        <v>2818.15</v>
      </c>
      <c r="S105" s="12">
        <f t="shared" si="4"/>
        <v>756.40000000000009</v>
      </c>
      <c r="T105" s="13">
        <f t="shared" si="5"/>
        <v>1.4449944022189642</v>
      </c>
    </row>
    <row r="106" spans="2:20" ht="15.75" thickBot="1" x14ac:dyDescent="0.3">
      <c r="B106" s="8">
        <v>12</v>
      </c>
      <c r="C106" s="53" t="s">
        <v>28</v>
      </c>
      <c r="D106" s="25">
        <v>63.24</v>
      </c>
      <c r="E106" s="25">
        <v>72.040000000000006</v>
      </c>
      <c r="F106" s="25">
        <v>352.43</v>
      </c>
      <c r="G106" s="10">
        <v>582</v>
      </c>
      <c r="H106" s="10">
        <v>624.67999999999995</v>
      </c>
      <c r="I106" s="12">
        <f t="shared" si="0"/>
        <v>42.67999999999995</v>
      </c>
      <c r="J106" s="13">
        <f t="shared" si="1"/>
        <v>8.1533037826184263E-2</v>
      </c>
      <c r="L106" s="59">
        <v>12</v>
      </c>
      <c r="M106" s="9" t="s">
        <v>29</v>
      </c>
      <c r="N106" s="75">
        <v>250.81</v>
      </c>
      <c r="O106" s="75">
        <v>277.76</v>
      </c>
      <c r="P106" s="75">
        <v>272.92</v>
      </c>
      <c r="Q106" s="75">
        <v>275.04000000000002</v>
      </c>
      <c r="R106" s="75">
        <v>272.92</v>
      </c>
      <c r="S106" s="12">
        <f t="shared" si="4"/>
        <v>-2.1200000000000045</v>
      </c>
      <c r="T106" s="13">
        <f t="shared" si="5"/>
        <v>-4.0505727769769573E-3</v>
      </c>
    </row>
    <row r="107" spans="2:20" ht="15.75" thickBot="1" x14ac:dyDescent="0.3">
      <c r="B107" s="8">
        <v>13</v>
      </c>
      <c r="C107" s="9" t="s">
        <v>29</v>
      </c>
      <c r="D107" s="25">
        <v>5069.47</v>
      </c>
      <c r="E107" s="25">
        <v>5073.3999999999996</v>
      </c>
      <c r="F107" s="25">
        <v>5073.8100000000004</v>
      </c>
      <c r="G107" s="10">
        <v>5072</v>
      </c>
      <c r="H107" s="10">
        <v>5073.8</v>
      </c>
      <c r="I107" s="12">
        <f t="shared" si="0"/>
        <v>1.8000000000001819</v>
      </c>
      <c r="J107" s="13">
        <f t="shared" si="1"/>
        <v>3.4275480815022519E-3</v>
      </c>
      <c r="L107" s="59">
        <v>13</v>
      </c>
      <c r="M107" s="9" t="s">
        <v>30</v>
      </c>
      <c r="N107" s="75">
        <v>266.54000000000002</v>
      </c>
      <c r="O107" s="75">
        <v>268.87</v>
      </c>
      <c r="P107" s="75">
        <v>267.95</v>
      </c>
      <c r="Q107" s="75">
        <v>268.18</v>
      </c>
      <c r="R107" s="75">
        <v>267.95</v>
      </c>
      <c r="S107" s="12">
        <f t="shared" si="4"/>
        <v>-0.23000000000001819</v>
      </c>
      <c r="T107" s="13">
        <f t="shared" si="5"/>
        <v>-4.399708270594882E-4</v>
      </c>
    </row>
    <row r="108" spans="2:20" x14ac:dyDescent="0.25">
      <c r="B108" s="8">
        <v>14</v>
      </c>
      <c r="C108" s="9" t="s">
        <v>30</v>
      </c>
      <c r="D108" s="25">
        <v>448.94</v>
      </c>
      <c r="E108" s="25">
        <v>468.28</v>
      </c>
      <c r="F108" s="25">
        <v>467.6</v>
      </c>
      <c r="G108" s="10">
        <v>467</v>
      </c>
      <c r="H108" s="10">
        <v>467.6</v>
      </c>
      <c r="I108" s="12">
        <f t="shared" si="0"/>
        <v>0.60000000000002274</v>
      </c>
      <c r="J108" s="13">
        <f t="shared" si="1"/>
        <v>1.1451954847156998E-3</v>
      </c>
    </row>
    <row r="109" spans="2:20" x14ac:dyDescent="0.25">
      <c r="B109" s="8">
        <v>15</v>
      </c>
      <c r="C109" s="9" t="s">
        <v>31</v>
      </c>
      <c r="D109" s="25">
        <v>1649.15</v>
      </c>
      <c r="E109" s="25">
        <v>1649.15</v>
      </c>
      <c r="F109" s="25">
        <v>1649.15</v>
      </c>
      <c r="G109" s="10">
        <v>1649</v>
      </c>
      <c r="H109" s="10">
        <v>1649.15</v>
      </c>
      <c r="I109" s="12">
        <f t="shared" si="0"/>
        <v>0.15000000000009095</v>
      </c>
      <c r="J109" s="13">
        <f t="shared" si="1"/>
        <v>2.829437100557719E-4</v>
      </c>
      <c r="L109" s="67"/>
      <c r="M109" s="68"/>
      <c r="N109" s="69"/>
      <c r="O109" s="69"/>
      <c r="P109" s="69"/>
      <c r="Q109" s="70"/>
      <c r="R109" s="70"/>
      <c r="S109" s="71"/>
      <c r="T109" s="72"/>
    </row>
    <row r="110" spans="2:20" x14ac:dyDescent="0.25">
      <c r="B110" s="84" t="s">
        <v>32</v>
      </c>
      <c r="C110" s="84"/>
      <c r="D110" s="22">
        <f t="shared" ref="D110:F110" si="6">SUM(D95:D109)</f>
        <v>52346.06</v>
      </c>
      <c r="E110" s="22">
        <f t="shared" si="6"/>
        <v>52346.060000000005</v>
      </c>
      <c r="F110" s="22">
        <f t="shared" si="6"/>
        <v>52346.05999999999</v>
      </c>
      <c r="G110" s="22">
        <f>SUM(G95:G109)</f>
        <v>52346</v>
      </c>
      <c r="H110" s="23">
        <f>SUM(H95:H109)</f>
        <v>52346.06</v>
      </c>
      <c r="I110" s="88"/>
      <c r="J110" s="89"/>
      <c r="L110" s="97"/>
      <c r="M110" s="97"/>
      <c r="N110" s="73"/>
      <c r="O110" s="73"/>
      <c r="P110" s="73"/>
      <c r="Q110" s="73"/>
      <c r="R110" s="74"/>
      <c r="S110" s="98"/>
      <c r="T110" s="98"/>
    </row>
    <row r="112" spans="2:20" x14ac:dyDescent="0.25">
      <c r="L112" s="63"/>
      <c r="M112" s="63"/>
      <c r="N112" s="63"/>
      <c r="O112" s="63"/>
      <c r="P112" s="63"/>
      <c r="Q112" s="63"/>
      <c r="R112" s="63"/>
    </row>
    <row r="113" spans="3:20" x14ac:dyDescent="0.25">
      <c r="C113" s="93" t="s">
        <v>87</v>
      </c>
      <c r="D113" s="93"/>
      <c r="E113" s="93"/>
      <c r="F113" s="93"/>
      <c r="G113" s="93"/>
      <c r="H113" s="93"/>
      <c r="I113" s="93"/>
      <c r="L113" s="35"/>
    </row>
    <row r="114" spans="3:20" x14ac:dyDescent="0.25">
      <c r="C114" s="35" t="s">
        <v>129</v>
      </c>
      <c r="L114" s="64" t="s">
        <v>166</v>
      </c>
      <c r="M114" s="90" t="s">
        <v>167</v>
      </c>
      <c r="N114" s="91"/>
      <c r="O114" s="91"/>
      <c r="P114" s="91"/>
      <c r="Q114" s="91"/>
      <c r="R114" s="92"/>
      <c r="S114" s="40" t="s">
        <v>117</v>
      </c>
      <c r="T114" s="41">
        <v>2010</v>
      </c>
    </row>
    <row r="115" spans="3:20" ht="20.25" customHeight="1" x14ac:dyDescent="0.25">
      <c r="C115" s="95" t="s">
        <v>111</v>
      </c>
      <c r="D115" s="94" t="s">
        <v>112</v>
      </c>
      <c r="E115" s="94"/>
      <c r="F115" s="94"/>
      <c r="G115" s="94"/>
      <c r="H115" s="94"/>
      <c r="I115" s="94"/>
      <c r="L115" s="65"/>
      <c r="M115" s="66" t="s">
        <v>88</v>
      </c>
      <c r="N115" s="66"/>
      <c r="O115" s="66" t="s">
        <v>89</v>
      </c>
      <c r="P115" s="66"/>
      <c r="Q115" s="66" t="s">
        <v>90</v>
      </c>
      <c r="R115" s="66"/>
      <c r="S115" s="36" t="s">
        <v>113</v>
      </c>
      <c r="T115" s="14">
        <v>0.96020000000000005</v>
      </c>
    </row>
    <row r="116" spans="3:20" ht="16.5" customHeight="1" x14ac:dyDescent="0.25">
      <c r="C116" s="96"/>
      <c r="D116" s="94" t="s">
        <v>88</v>
      </c>
      <c r="E116" s="94"/>
      <c r="F116" s="94" t="s">
        <v>89</v>
      </c>
      <c r="G116" s="94"/>
      <c r="H116" s="94" t="s">
        <v>90</v>
      </c>
      <c r="I116" s="94"/>
      <c r="L116" s="36" t="s">
        <v>91</v>
      </c>
      <c r="M116" s="14" t="s">
        <v>92</v>
      </c>
      <c r="N116" s="14">
        <v>0.2321</v>
      </c>
      <c r="O116" s="14" t="s">
        <v>93</v>
      </c>
      <c r="P116" s="14">
        <v>0.99809999999999999</v>
      </c>
      <c r="Q116" s="14" t="s">
        <v>94</v>
      </c>
      <c r="R116" s="14">
        <v>1</v>
      </c>
      <c r="S116" s="36" t="s">
        <v>114</v>
      </c>
      <c r="T116" s="14">
        <v>0.98129999999999995</v>
      </c>
    </row>
    <row r="117" spans="3:20" x14ac:dyDescent="0.25">
      <c r="C117" s="36" t="s">
        <v>91</v>
      </c>
      <c r="D117" s="14" t="s">
        <v>92</v>
      </c>
      <c r="E117" s="14">
        <v>0.48230000000000001</v>
      </c>
      <c r="F117" s="14" t="s">
        <v>93</v>
      </c>
      <c r="G117" s="14">
        <v>0.99870000000000003</v>
      </c>
      <c r="H117" s="14" t="s">
        <v>94</v>
      </c>
      <c r="I117" s="14">
        <v>1</v>
      </c>
      <c r="L117" s="36" t="s">
        <v>95</v>
      </c>
      <c r="M117" s="14" t="s">
        <v>96</v>
      </c>
      <c r="N117" s="14">
        <v>0.2321</v>
      </c>
      <c r="O117" s="14" t="s">
        <v>97</v>
      </c>
      <c r="P117" s="14">
        <v>0.99809999999999999</v>
      </c>
      <c r="Q117" s="14" t="s">
        <v>98</v>
      </c>
      <c r="R117" s="14">
        <v>1</v>
      </c>
      <c r="S117" s="36" t="s">
        <v>115</v>
      </c>
      <c r="T117" s="14">
        <v>0.96430000000000005</v>
      </c>
    </row>
    <row r="118" spans="3:20" x14ac:dyDescent="0.25">
      <c r="C118" s="36" t="s">
        <v>95</v>
      </c>
      <c r="D118" s="14" t="s">
        <v>96</v>
      </c>
      <c r="E118" s="14">
        <v>0.48230000000000001</v>
      </c>
      <c r="F118" s="14" t="s">
        <v>97</v>
      </c>
      <c r="G118" s="14">
        <v>0.99870000000000003</v>
      </c>
      <c r="H118" s="14" t="s">
        <v>98</v>
      </c>
      <c r="I118" s="14">
        <v>1</v>
      </c>
      <c r="L118" s="36" t="s">
        <v>99</v>
      </c>
      <c r="M118" s="14" t="s">
        <v>100</v>
      </c>
      <c r="N118" s="14">
        <v>0.2266</v>
      </c>
      <c r="O118" s="14" t="s">
        <v>101</v>
      </c>
      <c r="P118" s="14">
        <v>0.98270000000000002</v>
      </c>
      <c r="Q118" s="14" t="s">
        <v>102</v>
      </c>
      <c r="R118" s="14">
        <v>0.98180000000000001</v>
      </c>
      <c r="S118" s="36" t="s">
        <v>116</v>
      </c>
      <c r="T118" s="14">
        <v>0.96430000000000005</v>
      </c>
    </row>
    <row r="119" spans="3:20" x14ac:dyDescent="0.25">
      <c r="C119" s="36" t="s">
        <v>99</v>
      </c>
      <c r="D119" s="14" t="s">
        <v>100</v>
      </c>
      <c r="E119" s="14">
        <v>0.47660000000000002</v>
      </c>
      <c r="F119" s="14" t="s">
        <v>101</v>
      </c>
      <c r="G119" s="14">
        <v>0.98809999999999998</v>
      </c>
      <c r="H119" s="14" t="s">
        <v>102</v>
      </c>
      <c r="I119" s="14">
        <v>0.98699999999999999</v>
      </c>
      <c r="L119" s="36" t="s">
        <v>103</v>
      </c>
      <c r="M119" s="14" t="s">
        <v>104</v>
      </c>
      <c r="N119" s="14">
        <v>7.1400000000000005E-2</v>
      </c>
      <c r="O119" s="14" t="s">
        <v>105</v>
      </c>
      <c r="P119" s="14">
        <v>0.5645</v>
      </c>
      <c r="Q119" s="14" t="s">
        <v>106</v>
      </c>
      <c r="R119" s="14">
        <v>0.56469999999999998</v>
      </c>
    </row>
    <row r="120" spans="3:20" x14ac:dyDescent="0.25">
      <c r="C120" s="36" t="s">
        <v>103</v>
      </c>
      <c r="D120" s="14" t="s">
        <v>104</v>
      </c>
      <c r="E120" s="14">
        <v>6.25E-2</v>
      </c>
      <c r="F120" s="14" t="s">
        <v>105</v>
      </c>
      <c r="G120" s="14">
        <v>0.2452</v>
      </c>
      <c r="H120" s="14" t="s">
        <v>106</v>
      </c>
      <c r="I120" s="14">
        <v>0.24529999999999999</v>
      </c>
      <c r="L120" s="36" t="s">
        <v>107</v>
      </c>
      <c r="M120" s="14" t="s">
        <v>108</v>
      </c>
      <c r="N120" s="14">
        <v>7.1400000000000005E-2</v>
      </c>
      <c r="O120" s="14" t="s">
        <v>109</v>
      </c>
      <c r="P120" s="14">
        <v>0.5645</v>
      </c>
      <c r="Q120" s="14" t="s">
        <v>110</v>
      </c>
      <c r="R120" s="14">
        <v>0.56469999999999998</v>
      </c>
    </row>
    <row r="121" spans="3:20" x14ac:dyDescent="0.25">
      <c r="C121" s="36" t="s">
        <v>107</v>
      </c>
      <c r="D121" s="14" t="s">
        <v>108</v>
      </c>
      <c r="E121" s="14">
        <v>6.25E-2</v>
      </c>
      <c r="F121" s="14" t="s">
        <v>109</v>
      </c>
      <c r="G121" s="14">
        <v>0.2452</v>
      </c>
      <c r="H121" s="14" t="s">
        <v>110</v>
      </c>
      <c r="I121" s="14">
        <v>0.24529999999999999</v>
      </c>
    </row>
    <row r="122" spans="3:20" x14ac:dyDescent="0.25">
      <c r="C122" s="38"/>
      <c r="D122" s="39"/>
      <c r="E122" s="39"/>
      <c r="F122" s="39"/>
      <c r="G122" s="39"/>
      <c r="H122" s="39"/>
      <c r="I122" s="39"/>
    </row>
    <row r="123" spans="3:20" x14ac:dyDescent="0.25">
      <c r="C123" s="40" t="s">
        <v>117</v>
      </c>
      <c r="D123" s="41">
        <v>2010</v>
      </c>
      <c r="E123" s="41">
        <v>2010</v>
      </c>
      <c r="F123" s="35" t="s">
        <v>135</v>
      </c>
    </row>
    <row r="124" spans="3:20" x14ac:dyDescent="0.25">
      <c r="C124" s="36" t="s">
        <v>113</v>
      </c>
      <c r="D124" s="14">
        <v>-0.98419999999999996</v>
      </c>
      <c r="E124" s="3">
        <f>T115</f>
        <v>0.96020000000000005</v>
      </c>
      <c r="F124" s="48" t="s">
        <v>132</v>
      </c>
      <c r="G124" s="48">
        <f>(E132+F133+G134+H135+I136+J137+K138+L139+M140+N141+O142+P143+Q144+R145+D131+S146)/T147</f>
        <v>0.98807237196162034</v>
      </c>
      <c r="H124" s="49" t="s">
        <v>139</v>
      </c>
    </row>
    <row r="125" spans="3:20" x14ac:dyDescent="0.25">
      <c r="C125" s="36" t="s">
        <v>114</v>
      </c>
      <c r="D125" s="14">
        <v>-0.98729999999999996</v>
      </c>
      <c r="E125" s="3">
        <f>T116</f>
        <v>0.98129999999999995</v>
      </c>
      <c r="F125" s="48" t="s">
        <v>133</v>
      </c>
      <c r="G125" s="48">
        <f>(E148*U132)+(U133*F148)+(U134*G148)+(H148*U135)+(I148*U136)+(J148*U137)+(K148*U138)+(L148*U139)+(M148*U140)+(N148*U141)+(O148*U142)+(P148*U143)+(Q148*U144)+(R148*U145)+(S148*U146)+(D148*U131)</f>
        <v>0.24523705527308121</v>
      </c>
      <c r="H125" s="49" t="s">
        <v>140</v>
      </c>
    </row>
    <row r="126" spans="3:20" x14ac:dyDescent="0.25">
      <c r="C126" s="36" t="s">
        <v>168</v>
      </c>
      <c r="D126" s="14">
        <v>-0.9859</v>
      </c>
      <c r="E126" s="3">
        <f>T117</f>
        <v>0.96430000000000005</v>
      </c>
      <c r="F126" s="48" t="s">
        <v>134</v>
      </c>
      <c r="G126" s="48">
        <f>(G124-G125)/(1-G125)</f>
        <v>0.9841968552885233</v>
      </c>
      <c r="H126" s="49" t="s">
        <v>141</v>
      </c>
    </row>
    <row r="127" spans="3:20" x14ac:dyDescent="0.25">
      <c r="C127" s="36" t="s">
        <v>116</v>
      </c>
      <c r="D127" s="14">
        <v>-0.9859</v>
      </c>
      <c r="E127" s="3">
        <f>T118</f>
        <v>0.96430000000000005</v>
      </c>
    </row>
    <row r="129" spans="3:21" ht="17.25" x14ac:dyDescent="0.25">
      <c r="C129" s="104" t="s">
        <v>136</v>
      </c>
      <c r="D129" s="44"/>
      <c r="E129" s="100"/>
      <c r="F129" s="100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</row>
    <row r="130" spans="3:21" x14ac:dyDescent="0.25">
      <c r="C130" s="46" t="s">
        <v>153</v>
      </c>
      <c r="D130" s="7">
        <v>0</v>
      </c>
      <c r="E130" s="7">
        <v>1</v>
      </c>
      <c r="F130" s="105">
        <v>2</v>
      </c>
      <c r="G130" s="7">
        <v>3</v>
      </c>
      <c r="H130" s="7">
        <v>4</v>
      </c>
      <c r="I130" s="7">
        <v>5</v>
      </c>
      <c r="J130" s="7">
        <v>6</v>
      </c>
      <c r="K130" s="7">
        <v>7</v>
      </c>
      <c r="L130" s="7">
        <v>8</v>
      </c>
      <c r="M130" s="7">
        <v>9</v>
      </c>
      <c r="N130" s="7">
        <v>10</v>
      </c>
      <c r="O130" s="7">
        <v>11</v>
      </c>
      <c r="P130" s="7">
        <v>12</v>
      </c>
      <c r="Q130" s="7">
        <v>13</v>
      </c>
      <c r="R130" s="7">
        <v>14</v>
      </c>
      <c r="S130" s="7">
        <v>15</v>
      </c>
      <c r="T130" s="7" t="s">
        <v>130</v>
      </c>
      <c r="U130" s="46" t="s">
        <v>131</v>
      </c>
    </row>
    <row r="131" spans="3:21" x14ac:dyDescent="0.25">
      <c r="C131" s="7">
        <v>0</v>
      </c>
      <c r="D131" s="45">
        <v>4234586</v>
      </c>
      <c r="E131" s="45">
        <v>0</v>
      </c>
      <c r="F131" s="45">
        <v>0</v>
      </c>
      <c r="G131" s="45">
        <v>0</v>
      </c>
      <c r="H131" s="45">
        <v>0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45">
        <v>0</v>
      </c>
      <c r="Q131" s="45">
        <v>0</v>
      </c>
      <c r="R131" s="45">
        <v>0</v>
      </c>
      <c r="S131" s="45">
        <v>0</v>
      </c>
      <c r="T131" s="106">
        <f>SUM(D131:S131)</f>
        <v>4234586</v>
      </c>
      <c r="U131" s="106">
        <f>T131/$T$147</f>
        <v>0.44719612824409938</v>
      </c>
    </row>
    <row r="132" spans="3:21" x14ac:dyDescent="0.25">
      <c r="C132" s="7">
        <v>1</v>
      </c>
      <c r="D132" s="45">
        <v>0</v>
      </c>
      <c r="E132" s="107">
        <v>354490</v>
      </c>
      <c r="F132" s="108">
        <v>0</v>
      </c>
      <c r="G132" s="109">
        <v>0</v>
      </c>
      <c r="H132" s="109">
        <v>0</v>
      </c>
      <c r="I132" s="109">
        <v>5799</v>
      </c>
      <c r="J132" s="109">
        <v>868</v>
      </c>
      <c r="K132" s="109">
        <v>0</v>
      </c>
      <c r="L132" s="109">
        <v>0</v>
      </c>
      <c r="M132" s="109">
        <v>12</v>
      </c>
      <c r="N132" s="109">
        <v>471</v>
      </c>
      <c r="O132" s="109">
        <v>0</v>
      </c>
      <c r="P132" s="109">
        <v>8620</v>
      </c>
      <c r="Q132" s="109">
        <v>0</v>
      </c>
      <c r="R132" s="109">
        <v>0</v>
      </c>
      <c r="S132" s="109">
        <v>0</v>
      </c>
      <c r="T132" s="106">
        <f>SUM(E132:S132)</f>
        <v>370260</v>
      </c>
      <c r="U132" s="106">
        <f>T132/$T$147</f>
        <v>3.9101541081857885E-2</v>
      </c>
    </row>
    <row r="133" spans="3:21" x14ac:dyDescent="0.25">
      <c r="C133" s="7">
        <v>2</v>
      </c>
      <c r="D133" s="45">
        <v>0</v>
      </c>
      <c r="E133" s="107">
        <v>0</v>
      </c>
      <c r="F133" s="108">
        <v>1314019</v>
      </c>
      <c r="G133" s="109">
        <v>0</v>
      </c>
      <c r="H133" s="109">
        <v>0</v>
      </c>
      <c r="I133" s="109">
        <v>6767</v>
      </c>
      <c r="J133" s="109">
        <v>658</v>
      </c>
      <c r="K133" s="109">
        <v>0</v>
      </c>
      <c r="L133" s="109">
        <v>0</v>
      </c>
      <c r="M133" s="109">
        <v>0</v>
      </c>
      <c r="N133" s="109">
        <v>45</v>
      </c>
      <c r="O133" s="109">
        <v>0</v>
      </c>
      <c r="P133" s="109">
        <v>14802</v>
      </c>
      <c r="Q133" s="109">
        <v>0</v>
      </c>
      <c r="R133" s="109">
        <v>0</v>
      </c>
      <c r="S133" s="109">
        <v>0</v>
      </c>
      <c r="T133" s="106">
        <f t="shared" ref="T133:T146" si="7">SUM(E133:S133)</f>
        <v>1336291</v>
      </c>
      <c r="U133" s="106">
        <f>T133/$T$147</f>
        <v>0.1411198547880326</v>
      </c>
    </row>
    <row r="134" spans="3:21" x14ac:dyDescent="0.25">
      <c r="C134" s="7">
        <v>3</v>
      </c>
      <c r="D134" s="45">
        <v>0</v>
      </c>
      <c r="E134" s="107">
        <v>0</v>
      </c>
      <c r="F134" s="108">
        <v>0</v>
      </c>
      <c r="G134" s="109">
        <v>366179</v>
      </c>
      <c r="H134" s="109">
        <v>9</v>
      </c>
      <c r="I134" s="109">
        <v>9962</v>
      </c>
      <c r="J134" s="109">
        <v>2180</v>
      </c>
      <c r="K134" s="109">
        <v>0</v>
      </c>
      <c r="L134" s="109">
        <v>0</v>
      </c>
      <c r="M134" s="109">
        <v>0</v>
      </c>
      <c r="N134" s="109">
        <v>14</v>
      </c>
      <c r="O134" s="109">
        <v>0</v>
      </c>
      <c r="P134" s="109">
        <v>1013</v>
      </c>
      <c r="Q134" s="109">
        <v>48</v>
      </c>
      <c r="R134" s="109">
        <v>0</v>
      </c>
      <c r="S134" s="109">
        <v>0</v>
      </c>
      <c r="T134" s="106">
        <f t="shared" si="7"/>
        <v>379405</v>
      </c>
      <c r="U134" s="106">
        <f>T134/$T$147</f>
        <v>4.006730458100332E-2</v>
      </c>
    </row>
    <row r="135" spans="3:21" x14ac:dyDescent="0.25">
      <c r="C135" s="7">
        <v>4</v>
      </c>
      <c r="D135" s="45">
        <v>0</v>
      </c>
      <c r="E135" s="107">
        <v>18</v>
      </c>
      <c r="F135" s="108">
        <v>0</v>
      </c>
      <c r="G135" s="109">
        <v>329</v>
      </c>
      <c r="H135" s="109">
        <v>56295</v>
      </c>
      <c r="I135" s="109">
        <v>0</v>
      </c>
      <c r="J135" s="109">
        <v>5</v>
      </c>
      <c r="K135" s="109">
        <v>0</v>
      </c>
      <c r="L135" s="109">
        <v>0</v>
      </c>
      <c r="M135" s="109">
        <v>476</v>
      </c>
      <c r="N135" s="109">
        <v>0</v>
      </c>
      <c r="O135" s="109">
        <v>0</v>
      </c>
      <c r="P135" s="109">
        <v>0</v>
      </c>
      <c r="Q135" s="109">
        <v>0</v>
      </c>
      <c r="R135" s="109">
        <v>0</v>
      </c>
      <c r="S135" s="109">
        <v>0</v>
      </c>
      <c r="T135" s="106">
        <f t="shared" si="7"/>
        <v>57123</v>
      </c>
      <c r="U135" s="106">
        <f>T135/$T$147</f>
        <v>6.032510482414973E-3</v>
      </c>
    </row>
    <row r="136" spans="3:21" x14ac:dyDescent="0.25">
      <c r="C136" s="7">
        <v>5</v>
      </c>
      <c r="D136" s="45">
        <v>0</v>
      </c>
      <c r="E136" s="107">
        <v>20072</v>
      </c>
      <c r="F136" s="108">
        <v>61</v>
      </c>
      <c r="G136" s="109">
        <v>2122</v>
      </c>
      <c r="H136" s="109">
        <v>0</v>
      </c>
      <c r="I136" s="109">
        <v>462051</v>
      </c>
      <c r="J136" s="109">
        <v>345</v>
      </c>
      <c r="K136" s="109">
        <v>0</v>
      </c>
      <c r="L136" s="109">
        <v>0</v>
      </c>
      <c r="M136" s="109">
        <v>612</v>
      </c>
      <c r="N136" s="109">
        <v>42</v>
      </c>
      <c r="O136" s="109">
        <v>0</v>
      </c>
      <c r="P136" s="109">
        <v>16</v>
      </c>
      <c r="Q136" s="109">
        <v>0</v>
      </c>
      <c r="R136" s="109">
        <v>0</v>
      </c>
      <c r="S136" s="109">
        <v>0</v>
      </c>
      <c r="T136" s="106">
        <f t="shared" si="7"/>
        <v>485321</v>
      </c>
      <c r="U136" s="106">
        <f>T136/$T$147</f>
        <v>5.1252630636278156E-2</v>
      </c>
    </row>
    <row r="137" spans="3:21" x14ac:dyDescent="0.25">
      <c r="C137" s="7">
        <v>6</v>
      </c>
      <c r="D137" s="45">
        <v>0</v>
      </c>
      <c r="E137" s="107">
        <v>979</v>
      </c>
      <c r="F137" s="108">
        <v>0</v>
      </c>
      <c r="G137" s="109">
        <v>7624</v>
      </c>
      <c r="H137" s="109">
        <v>0</v>
      </c>
      <c r="I137" s="109">
        <v>44</v>
      </c>
      <c r="J137" s="109">
        <v>760158</v>
      </c>
      <c r="K137" s="109">
        <v>0</v>
      </c>
      <c r="L137" s="109">
        <v>0</v>
      </c>
      <c r="M137" s="109">
        <v>1748</v>
      </c>
      <c r="N137" s="109">
        <v>18</v>
      </c>
      <c r="O137" s="109">
        <v>0</v>
      </c>
      <c r="P137" s="109">
        <v>0</v>
      </c>
      <c r="Q137" s="109">
        <v>0</v>
      </c>
      <c r="R137" s="109">
        <v>0</v>
      </c>
      <c r="S137" s="109">
        <v>0</v>
      </c>
      <c r="T137" s="106">
        <f t="shared" si="7"/>
        <v>770571</v>
      </c>
      <c r="U137" s="106">
        <f>T137/$T$147</f>
        <v>8.1376636992892312E-2</v>
      </c>
    </row>
    <row r="138" spans="3:21" x14ac:dyDescent="0.25">
      <c r="C138" s="7">
        <v>7</v>
      </c>
      <c r="D138" s="45">
        <v>0</v>
      </c>
      <c r="E138" s="107">
        <v>0</v>
      </c>
      <c r="F138" s="108">
        <v>0</v>
      </c>
      <c r="G138" s="109">
        <v>0</v>
      </c>
      <c r="H138" s="109">
        <v>0</v>
      </c>
      <c r="I138" s="109">
        <v>0</v>
      </c>
      <c r="J138" s="109">
        <v>0</v>
      </c>
      <c r="K138" s="109">
        <v>2099</v>
      </c>
      <c r="L138" s="109">
        <v>0</v>
      </c>
      <c r="M138" s="109">
        <v>0</v>
      </c>
      <c r="N138" s="109">
        <v>0</v>
      </c>
      <c r="O138" s="109">
        <v>0</v>
      </c>
      <c r="P138" s="109">
        <v>0</v>
      </c>
      <c r="Q138" s="109">
        <v>0</v>
      </c>
      <c r="R138" s="109">
        <v>0</v>
      </c>
      <c r="S138" s="109">
        <v>0</v>
      </c>
      <c r="T138" s="106">
        <f t="shared" si="7"/>
        <v>2099</v>
      </c>
      <c r="U138" s="106">
        <f>T138/$T$147</f>
        <v>2.2166622030686463E-4</v>
      </c>
    </row>
    <row r="139" spans="3:21" x14ac:dyDescent="0.25">
      <c r="C139" s="7">
        <v>8</v>
      </c>
      <c r="D139" s="45">
        <v>0</v>
      </c>
      <c r="E139" s="107">
        <v>0</v>
      </c>
      <c r="F139" s="108">
        <v>0</v>
      </c>
      <c r="G139" s="109">
        <v>0</v>
      </c>
      <c r="H139" s="109">
        <v>0</v>
      </c>
      <c r="I139" s="109">
        <v>0</v>
      </c>
      <c r="J139" s="109">
        <v>0</v>
      </c>
      <c r="K139" s="109">
        <v>0</v>
      </c>
      <c r="L139" s="109">
        <v>889</v>
      </c>
      <c r="M139" s="109">
        <v>0</v>
      </c>
      <c r="N139" s="109">
        <v>0</v>
      </c>
      <c r="O139" s="109">
        <v>0</v>
      </c>
      <c r="P139" s="109">
        <v>0</v>
      </c>
      <c r="Q139" s="109">
        <v>0</v>
      </c>
      <c r="R139" s="109">
        <v>0</v>
      </c>
      <c r="S139" s="109">
        <v>0</v>
      </c>
      <c r="T139" s="106">
        <f t="shared" si="7"/>
        <v>889</v>
      </c>
      <c r="U139" s="106">
        <f>T139/$T$147</f>
        <v>9.3883406313865009E-5</v>
      </c>
    </row>
    <row r="140" spans="3:21" x14ac:dyDescent="0.25">
      <c r="C140" s="7">
        <v>9</v>
      </c>
      <c r="D140" s="45">
        <v>0</v>
      </c>
      <c r="E140" s="107">
        <v>15</v>
      </c>
      <c r="F140" s="108">
        <v>4</v>
      </c>
      <c r="G140" s="109">
        <v>174</v>
      </c>
      <c r="H140" s="109">
        <v>589</v>
      </c>
      <c r="I140" s="109">
        <v>44</v>
      </c>
      <c r="J140" s="109">
        <v>1550</v>
      </c>
      <c r="K140" s="109">
        <v>0</v>
      </c>
      <c r="L140" s="109">
        <v>0</v>
      </c>
      <c r="M140" s="109">
        <v>121814</v>
      </c>
      <c r="N140" s="109">
        <v>21</v>
      </c>
      <c r="O140" s="109">
        <v>0</v>
      </c>
      <c r="P140" s="109">
        <v>0</v>
      </c>
      <c r="Q140" s="109">
        <v>0</v>
      </c>
      <c r="R140" s="109">
        <v>0</v>
      </c>
      <c r="S140" s="109">
        <v>0</v>
      </c>
      <c r="T140" s="106">
        <f t="shared" si="7"/>
        <v>124211</v>
      </c>
      <c r="U140" s="106">
        <f>T140/$T$147</f>
        <v>1.3117381081722706E-2</v>
      </c>
    </row>
    <row r="141" spans="3:21" x14ac:dyDescent="0.25">
      <c r="C141" s="7">
        <v>10</v>
      </c>
      <c r="D141" s="45">
        <v>0</v>
      </c>
      <c r="E141" s="107">
        <v>0</v>
      </c>
      <c r="F141" s="108">
        <v>0</v>
      </c>
      <c r="G141" s="109">
        <v>847</v>
      </c>
      <c r="H141" s="109">
        <v>0</v>
      </c>
      <c r="I141" s="109">
        <v>0</v>
      </c>
      <c r="J141" s="109">
        <v>43</v>
      </c>
      <c r="K141" s="109">
        <v>0</v>
      </c>
      <c r="L141" s="109">
        <v>0</v>
      </c>
      <c r="M141" s="109">
        <v>0</v>
      </c>
      <c r="N141" s="109">
        <v>924900</v>
      </c>
      <c r="O141" s="109">
        <v>0</v>
      </c>
      <c r="P141" s="109">
        <v>1207</v>
      </c>
      <c r="Q141" s="109">
        <v>737</v>
      </c>
      <c r="R141" s="109">
        <v>0</v>
      </c>
      <c r="S141" s="109">
        <v>0</v>
      </c>
      <c r="T141" s="106">
        <f t="shared" si="7"/>
        <v>927734</v>
      </c>
      <c r="U141" s="106">
        <f>T141/$T$147</f>
        <v>9.7973934840480587E-2</v>
      </c>
    </row>
    <row r="142" spans="3:21" x14ac:dyDescent="0.25">
      <c r="C142" s="7">
        <v>11</v>
      </c>
      <c r="D142" s="45">
        <v>0</v>
      </c>
      <c r="E142" s="107">
        <v>0</v>
      </c>
      <c r="F142" s="108">
        <v>0</v>
      </c>
      <c r="G142" s="109">
        <v>0</v>
      </c>
      <c r="H142" s="109">
        <v>0</v>
      </c>
      <c r="I142" s="109">
        <v>0</v>
      </c>
      <c r="J142" s="109">
        <v>0</v>
      </c>
      <c r="K142" s="109">
        <v>0</v>
      </c>
      <c r="L142" s="109">
        <v>0</v>
      </c>
      <c r="M142" s="109">
        <v>0</v>
      </c>
      <c r="N142" s="109">
        <v>0</v>
      </c>
      <c r="O142" s="109">
        <v>3703</v>
      </c>
      <c r="P142" s="109">
        <v>0</v>
      </c>
      <c r="Q142" s="109">
        <v>0</v>
      </c>
      <c r="R142" s="109">
        <v>0</v>
      </c>
      <c r="S142" s="109">
        <v>0</v>
      </c>
      <c r="T142" s="106">
        <f t="shared" si="7"/>
        <v>3703</v>
      </c>
      <c r="U142" s="106">
        <f>T142/$T$147</f>
        <v>3.910576530711385E-4</v>
      </c>
    </row>
    <row r="143" spans="3:21" x14ac:dyDescent="0.25">
      <c r="C143" s="7">
        <v>12</v>
      </c>
      <c r="D143" s="45">
        <v>0</v>
      </c>
      <c r="E143" s="107">
        <v>1442</v>
      </c>
      <c r="F143" s="108">
        <v>18346</v>
      </c>
      <c r="G143" s="109">
        <v>71</v>
      </c>
      <c r="H143" s="109">
        <v>0</v>
      </c>
      <c r="I143" s="109">
        <v>1367</v>
      </c>
      <c r="J143" s="109">
        <v>33</v>
      </c>
      <c r="K143" s="109">
        <v>0</v>
      </c>
      <c r="L143" s="109">
        <v>0</v>
      </c>
      <c r="M143" s="109">
        <v>17</v>
      </c>
      <c r="N143" s="109">
        <v>85</v>
      </c>
      <c r="O143" s="109">
        <v>0</v>
      </c>
      <c r="P143" s="109">
        <v>36810</v>
      </c>
      <c r="Q143" s="109">
        <v>0</v>
      </c>
      <c r="R143" s="109">
        <v>16</v>
      </c>
      <c r="S143" s="109">
        <v>0</v>
      </c>
      <c r="T143" s="106">
        <f t="shared" si="7"/>
        <v>58187</v>
      </c>
      <c r="U143" s="106">
        <f>T143/$T$147</f>
        <v>6.1448748742236933E-3</v>
      </c>
    </row>
    <row r="144" spans="3:21" x14ac:dyDescent="0.25">
      <c r="C144" s="7">
        <v>13</v>
      </c>
      <c r="D144" s="45">
        <v>0</v>
      </c>
      <c r="E144" s="107">
        <v>0</v>
      </c>
      <c r="F144" s="108">
        <v>0</v>
      </c>
      <c r="G144" s="109">
        <v>0</v>
      </c>
      <c r="H144" s="109">
        <v>0</v>
      </c>
      <c r="I144" s="109">
        <v>0</v>
      </c>
      <c r="J144" s="109">
        <v>0</v>
      </c>
      <c r="K144" s="109">
        <v>0</v>
      </c>
      <c r="L144" s="109">
        <v>0</v>
      </c>
      <c r="M144" s="109">
        <v>0</v>
      </c>
      <c r="N144" s="109">
        <v>558</v>
      </c>
      <c r="O144" s="109">
        <v>0</v>
      </c>
      <c r="P144" s="109">
        <v>0</v>
      </c>
      <c r="Q144" s="109">
        <v>506595</v>
      </c>
      <c r="R144" s="109">
        <v>0</v>
      </c>
      <c r="S144" s="109">
        <v>0</v>
      </c>
      <c r="T144" s="106">
        <f t="shared" si="7"/>
        <v>507153</v>
      </c>
      <c r="U144" s="106">
        <f>T144/$T$147</f>
        <v>5.3558212780984903E-2</v>
      </c>
    </row>
    <row r="145" spans="3:21" x14ac:dyDescent="0.25">
      <c r="C145" s="7">
        <v>14</v>
      </c>
      <c r="D145" s="45">
        <v>0</v>
      </c>
      <c r="E145" s="107">
        <v>0</v>
      </c>
      <c r="F145" s="108">
        <v>0</v>
      </c>
      <c r="G145" s="109">
        <v>0</v>
      </c>
      <c r="H145" s="109">
        <v>0</v>
      </c>
      <c r="I145" s="109">
        <v>0</v>
      </c>
      <c r="J145" s="109">
        <v>0</v>
      </c>
      <c r="K145" s="109">
        <v>0</v>
      </c>
      <c r="L145" s="109">
        <v>0</v>
      </c>
      <c r="M145" s="109">
        <v>0</v>
      </c>
      <c r="N145" s="109">
        <v>0</v>
      </c>
      <c r="O145" s="109">
        <v>0</v>
      </c>
      <c r="P145" s="109">
        <v>0</v>
      </c>
      <c r="Q145" s="109">
        <v>0</v>
      </c>
      <c r="R145" s="109">
        <v>46744</v>
      </c>
      <c r="S145" s="109">
        <v>0</v>
      </c>
      <c r="T145" s="106">
        <f t="shared" si="7"/>
        <v>46744</v>
      </c>
      <c r="U145" s="106">
        <f>T145/$T$147</f>
        <v>4.9364296341229538E-3</v>
      </c>
    </row>
    <row r="146" spans="3:21" x14ac:dyDescent="0.25">
      <c r="C146" s="7">
        <v>15</v>
      </c>
      <c r="D146" s="45">
        <v>0</v>
      </c>
      <c r="E146" s="107">
        <v>0</v>
      </c>
      <c r="F146" s="108">
        <v>0</v>
      </c>
      <c r="G146" s="109">
        <v>0</v>
      </c>
      <c r="H146" s="109">
        <v>0</v>
      </c>
      <c r="I146" s="109">
        <v>0</v>
      </c>
      <c r="J146" s="109">
        <v>0</v>
      </c>
      <c r="K146" s="109">
        <v>0</v>
      </c>
      <c r="L146" s="109">
        <v>0</v>
      </c>
      <c r="M146" s="109">
        <v>0</v>
      </c>
      <c r="N146" s="109">
        <v>0</v>
      </c>
      <c r="O146" s="109">
        <v>0</v>
      </c>
      <c r="P146" s="109">
        <v>0</v>
      </c>
      <c r="Q146" s="109">
        <v>0</v>
      </c>
      <c r="R146" s="109">
        <v>0</v>
      </c>
      <c r="S146" s="109">
        <v>164915</v>
      </c>
      <c r="T146" s="106">
        <f t="shared" si="7"/>
        <v>164915</v>
      </c>
      <c r="U146" s="106">
        <f>T146/$T$147</f>
        <v>1.7415952702194655E-2</v>
      </c>
    </row>
    <row r="147" spans="3:21" x14ac:dyDescent="0.25">
      <c r="C147" s="110" t="s">
        <v>137</v>
      </c>
      <c r="D147" s="45">
        <f>SUM(D131:D146)</f>
        <v>4234586</v>
      </c>
      <c r="E147" s="45">
        <f>SUM(E132:E146)</f>
        <v>377016</v>
      </c>
      <c r="F147" s="111">
        <f t="shared" ref="F147" si="8">SUM(F132:F146)</f>
        <v>1332430</v>
      </c>
      <c r="G147" s="45">
        <f t="shared" ref="G147" si="9">SUM(G132:G146)</f>
        <v>377346</v>
      </c>
      <c r="H147" s="45">
        <f t="shared" ref="H147" si="10">SUM(H132:H146)</f>
        <v>56893</v>
      </c>
      <c r="I147" s="45">
        <f t="shared" ref="I147" si="11">SUM(I132:I146)</f>
        <v>486034</v>
      </c>
      <c r="J147" s="45">
        <f t="shared" ref="J147" si="12">SUM(J132:J146)</f>
        <v>765840</v>
      </c>
      <c r="K147" s="45">
        <f t="shared" ref="K147" si="13">SUM(K132:K146)</f>
        <v>2099</v>
      </c>
      <c r="L147" s="45">
        <f t="shared" ref="L147" si="14">SUM(L132:L146)</f>
        <v>889</v>
      </c>
      <c r="M147" s="45">
        <f t="shared" ref="M147" si="15">SUM(M132:M146)</f>
        <v>124679</v>
      </c>
      <c r="N147" s="45">
        <f t="shared" ref="N147" si="16">SUM(N132:N146)</f>
        <v>926154</v>
      </c>
      <c r="O147" s="45">
        <f t="shared" ref="O147" si="17">SUM(O132:O146)</f>
        <v>3703</v>
      </c>
      <c r="P147" s="45">
        <f t="shared" ref="P147" si="18">SUM(P132:P146)</f>
        <v>62468</v>
      </c>
      <c r="Q147" s="45">
        <f t="shared" ref="Q147" si="19">SUM(Q132:Q146)</f>
        <v>507380</v>
      </c>
      <c r="R147" s="45">
        <f t="shared" ref="R147" si="20">SUM(R132:R146)</f>
        <v>46760</v>
      </c>
      <c r="S147" s="45">
        <f t="shared" ref="S147" si="21">SUM(S132:S146)</f>
        <v>164915</v>
      </c>
      <c r="T147" s="46">
        <f>SUM(D147:S147)</f>
        <v>9469192</v>
      </c>
      <c r="U147" s="106"/>
    </row>
    <row r="148" spans="3:21" x14ac:dyDescent="0.25">
      <c r="C148" s="110" t="s">
        <v>138</v>
      </c>
      <c r="D148" s="106">
        <f>D147/$T$147</f>
        <v>0.44719612824409938</v>
      </c>
      <c r="E148" s="106">
        <f>E147/$T$147</f>
        <v>3.9815012727590693E-2</v>
      </c>
      <c r="F148" s="112">
        <f>F147/$T$147</f>
        <v>0.14071211144520041</v>
      </c>
      <c r="G148" s="106">
        <f>G147/$T$147</f>
        <v>3.9849862585952425E-2</v>
      </c>
      <c r="H148" s="106">
        <f>H147/$T$147</f>
        <v>6.0082211871931631E-3</v>
      </c>
      <c r="I148" s="106">
        <f>I147/$T$147</f>
        <v>5.1327927451465763E-2</v>
      </c>
      <c r="J148" s="106">
        <f>J147/$T$147</f>
        <v>8.0877016750742825E-2</v>
      </c>
      <c r="K148" s="106">
        <f>K147/$T$147</f>
        <v>2.2166622030686463E-4</v>
      </c>
      <c r="L148" s="106">
        <f>L147/$T$147</f>
        <v>9.3883406313865009E-5</v>
      </c>
      <c r="M148" s="106">
        <f>M147/$T$147</f>
        <v>1.316680451721752E-2</v>
      </c>
      <c r="N148" s="106">
        <f>N147/$T$147</f>
        <v>9.7807077942869886E-2</v>
      </c>
      <c r="O148" s="106">
        <f>O147/$T$147</f>
        <v>3.910576530711385E-4</v>
      </c>
      <c r="P148" s="106">
        <f>P147/$T$147</f>
        <v>6.5969725822435533E-3</v>
      </c>
      <c r="Q148" s="106">
        <f>Q147/$T$147</f>
        <v>5.3582185259312513E-2</v>
      </c>
      <c r="R148" s="106">
        <f>R147/$T$147</f>
        <v>4.9381193242253405E-3</v>
      </c>
      <c r="S148" s="106">
        <f>S147/$T$147</f>
        <v>1.7415952702194655E-2</v>
      </c>
      <c r="T148" s="106"/>
      <c r="U148" s="106"/>
    </row>
    <row r="149" spans="3:21" x14ac:dyDescent="0.25"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</row>
  </sheetData>
  <mergeCells count="19">
    <mergeCell ref="L93:L94"/>
    <mergeCell ref="M93:M94"/>
    <mergeCell ref="Q93:R93"/>
    <mergeCell ref="S93:T93"/>
    <mergeCell ref="L110:M110"/>
    <mergeCell ref="S110:T110"/>
    <mergeCell ref="M114:R114"/>
    <mergeCell ref="C113:I113"/>
    <mergeCell ref="D115:I115"/>
    <mergeCell ref="D116:E116"/>
    <mergeCell ref="F116:G116"/>
    <mergeCell ref="H116:I116"/>
    <mergeCell ref="C115:C116"/>
    <mergeCell ref="G93:H93"/>
    <mergeCell ref="B110:C110"/>
    <mergeCell ref="I93:J93"/>
    <mergeCell ref="C93:C94"/>
    <mergeCell ref="B93:B94"/>
    <mergeCell ref="I110:J110"/>
  </mergeCells>
  <conditionalFormatting sqref="G95:G109">
    <cfRule type="dataBar" priority="1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{B78F2A14-2E6C-4744-AE4D-FE868A1CDDEA}</x14:id>
        </ext>
      </extLst>
    </cfRule>
  </conditionalFormatting>
  <conditionalFormatting sqref="I95:I109">
    <cfRule type="colorScale" priority="16">
      <colorScale>
        <cfvo type="min"/>
        <cfvo type="max"/>
        <color rgb="FFFCFCFF"/>
        <color rgb="FFF8696B"/>
      </colorScale>
    </cfRule>
  </conditionalFormatting>
  <conditionalFormatting sqref="J95:J109">
    <cfRule type="colorScale" priority="15">
      <colorScale>
        <cfvo type="min"/>
        <cfvo type="max"/>
        <color rgb="FFFCFCFF"/>
        <color rgb="FFF8696B"/>
      </colorScale>
    </cfRule>
  </conditionalFormatting>
  <conditionalFormatting sqref="E117:I122">
    <cfRule type="colorScale" priority="13">
      <colorScale>
        <cfvo type="min"/>
        <cfvo type="max"/>
        <color rgb="FFFFEF9C"/>
        <color rgb="FF63BE7B"/>
      </colorScale>
    </cfRule>
  </conditionalFormatting>
  <conditionalFormatting sqref="D42:D48">
    <cfRule type="colorScale" priority="12">
      <colorScale>
        <cfvo type="min"/>
        <cfvo type="max"/>
        <color rgb="FFFFEF9C"/>
        <color rgb="FF63BE7B"/>
      </colorScale>
    </cfRule>
  </conditionalFormatting>
  <conditionalFormatting sqref="C147">
    <cfRule type="colorScale" priority="10">
      <colorScale>
        <cfvo type="min"/>
        <cfvo type="max"/>
        <color rgb="FFFFEF9C"/>
        <color rgb="FF63BE7B"/>
      </colorScale>
    </cfRule>
  </conditionalFormatting>
  <conditionalFormatting sqref="D54:D64 I42">
    <cfRule type="colorScale" priority="19">
      <colorScale>
        <cfvo type="min"/>
        <cfvo type="max"/>
        <color rgb="FFFFEF9C"/>
        <color rgb="FF63BE7B"/>
      </colorScale>
    </cfRule>
  </conditionalFormatting>
  <conditionalFormatting sqref="D54:D69">
    <cfRule type="colorScale" priority="9">
      <colorScale>
        <cfvo type="min"/>
        <cfvo type="max"/>
        <color rgb="FFFFEF9C"/>
        <color rgb="FF63BE7B"/>
      </colorScale>
    </cfRule>
  </conditionalFormatting>
  <conditionalFormatting sqref="H95:H109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{764AF99B-6E09-49DF-8554-905ECACF7875}</x14:id>
        </ext>
      </extLst>
    </cfRule>
  </conditionalFormatting>
  <conditionalFormatting sqref="D84:D91">
    <cfRule type="colorScale" priority="7">
      <colorScale>
        <cfvo type="min"/>
        <cfvo type="max"/>
        <color rgb="FFFFEF9C"/>
        <color rgb="FF63BE7B"/>
      </colorScale>
    </cfRule>
  </conditionalFormatting>
  <conditionalFormatting sqref="D72:D81">
    <cfRule type="colorScale" priority="6">
      <colorScale>
        <cfvo type="min"/>
        <cfvo type="max"/>
        <color rgb="FFFFEF9C"/>
        <color rgb="FF63BE7B"/>
      </colorScale>
    </cfRule>
  </conditionalFormatting>
  <conditionalFormatting sqref="N116:R120">
    <cfRule type="colorScale" priority="5">
      <colorScale>
        <cfvo type="min"/>
        <cfvo type="max"/>
        <color rgb="FFFFEF9C"/>
        <color rgb="FF63BE7B"/>
      </colorScale>
    </cfRule>
  </conditionalFormatting>
  <conditionalFormatting sqref="Q95:Q107 Q109">
    <cfRule type="dataBar" priority="4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{8CB9B0FA-81B0-4C41-A27E-EE8C81AC6626}</x14:id>
        </ext>
      </extLst>
    </cfRule>
  </conditionalFormatting>
  <conditionalFormatting sqref="S95:S107 S109">
    <cfRule type="colorScale" priority="50">
      <colorScale>
        <cfvo type="min"/>
        <cfvo type="max"/>
        <color rgb="FFFCFCFF"/>
        <color rgb="FFF8696B"/>
      </colorScale>
    </cfRule>
  </conditionalFormatting>
  <conditionalFormatting sqref="T95:T107 T109">
    <cfRule type="colorScale" priority="54">
      <colorScale>
        <cfvo type="min"/>
        <cfvo type="max"/>
        <color rgb="FFFCFCFF"/>
        <color rgb="FFF8696B"/>
      </colorScale>
    </cfRule>
  </conditionalFormatting>
  <conditionalFormatting sqref="R95:R107 R109">
    <cfRule type="dataBar" priority="5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{D107A35C-5B18-47B4-AC75-6A5640BB57EE}</x14:id>
        </ext>
      </extLst>
    </cfRule>
  </conditionalFormatting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78F2A14-2E6C-4744-AE4D-FE868A1CDD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G95:G109</xm:sqref>
        </x14:conditionalFormatting>
        <x14:conditionalFormatting xmlns:xm="http://schemas.microsoft.com/office/excel/2006/main">
          <x14:cfRule type="dataBar" id="{764AF99B-6E09-49DF-8554-905ECACF787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H95:H109</xm:sqref>
        </x14:conditionalFormatting>
        <x14:conditionalFormatting xmlns:xm="http://schemas.microsoft.com/office/excel/2006/main">
          <x14:cfRule type="dataBar" id="{8CB9B0FA-81B0-4C41-A27E-EE8C81AC66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Q95:Q107 Q109</xm:sqref>
        </x14:conditionalFormatting>
        <x14:conditionalFormatting xmlns:xm="http://schemas.microsoft.com/office/excel/2006/main">
          <x14:cfRule type="dataBar" id="{D107A35C-5B18-47B4-AC75-6A5640BB57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R95:R107 R109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Z55"/>
  <sheetViews>
    <sheetView zoomScale="85" zoomScaleNormal="85" workbookViewId="0">
      <selection activeCell="G40" sqref="G40"/>
    </sheetView>
  </sheetViews>
  <sheetFormatPr defaultRowHeight="15" x14ac:dyDescent="0.25"/>
  <cols>
    <col min="1" max="1" width="2.85546875" customWidth="1"/>
    <col min="2" max="2" width="7.42578125" customWidth="1"/>
    <col min="3" max="3" width="21.85546875" bestFit="1" customWidth="1"/>
    <col min="4" max="6" width="18" bestFit="1" customWidth="1"/>
    <col min="7" max="7" width="14.28515625" bestFit="1" customWidth="1"/>
    <col min="8" max="8" width="16.28515625" customWidth="1"/>
    <col min="9" max="17" width="12.85546875" bestFit="1" customWidth="1"/>
    <col min="18" max="18" width="12.140625" bestFit="1" customWidth="1"/>
    <col min="19" max="26" width="12.85546875" bestFit="1" customWidth="1"/>
  </cols>
  <sheetData>
    <row r="1" spans="2:26" x14ac:dyDescent="0.25">
      <c r="C1" t="s">
        <v>171</v>
      </c>
    </row>
    <row r="2" spans="2:26" x14ac:dyDescent="0.25">
      <c r="B2" t="s">
        <v>169</v>
      </c>
    </row>
    <row r="3" spans="2:26" x14ac:dyDescent="0.25">
      <c r="B3" s="86" t="s">
        <v>14</v>
      </c>
      <c r="C3" s="86" t="s">
        <v>15</v>
      </c>
      <c r="D3" s="50">
        <v>1995</v>
      </c>
      <c r="E3" s="51">
        <v>2000</v>
      </c>
      <c r="F3" s="52">
        <v>2005</v>
      </c>
      <c r="G3" s="54" t="s">
        <v>142</v>
      </c>
      <c r="H3" s="54" t="s">
        <v>143</v>
      </c>
      <c r="I3" s="77">
        <v>2015</v>
      </c>
      <c r="J3" s="77">
        <v>2020</v>
      </c>
      <c r="K3" s="77">
        <v>2025</v>
      </c>
      <c r="L3" s="77">
        <v>2030</v>
      </c>
      <c r="M3" s="77">
        <v>2035</v>
      </c>
      <c r="N3" s="77">
        <v>2040</v>
      </c>
      <c r="O3" s="77">
        <v>2045</v>
      </c>
      <c r="P3" s="76">
        <v>2050</v>
      </c>
      <c r="Q3" s="77">
        <v>2055</v>
      </c>
      <c r="R3" s="77">
        <v>2060</v>
      </c>
      <c r="S3" s="77">
        <v>2065</v>
      </c>
      <c r="T3" s="77">
        <v>2070</v>
      </c>
      <c r="U3" s="77">
        <v>2075</v>
      </c>
      <c r="V3" s="77">
        <v>2080</v>
      </c>
      <c r="W3" s="77">
        <v>2085</v>
      </c>
      <c r="X3" s="77">
        <v>2090</v>
      </c>
      <c r="Y3" s="77">
        <v>2095</v>
      </c>
      <c r="Z3" s="77">
        <v>2100</v>
      </c>
    </row>
    <row r="4" spans="2:26" ht="15.75" thickBot="1" x14ac:dyDescent="0.3">
      <c r="B4" s="87"/>
      <c r="C4" s="87"/>
      <c r="D4" s="21" t="s">
        <v>33</v>
      </c>
      <c r="E4" s="21" t="s">
        <v>34</v>
      </c>
      <c r="F4" s="21" t="s">
        <v>33</v>
      </c>
      <c r="G4" s="21" t="s">
        <v>33</v>
      </c>
      <c r="H4" s="21" t="s">
        <v>33</v>
      </c>
      <c r="I4" s="21" t="s">
        <v>33</v>
      </c>
      <c r="J4" s="21" t="s">
        <v>33</v>
      </c>
      <c r="K4" s="21" t="s">
        <v>33</v>
      </c>
      <c r="L4" s="21" t="s">
        <v>33</v>
      </c>
      <c r="M4" s="21" t="s">
        <v>33</v>
      </c>
      <c r="N4" s="21" t="s">
        <v>33</v>
      </c>
      <c r="O4" s="21" t="s">
        <v>33</v>
      </c>
      <c r="P4" s="55" t="s">
        <v>33</v>
      </c>
      <c r="Q4" s="21" t="s">
        <v>33</v>
      </c>
      <c r="R4" s="21" t="s">
        <v>33</v>
      </c>
      <c r="S4" s="21" t="s">
        <v>33</v>
      </c>
      <c r="T4" s="21" t="s">
        <v>33</v>
      </c>
      <c r="U4" s="21" t="s">
        <v>33</v>
      </c>
      <c r="V4" s="21" t="s">
        <v>33</v>
      </c>
      <c r="W4" s="21" t="s">
        <v>33</v>
      </c>
      <c r="X4" s="21" t="s">
        <v>33</v>
      </c>
      <c r="Y4" s="21" t="s">
        <v>33</v>
      </c>
      <c r="Z4" s="21" t="s">
        <v>33</v>
      </c>
    </row>
    <row r="5" spans="2:26" ht="15.75" thickBot="1" x14ac:dyDescent="0.3">
      <c r="B5" s="82">
        <v>1</v>
      </c>
      <c r="C5" s="9" t="s">
        <v>17</v>
      </c>
      <c r="D5" s="10">
        <v>4045.19</v>
      </c>
      <c r="E5" s="10">
        <v>4098.45</v>
      </c>
      <c r="F5" s="10">
        <v>3932.98</v>
      </c>
      <c r="G5" s="10">
        <v>3703</v>
      </c>
      <c r="H5" s="11">
        <v>3770.16</v>
      </c>
      <c r="I5" s="57">
        <v>3614.01</v>
      </c>
      <c r="J5" s="57">
        <v>3464.17</v>
      </c>
      <c r="K5" s="57">
        <v>3321.4</v>
      </c>
      <c r="L5" s="57">
        <v>3183.75</v>
      </c>
      <c r="M5" s="57">
        <v>3051.99</v>
      </c>
      <c r="N5" s="57">
        <v>2926.14</v>
      </c>
      <c r="O5" s="57">
        <v>2805.01</v>
      </c>
      <c r="P5" s="57">
        <v>2688.98</v>
      </c>
      <c r="Q5" s="57">
        <v>2578.4699999999998</v>
      </c>
      <c r="R5" s="57">
        <v>2472.27</v>
      </c>
      <c r="S5" s="57">
        <v>2370.4</v>
      </c>
      <c r="T5" s="57">
        <v>2273.2600000000002</v>
      </c>
      <c r="U5" s="57">
        <v>2179.27</v>
      </c>
      <c r="V5" s="57">
        <v>2089.59</v>
      </c>
      <c r="W5" s="57">
        <v>2003.86</v>
      </c>
      <c r="X5" s="57">
        <v>1921.65</v>
      </c>
      <c r="Y5" s="57">
        <v>1842.6</v>
      </c>
      <c r="Z5" s="57">
        <v>1767.09</v>
      </c>
    </row>
    <row r="6" spans="2:26" ht="15.75" thickBot="1" x14ac:dyDescent="0.3">
      <c r="B6" s="82">
        <v>2</v>
      </c>
      <c r="C6" s="9" t="s">
        <v>18</v>
      </c>
      <c r="D6" s="10">
        <v>13902.13</v>
      </c>
      <c r="E6" s="10">
        <v>13812.31</v>
      </c>
      <c r="F6" s="10">
        <v>13565.76</v>
      </c>
      <c r="G6" s="10">
        <v>13363</v>
      </c>
      <c r="H6" s="11">
        <v>13331.08</v>
      </c>
      <c r="I6" s="57">
        <v>13086.89</v>
      </c>
      <c r="J6" s="57">
        <v>12853.55</v>
      </c>
      <c r="K6" s="57">
        <v>12624.3</v>
      </c>
      <c r="L6" s="57">
        <v>12399.11</v>
      </c>
      <c r="M6" s="57">
        <v>12177.98</v>
      </c>
      <c r="N6" s="57">
        <v>11962.29</v>
      </c>
      <c r="O6" s="57">
        <v>11747.95</v>
      </c>
      <c r="P6" s="57">
        <v>11540.39</v>
      </c>
      <c r="Q6" s="57">
        <v>11334.19</v>
      </c>
      <c r="R6" s="57">
        <v>11132.06</v>
      </c>
      <c r="S6" s="57">
        <v>10932.65</v>
      </c>
      <c r="T6" s="57">
        <v>10738.66</v>
      </c>
      <c r="U6" s="57">
        <v>10548.73</v>
      </c>
      <c r="V6" s="57">
        <v>10361.530000000001</v>
      </c>
      <c r="W6" s="57">
        <v>10177.030000000001</v>
      </c>
      <c r="X6" s="57">
        <v>9995.25</v>
      </c>
      <c r="Y6" s="57">
        <v>9817.5400000000009</v>
      </c>
      <c r="Z6" s="57">
        <v>9642.5400000000009</v>
      </c>
    </row>
    <row r="7" spans="2:26" ht="15.75" thickBot="1" x14ac:dyDescent="0.3">
      <c r="B7" s="82">
        <v>3</v>
      </c>
      <c r="C7" s="9" t="s">
        <v>19</v>
      </c>
      <c r="D7" s="10">
        <v>3848.07</v>
      </c>
      <c r="E7" s="10">
        <v>4034.24</v>
      </c>
      <c r="F7" s="10">
        <v>3899.01</v>
      </c>
      <c r="G7" s="10">
        <v>3794</v>
      </c>
      <c r="H7" s="11">
        <v>3767.38</v>
      </c>
      <c r="I7" s="57">
        <v>3653.01</v>
      </c>
      <c r="J7" s="57">
        <v>3537.59</v>
      </c>
      <c r="K7" s="57">
        <v>3425.96</v>
      </c>
      <c r="L7" s="57">
        <v>3318.62</v>
      </c>
      <c r="M7" s="57">
        <v>3215.56</v>
      </c>
      <c r="N7" s="57">
        <v>3116.66</v>
      </c>
      <c r="O7" s="57">
        <v>3020.87</v>
      </c>
      <c r="P7" s="57">
        <v>2928.99</v>
      </c>
      <c r="Q7" s="57">
        <v>2840.48</v>
      </c>
      <c r="R7" s="57">
        <v>2756.01</v>
      </c>
      <c r="S7" s="57">
        <v>2672.83</v>
      </c>
      <c r="T7" s="57">
        <v>2594.4699999999998</v>
      </c>
      <c r="U7" s="57">
        <v>2518.84</v>
      </c>
      <c r="V7" s="57">
        <v>2446.1799999999998</v>
      </c>
      <c r="W7" s="57">
        <v>2375.1</v>
      </c>
      <c r="X7" s="57">
        <v>2307.36</v>
      </c>
      <c r="Y7" s="57">
        <v>2242.5300000000002</v>
      </c>
      <c r="Z7" s="57">
        <v>2179.09</v>
      </c>
    </row>
    <row r="8" spans="2:26" ht="15.75" thickBot="1" x14ac:dyDescent="0.3">
      <c r="B8" s="82">
        <v>4</v>
      </c>
      <c r="C8" s="9" t="s">
        <v>20</v>
      </c>
      <c r="D8" s="10">
        <v>559.11</v>
      </c>
      <c r="E8" s="10">
        <v>554.09</v>
      </c>
      <c r="F8" s="10">
        <v>563.21</v>
      </c>
      <c r="G8" s="10">
        <v>571</v>
      </c>
      <c r="H8" s="11">
        <v>563.21</v>
      </c>
      <c r="I8" s="57">
        <v>574.39</v>
      </c>
      <c r="J8" s="57">
        <v>579.85</v>
      </c>
      <c r="K8" s="57">
        <v>585.05999999999995</v>
      </c>
      <c r="L8" s="57">
        <v>590.26</v>
      </c>
      <c r="M8" s="57">
        <v>595.22</v>
      </c>
      <c r="N8" s="57">
        <v>600.16999999999996</v>
      </c>
      <c r="O8" s="57">
        <v>605</v>
      </c>
      <c r="P8" s="57">
        <v>609.70000000000005</v>
      </c>
      <c r="Q8" s="57">
        <v>614.27</v>
      </c>
      <c r="R8" s="57">
        <v>618.84</v>
      </c>
      <c r="S8" s="57">
        <v>623.16</v>
      </c>
      <c r="T8" s="57">
        <v>627.48</v>
      </c>
      <c r="U8" s="57">
        <v>631.66999999999996</v>
      </c>
      <c r="V8" s="57">
        <v>635.74</v>
      </c>
      <c r="W8" s="57">
        <v>639.66999999999996</v>
      </c>
      <c r="X8" s="57">
        <v>643.61</v>
      </c>
      <c r="Y8" s="57">
        <v>647.41999999999996</v>
      </c>
      <c r="Z8" s="57">
        <v>651.11</v>
      </c>
    </row>
    <row r="9" spans="2:26" ht="15.75" thickBot="1" x14ac:dyDescent="0.3">
      <c r="B9" s="82">
        <v>5</v>
      </c>
      <c r="C9" s="9" t="s">
        <v>21</v>
      </c>
      <c r="D9" s="10">
        <v>4218.7700000000004</v>
      </c>
      <c r="E9" s="10">
        <v>4376.24</v>
      </c>
      <c r="F9" s="10">
        <v>4623.2700000000004</v>
      </c>
      <c r="G9" s="10">
        <v>4853</v>
      </c>
      <c r="H9" s="11">
        <v>4860.34</v>
      </c>
      <c r="I9" s="57">
        <v>5088.45</v>
      </c>
      <c r="J9" s="57">
        <v>5310.68</v>
      </c>
      <c r="K9" s="57">
        <v>5525.68</v>
      </c>
      <c r="L9" s="57">
        <v>5733.27</v>
      </c>
      <c r="M9" s="57">
        <v>5935.01</v>
      </c>
      <c r="N9" s="57">
        <v>6128.93</v>
      </c>
      <c r="O9" s="57">
        <v>6318.57</v>
      </c>
      <c r="P9" s="57">
        <v>6500.41</v>
      </c>
      <c r="Q9" s="57">
        <v>6677.53</v>
      </c>
      <c r="R9" s="57">
        <v>6849.79</v>
      </c>
      <c r="S9" s="57">
        <v>7016</v>
      </c>
      <c r="T9" s="57">
        <v>7176.94</v>
      </c>
      <c r="U9" s="57">
        <v>7333</v>
      </c>
      <c r="V9" s="57">
        <v>7484.18</v>
      </c>
      <c r="W9" s="57">
        <v>7630.1</v>
      </c>
      <c r="X9" s="57">
        <v>7772.88</v>
      </c>
      <c r="Y9" s="57">
        <v>7911.18</v>
      </c>
      <c r="Z9" s="57">
        <v>8045</v>
      </c>
    </row>
    <row r="10" spans="2:26" ht="15.75" thickBot="1" x14ac:dyDescent="0.3">
      <c r="B10" s="82">
        <v>6</v>
      </c>
      <c r="C10" s="9" t="s">
        <v>22</v>
      </c>
      <c r="D10" s="10">
        <v>7881.26</v>
      </c>
      <c r="E10" s="10">
        <v>7540.97</v>
      </c>
      <c r="F10" s="10">
        <v>7599.81</v>
      </c>
      <c r="G10" s="10">
        <v>7706</v>
      </c>
      <c r="H10" s="11">
        <v>7657.7</v>
      </c>
      <c r="I10" s="57">
        <v>7716.8</v>
      </c>
      <c r="J10" s="57">
        <v>7771.9</v>
      </c>
      <c r="K10" s="57">
        <v>7825.43</v>
      </c>
      <c r="L10" s="57">
        <v>7877.26</v>
      </c>
      <c r="M10" s="57">
        <v>7927.68</v>
      </c>
      <c r="N10" s="57">
        <v>7976.16</v>
      </c>
      <c r="O10" s="57">
        <v>8023.83</v>
      </c>
      <c r="P10" s="57">
        <v>8068.99</v>
      </c>
      <c r="Q10" s="57">
        <v>8113.3</v>
      </c>
      <c r="R10" s="57">
        <v>8154.97</v>
      </c>
      <c r="S10" s="57">
        <v>8197.84</v>
      </c>
      <c r="T10" s="57">
        <v>8237.2800000000007</v>
      </c>
      <c r="U10" s="57">
        <v>8276.2000000000007</v>
      </c>
      <c r="V10" s="57">
        <v>8313.19</v>
      </c>
      <c r="W10" s="57">
        <v>8350.15</v>
      </c>
      <c r="X10" s="57">
        <v>8384.9500000000007</v>
      </c>
      <c r="Y10" s="57">
        <v>8419.4500000000007</v>
      </c>
      <c r="Z10" s="57">
        <v>8452.93</v>
      </c>
    </row>
    <row r="11" spans="2:26" ht="15.75" thickBot="1" x14ac:dyDescent="0.3">
      <c r="B11" s="82">
        <v>7</v>
      </c>
      <c r="C11" s="9" t="s">
        <v>23</v>
      </c>
      <c r="D11" s="10">
        <v>20.99</v>
      </c>
      <c r="E11" s="10">
        <v>20.99</v>
      </c>
      <c r="F11" s="10">
        <v>20.99</v>
      </c>
      <c r="G11" s="10">
        <v>21</v>
      </c>
      <c r="H11" s="11">
        <v>20.99</v>
      </c>
      <c r="I11" s="57">
        <v>20.99</v>
      </c>
      <c r="J11" s="57">
        <v>20.99</v>
      </c>
      <c r="K11" s="57">
        <v>20.99</v>
      </c>
      <c r="L11" s="57">
        <v>20.99</v>
      </c>
      <c r="M11" s="57">
        <v>20.99</v>
      </c>
      <c r="N11" s="57">
        <v>20.99</v>
      </c>
      <c r="O11" s="57">
        <v>20.99</v>
      </c>
      <c r="P11" s="57">
        <v>20.99</v>
      </c>
      <c r="Q11" s="57">
        <v>20.99</v>
      </c>
      <c r="R11" s="57">
        <v>20.99</v>
      </c>
      <c r="S11" s="57">
        <v>20.99</v>
      </c>
      <c r="T11" s="57">
        <v>20.99</v>
      </c>
      <c r="U11" s="57">
        <v>20.99</v>
      </c>
      <c r="V11" s="57">
        <v>20.99</v>
      </c>
      <c r="W11" s="57">
        <v>20.99</v>
      </c>
      <c r="X11" s="57">
        <v>20.99</v>
      </c>
      <c r="Y11" s="57">
        <v>20.99</v>
      </c>
      <c r="Z11" s="57">
        <v>20.99</v>
      </c>
    </row>
    <row r="12" spans="2:26" ht="15.75" thickBot="1" x14ac:dyDescent="0.3">
      <c r="B12" s="7">
        <v>8</v>
      </c>
      <c r="C12" s="9" t="s">
        <v>24</v>
      </c>
      <c r="D12" s="10">
        <v>8.89</v>
      </c>
      <c r="E12" s="10">
        <v>8.89</v>
      </c>
      <c r="F12" s="10">
        <v>8.89</v>
      </c>
      <c r="G12" s="10">
        <v>9</v>
      </c>
      <c r="H12" s="11">
        <v>8.89</v>
      </c>
      <c r="I12" s="57">
        <v>8.89</v>
      </c>
      <c r="J12" s="57">
        <v>8.89</v>
      </c>
      <c r="K12" s="57">
        <v>8.89</v>
      </c>
      <c r="L12" s="57">
        <v>8.89</v>
      </c>
      <c r="M12" s="57">
        <v>8.89</v>
      </c>
      <c r="N12" s="57">
        <v>8.89</v>
      </c>
      <c r="O12" s="57">
        <v>8.89</v>
      </c>
      <c r="P12" s="57">
        <v>8.89</v>
      </c>
      <c r="Q12" s="57">
        <v>8.89</v>
      </c>
      <c r="R12" s="57">
        <v>8.89</v>
      </c>
      <c r="S12" s="57">
        <v>8.89</v>
      </c>
      <c r="T12" s="57">
        <v>8.89</v>
      </c>
      <c r="U12" s="57">
        <v>8.89</v>
      </c>
      <c r="V12" s="57">
        <v>8.89</v>
      </c>
      <c r="W12" s="57">
        <v>8.89</v>
      </c>
      <c r="X12" s="57">
        <v>8.89</v>
      </c>
      <c r="Y12" s="57">
        <v>8.89</v>
      </c>
      <c r="Z12" s="57">
        <v>8.89</v>
      </c>
    </row>
    <row r="13" spans="2:26" ht="15.75" thickBot="1" x14ac:dyDescent="0.3">
      <c r="B13" s="82">
        <v>9</v>
      </c>
      <c r="C13" s="9" t="s">
        <v>25</v>
      </c>
      <c r="D13" s="10">
        <v>1263.78</v>
      </c>
      <c r="E13" s="10">
        <v>1296.77</v>
      </c>
      <c r="F13" s="10">
        <v>1270.17</v>
      </c>
      <c r="G13" s="10">
        <v>1242</v>
      </c>
      <c r="H13" s="11">
        <v>1252.51</v>
      </c>
      <c r="I13" s="57">
        <v>1224.06</v>
      </c>
      <c r="J13" s="57">
        <v>1201.71</v>
      </c>
      <c r="K13" s="57">
        <v>1179.98</v>
      </c>
      <c r="L13" s="57">
        <v>1158.78</v>
      </c>
      <c r="M13" s="57">
        <v>1138.07</v>
      </c>
      <c r="N13" s="57">
        <v>1117.75</v>
      </c>
      <c r="O13" s="57">
        <v>1097.93</v>
      </c>
      <c r="P13" s="57">
        <v>1078.6300000000001</v>
      </c>
      <c r="Q13" s="57">
        <v>1059.7</v>
      </c>
      <c r="R13" s="57">
        <v>1041.29</v>
      </c>
      <c r="S13" s="57">
        <v>1023.25</v>
      </c>
      <c r="T13" s="57">
        <v>1005.72</v>
      </c>
      <c r="U13" s="57">
        <v>988.45</v>
      </c>
      <c r="V13" s="57">
        <v>971.68</v>
      </c>
      <c r="W13" s="57">
        <v>955.43</v>
      </c>
      <c r="X13" s="57">
        <v>939.42</v>
      </c>
      <c r="Y13" s="57">
        <v>923.8</v>
      </c>
      <c r="Z13" s="57">
        <v>908.55</v>
      </c>
    </row>
    <row r="14" spans="2:26" ht="15.75" thickBot="1" x14ac:dyDescent="0.3">
      <c r="B14" s="82">
        <v>10</v>
      </c>
      <c r="C14" s="9" t="s">
        <v>26</v>
      </c>
      <c r="D14" s="10">
        <v>9331.73</v>
      </c>
      <c r="E14" s="10">
        <v>9304.5499999999993</v>
      </c>
      <c r="F14" s="10">
        <v>9281.9500000000007</v>
      </c>
      <c r="G14" s="10">
        <v>9277</v>
      </c>
      <c r="H14" s="11">
        <v>9261.5300000000007</v>
      </c>
      <c r="I14" s="57">
        <v>9241.1299999999992</v>
      </c>
      <c r="J14" s="57">
        <v>9218.86</v>
      </c>
      <c r="K14" s="57">
        <v>9199.39</v>
      </c>
      <c r="L14" s="57">
        <v>9179.92</v>
      </c>
      <c r="M14" s="57">
        <v>9159.5</v>
      </c>
      <c r="N14" s="57">
        <v>9140.9500000000007</v>
      </c>
      <c r="O14" s="57">
        <v>9120.9599999999991</v>
      </c>
      <c r="P14" s="57">
        <v>9102.41</v>
      </c>
      <c r="Q14" s="57">
        <v>9083.85</v>
      </c>
      <c r="R14" s="57">
        <v>9064.7999999999993</v>
      </c>
      <c r="S14" s="57">
        <v>9047.17</v>
      </c>
      <c r="T14" s="57">
        <v>9029.0300000000007</v>
      </c>
      <c r="U14" s="57">
        <v>9010.48</v>
      </c>
      <c r="V14" s="57">
        <v>8993.2800000000007</v>
      </c>
      <c r="W14" s="57">
        <v>8976.59</v>
      </c>
      <c r="X14" s="57">
        <v>8959.3799999999992</v>
      </c>
      <c r="Y14" s="57">
        <v>8941.26</v>
      </c>
      <c r="Z14" s="57">
        <v>8925.91</v>
      </c>
    </row>
    <row r="15" spans="2:26" ht="15.75" thickBot="1" x14ac:dyDescent="0.3">
      <c r="B15" s="82">
        <v>11</v>
      </c>
      <c r="C15" s="9" t="s">
        <v>27</v>
      </c>
      <c r="D15" s="10">
        <v>35.340000000000003</v>
      </c>
      <c r="E15" s="10">
        <v>35.69</v>
      </c>
      <c r="F15" s="10">
        <v>37.03</v>
      </c>
      <c r="G15" s="10">
        <v>37</v>
      </c>
      <c r="H15" s="11">
        <v>36.741850999999997</v>
      </c>
      <c r="I15" s="57">
        <v>37.03</v>
      </c>
      <c r="J15" s="57">
        <v>37.03</v>
      </c>
      <c r="K15" s="57">
        <v>37.03</v>
      </c>
      <c r="L15" s="57">
        <v>37.03</v>
      </c>
      <c r="M15" s="57">
        <v>37.03</v>
      </c>
      <c r="N15" s="57">
        <v>37.03</v>
      </c>
      <c r="O15" s="57">
        <v>37.03</v>
      </c>
      <c r="P15" s="57">
        <v>37.03</v>
      </c>
      <c r="Q15" s="57">
        <v>37.03</v>
      </c>
      <c r="R15" s="57">
        <v>37.03</v>
      </c>
      <c r="S15" s="57">
        <v>37.03</v>
      </c>
      <c r="T15" s="57">
        <v>37.03</v>
      </c>
      <c r="U15" s="57">
        <v>37.03</v>
      </c>
      <c r="V15" s="57">
        <v>37.03</v>
      </c>
      <c r="W15" s="57">
        <v>37.03</v>
      </c>
      <c r="X15" s="57">
        <v>37.03</v>
      </c>
      <c r="Y15" s="57">
        <v>37.03</v>
      </c>
      <c r="Z15" s="57">
        <v>37.03</v>
      </c>
    </row>
    <row r="16" spans="2:26" ht="15.75" thickBot="1" x14ac:dyDescent="0.3">
      <c r="B16" s="82">
        <v>12</v>
      </c>
      <c r="C16" s="53" t="s">
        <v>28</v>
      </c>
      <c r="D16" s="10">
        <v>63.24</v>
      </c>
      <c r="E16" s="10">
        <v>72.040000000000006</v>
      </c>
      <c r="F16" s="10">
        <v>352.43</v>
      </c>
      <c r="G16" s="10">
        <v>582</v>
      </c>
      <c r="H16" s="11">
        <v>624.67999999999995</v>
      </c>
      <c r="I16" s="57">
        <v>889.87</v>
      </c>
      <c r="J16" s="57">
        <v>1149.3800000000001</v>
      </c>
      <c r="K16" s="57">
        <v>1400.51</v>
      </c>
      <c r="L16" s="57">
        <v>1646.76</v>
      </c>
      <c r="M16" s="57">
        <v>1886.73</v>
      </c>
      <c r="N16" s="57">
        <v>2118.6999999999998</v>
      </c>
      <c r="O16" s="57">
        <v>2347.13</v>
      </c>
      <c r="P16" s="57">
        <v>2568.7600000000002</v>
      </c>
      <c r="Q16" s="57">
        <v>2785.48</v>
      </c>
      <c r="R16" s="57">
        <v>2996.75</v>
      </c>
      <c r="S16" s="57">
        <v>3203.49</v>
      </c>
      <c r="T16" s="57">
        <v>3403.45</v>
      </c>
      <c r="U16" s="57">
        <v>3599.66</v>
      </c>
      <c r="V16" s="57">
        <v>3791.37</v>
      </c>
      <c r="W16" s="57">
        <v>3978.82</v>
      </c>
      <c r="X16" s="57">
        <v>4161.75</v>
      </c>
      <c r="Y16" s="57">
        <v>4339.9799999999996</v>
      </c>
      <c r="Z16" s="57">
        <v>4513.97</v>
      </c>
    </row>
    <row r="17" spans="2:26" ht="15.75" thickBot="1" x14ac:dyDescent="0.3">
      <c r="B17" s="82">
        <v>13</v>
      </c>
      <c r="C17" s="9" t="s">
        <v>29</v>
      </c>
      <c r="D17" s="10">
        <v>5069.47</v>
      </c>
      <c r="E17" s="10">
        <v>5073.3999999999996</v>
      </c>
      <c r="F17" s="10">
        <v>5073.8100000000004</v>
      </c>
      <c r="G17" s="10">
        <v>5072</v>
      </c>
      <c r="H17" s="11">
        <v>5073.8100000000004</v>
      </c>
      <c r="I17" s="57">
        <v>5073.79</v>
      </c>
      <c r="J17" s="57">
        <v>5074.71</v>
      </c>
      <c r="K17" s="57">
        <v>5074.6899999999996</v>
      </c>
      <c r="L17" s="57">
        <v>5074.67</v>
      </c>
      <c r="M17" s="57">
        <v>5074.66</v>
      </c>
      <c r="N17" s="57">
        <v>5074.6499999999996</v>
      </c>
      <c r="O17" s="57">
        <v>5075.1499999999996</v>
      </c>
      <c r="P17" s="57">
        <v>5075.1400000000003</v>
      </c>
      <c r="Q17" s="57">
        <v>5075.13</v>
      </c>
      <c r="R17" s="57">
        <v>5075.62</v>
      </c>
      <c r="S17" s="57">
        <v>5075.6099999999997</v>
      </c>
      <c r="T17" s="57">
        <v>5076.1099999999997</v>
      </c>
      <c r="U17" s="57">
        <v>5076.1000000000004</v>
      </c>
      <c r="V17" s="57">
        <v>5075.66</v>
      </c>
      <c r="W17" s="57">
        <v>5075.6499999999996</v>
      </c>
      <c r="X17" s="57">
        <v>5076.1499999999996</v>
      </c>
      <c r="Y17" s="57">
        <v>5076.6400000000003</v>
      </c>
      <c r="Z17" s="57">
        <v>5076.21</v>
      </c>
    </row>
    <row r="18" spans="2:26" ht="15.75" thickBot="1" x14ac:dyDescent="0.3">
      <c r="B18" s="82">
        <v>14</v>
      </c>
      <c r="C18" s="9" t="s">
        <v>30</v>
      </c>
      <c r="D18" s="10">
        <v>448.94</v>
      </c>
      <c r="E18" s="10">
        <v>468.28</v>
      </c>
      <c r="F18" s="10">
        <v>467.6</v>
      </c>
      <c r="G18" s="10">
        <v>467</v>
      </c>
      <c r="H18" s="11">
        <v>467.6</v>
      </c>
      <c r="I18" s="57">
        <v>467.6</v>
      </c>
      <c r="J18" s="57">
        <v>467.6</v>
      </c>
      <c r="K18" s="57">
        <v>467.6</v>
      </c>
      <c r="L18" s="57">
        <v>467.6</v>
      </c>
      <c r="M18" s="57">
        <v>467.6</v>
      </c>
      <c r="N18" s="57">
        <v>467.6</v>
      </c>
      <c r="O18" s="57">
        <v>467.6</v>
      </c>
      <c r="P18" s="57">
        <v>467.6</v>
      </c>
      <c r="Q18" s="57">
        <v>467.6</v>
      </c>
      <c r="R18" s="57">
        <v>467.6</v>
      </c>
      <c r="S18" s="57">
        <v>467.6</v>
      </c>
      <c r="T18" s="57">
        <v>467.6</v>
      </c>
      <c r="U18" s="57">
        <v>467.6</v>
      </c>
      <c r="V18" s="57">
        <v>467.6</v>
      </c>
      <c r="W18" s="57">
        <v>467.6</v>
      </c>
      <c r="X18" s="57">
        <v>467.6</v>
      </c>
      <c r="Y18" s="57">
        <v>467.6</v>
      </c>
      <c r="Z18" s="57">
        <v>467.6</v>
      </c>
    </row>
    <row r="19" spans="2:26" ht="15.75" thickBot="1" x14ac:dyDescent="0.3">
      <c r="B19" s="82">
        <v>15</v>
      </c>
      <c r="C19" s="9" t="s">
        <v>31</v>
      </c>
      <c r="D19" s="10">
        <v>1649.15</v>
      </c>
      <c r="E19" s="10">
        <v>1649.15</v>
      </c>
      <c r="F19" s="10">
        <v>1649.15</v>
      </c>
      <c r="G19" s="10">
        <v>1649</v>
      </c>
      <c r="H19" s="11">
        <v>1649.15</v>
      </c>
      <c r="I19" s="57">
        <v>1649.15</v>
      </c>
      <c r="J19" s="57">
        <v>1649.15</v>
      </c>
      <c r="K19" s="57">
        <v>1649.15</v>
      </c>
      <c r="L19" s="57">
        <v>1649.15</v>
      </c>
      <c r="M19" s="57">
        <v>1649.15</v>
      </c>
      <c r="N19" s="57">
        <v>1649.15</v>
      </c>
      <c r="O19" s="57">
        <v>1649.15</v>
      </c>
      <c r="P19" s="57">
        <v>1649.15</v>
      </c>
      <c r="Q19" s="57">
        <v>1649.15</v>
      </c>
      <c r="R19" s="57">
        <v>1649.15</v>
      </c>
      <c r="S19" s="57">
        <v>1649.15</v>
      </c>
      <c r="T19" s="57">
        <v>1649.15</v>
      </c>
      <c r="U19" s="57">
        <v>1649.15</v>
      </c>
      <c r="V19" s="57">
        <v>1649.15</v>
      </c>
      <c r="W19" s="57">
        <v>1649.15</v>
      </c>
      <c r="X19" s="57">
        <v>1649.15</v>
      </c>
      <c r="Y19" s="57">
        <v>1649.15</v>
      </c>
      <c r="Z19" s="57">
        <v>1649.15</v>
      </c>
    </row>
    <row r="20" spans="2:26" x14ac:dyDescent="0.25">
      <c r="B20" s="84" t="s">
        <v>32</v>
      </c>
      <c r="C20" s="84"/>
      <c r="D20" s="22">
        <f t="shared" ref="D20:F20" si="0">SUM(D5:D19)</f>
        <v>52346.06</v>
      </c>
      <c r="E20" s="22">
        <f t="shared" si="0"/>
        <v>52346.060000000005</v>
      </c>
      <c r="F20" s="22">
        <f t="shared" si="0"/>
        <v>52346.05999999999</v>
      </c>
      <c r="G20" s="22">
        <f>SUM(G5:G19)</f>
        <v>52346</v>
      </c>
      <c r="H20" s="23">
        <f>SUM(H5:H19)</f>
        <v>52345.77185099999</v>
      </c>
      <c r="I20" s="23">
        <f t="shared" ref="I20:Z20" si="1">SUM(I5:I19)</f>
        <v>52346.06</v>
      </c>
      <c r="J20" s="23">
        <f t="shared" si="1"/>
        <v>52346.05999999999</v>
      </c>
      <c r="K20" s="23">
        <f t="shared" si="1"/>
        <v>52346.060000000005</v>
      </c>
      <c r="L20" s="23">
        <f t="shared" si="1"/>
        <v>52346.05999999999</v>
      </c>
      <c r="M20" s="23">
        <f t="shared" si="1"/>
        <v>52346.06</v>
      </c>
      <c r="N20" s="23">
        <f t="shared" si="1"/>
        <v>52346.05999999999</v>
      </c>
      <c r="O20" s="23">
        <f t="shared" si="1"/>
        <v>52346.06</v>
      </c>
      <c r="P20" s="56">
        <f t="shared" si="1"/>
        <v>52346.060000000005</v>
      </c>
      <c r="Q20" s="56">
        <f t="shared" si="1"/>
        <v>52346.06</v>
      </c>
      <c r="R20" s="56">
        <f t="shared" si="1"/>
        <v>52346.060000000005</v>
      </c>
      <c r="S20" s="56">
        <f t="shared" si="1"/>
        <v>52346.06</v>
      </c>
      <c r="T20" s="56">
        <f t="shared" si="1"/>
        <v>52346.06</v>
      </c>
      <c r="U20" s="56">
        <f t="shared" si="1"/>
        <v>52346.060000000005</v>
      </c>
      <c r="V20" s="56">
        <f t="shared" si="1"/>
        <v>52346.060000000012</v>
      </c>
      <c r="W20" s="56">
        <f t="shared" si="1"/>
        <v>52346.060000000005</v>
      </c>
      <c r="X20" s="56">
        <f t="shared" si="1"/>
        <v>52346.06</v>
      </c>
      <c r="Y20" s="56">
        <f t="shared" si="1"/>
        <v>52346.06</v>
      </c>
      <c r="Z20" s="56">
        <f t="shared" si="1"/>
        <v>52346.060000000005</v>
      </c>
    </row>
    <row r="21" spans="2:26" x14ac:dyDescent="0.25">
      <c r="B21" s="99" t="s">
        <v>170</v>
      </c>
      <c r="C21" s="99"/>
    </row>
    <row r="22" spans="2:26" x14ac:dyDescent="0.25">
      <c r="B22" s="86" t="s">
        <v>14</v>
      </c>
      <c r="C22" s="86" t="s">
        <v>15</v>
      </c>
      <c r="D22" s="50">
        <v>1995</v>
      </c>
      <c r="E22" s="51">
        <v>2000</v>
      </c>
      <c r="F22" s="52">
        <v>2005</v>
      </c>
      <c r="G22" s="54" t="s">
        <v>142</v>
      </c>
      <c r="H22" s="54" t="s">
        <v>143</v>
      </c>
      <c r="I22" s="77">
        <v>2015</v>
      </c>
      <c r="J22" s="77">
        <v>2020</v>
      </c>
      <c r="K22" s="77">
        <v>2025</v>
      </c>
      <c r="L22" s="77">
        <v>2030</v>
      </c>
      <c r="M22" s="77">
        <v>2035</v>
      </c>
      <c r="N22" s="77">
        <v>2040</v>
      </c>
      <c r="O22" s="77">
        <v>2045</v>
      </c>
      <c r="P22" s="76">
        <v>2050</v>
      </c>
      <c r="Q22" s="77">
        <v>2055</v>
      </c>
      <c r="R22" s="77">
        <v>2060</v>
      </c>
      <c r="S22" s="77">
        <v>2065</v>
      </c>
      <c r="T22" s="77">
        <v>2070</v>
      </c>
      <c r="U22" s="77">
        <v>2075</v>
      </c>
      <c r="V22" s="77">
        <v>2080</v>
      </c>
      <c r="W22" s="77">
        <v>2085</v>
      </c>
      <c r="X22" s="77">
        <v>2090</v>
      </c>
      <c r="Y22" s="77">
        <v>2095</v>
      </c>
      <c r="Z22" s="77">
        <v>2100</v>
      </c>
    </row>
    <row r="23" spans="2:26" ht="15.75" thickBot="1" x14ac:dyDescent="0.3">
      <c r="B23" s="87"/>
      <c r="C23" s="87"/>
      <c r="D23" s="21" t="s">
        <v>33</v>
      </c>
      <c r="E23" s="21" t="s">
        <v>34</v>
      </c>
      <c r="F23" s="21" t="s">
        <v>33</v>
      </c>
      <c r="G23" s="21" t="s">
        <v>33</v>
      </c>
      <c r="H23" s="21" t="s">
        <v>33</v>
      </c>
      <c r="I23" s="21" t="s">
        <v>33</v>
      </c>
      <c r="J23" s="21" t="s">
        <v>33</v>
      </c>
      <c r="K23" s="21" t="s">
        <v>33</v>
      </c>
      <c r="L23" s="21" t="s">
        <v>33</v>
      </c>
      <c r="M23" s="21" t="s">
        <v>33</v>
      </c>
      <c r="N23" s="21" t="s">
        <v>33</v>
      </c>
      <c r="O23" s="21" t="s">
        <v>33</v>
      </c>
      <c r="P23" s="55" t="s">
        <v>33</v>
      </c>
      <c r="Q23" s="21" t="s">
        <v>33</v>
      </c>
      <c r="R23" s="21" t="s">
        <v>33</v>
      </c>
      <c r="S23" s="21" t="s">
        <v>33</v>
      </c>
      <c r="T23" s="21" t="s">
        <v>33</v>
      </c>
      <c r="U23" s="21" t="s">
        <v>33</v>
      </c>
      <c r="V23" s="21" t="s">
        <v>33</v>
      </c>
      <c r="W23" s="21" t="s">
        <v>33</v>
      </c>
      <c r="X23" s="21" t="s">
        <v>33</v>
      </c>
      <c r="Y23" s="21" t="s">
        <v>33</v>
      </c>
      <c r="Z23" s="21" t="s">
        <v>33</v>
      </c>
    </row>
    <row r="24" spans="2:26" ht="15.75" thickBot="1" x14ac:dyDescent="0.3">
      <c r="B24" s="82">
        <v>1</v>
      </c>
      <c r="C24" s="9" t="s">
        <v>17</v>
      </c>
      <c r="D24" s="62">
        <v>11848.86</v>
      </c>
      <c r="E24" s="62">
        <v>11861.83</v>
      </c>
      <c r="F24" s="62">
        <v>11599.66</v>
      </c>
      <c r="G24" s="62">
        <v>11551.16</v>
      </c>
      <c r="H24" s="62">
        <v>11336.03</v>
      </c>
      <c r="I24" s="62">
        <v>11095.54</v>
      </c>
      <c r="J24" s="62">
        <v>10881</v>
      </c>
      <c r="K24" s="62">
        <v>10685.77</v>
      </c>
      <c r="L24" s="62">
        <v>10512.78</v>
      </c>
      <c r="M24" s="62">
        <v>10355.86</v>
      </c>
      <c r="N24" s="62">
        <v>10215.94</v>
      </c>
      <c r="O24" s="62">
        <v>10083.11</v>
      </c>
      <c r="P24" s="62">
        <v>9971.92</v>
      </c>
      <c r="Q24" s="62">
        <v>9866.01</v>
      </c>
      <c r="R24" s="62">
        <v>9779.5300000000007</v>
      </c>
      <c r="S24" s="62">
        <v>9689.07</v>
      </c>
      <c r="T24" s="62">
        <v>9615.7900000000009</v>
      </c>
      <c r="U24" s="62">
        <v>9546.86</v>
      </c>
      <c r="V24" s="62">
        <v>9490.4699999999993</v>
      </c>
      <c r="W24" s="62">
        <v>9430.32</v>
      </c>
      <c r="X24" s="62">
        <v>9381.65</v>
      </c>
      <c r="Y24" s="62">
        <v>9337.43</v>
      </c>
      <c r="Z24" s="62">
        <v>9291.84</v>
      </c>
    </row>
    <row r="25" spans="2:26" ht="15.75" thickBot="1" x14ac:dyDescent="0.3">
      <c r="B25" s="82">
        <v>2</v>
      </c>
      <c r="C25" s="9" t="s">
        <v>18</v>
      </c>
      <c r="D25" s="62">
        <v>83120.39</v>
      </c>
      <c r="E25" s="62">
        <v>83072.13</v>
      </c>
      <c r="F25" s="62">
        <v>82209.69</v>
      </c>
      <c r="G25" s="62">
        <v>81819.600000000006</v>
      </c>
      <c r="H25" s="62">
        <v>81386.61</v>
      </c>
      <c r="I25" s="62">
        <v>80589.289999999994</v>
      </c>
      <c r="J25" s="62">
        <v>79810.490000000005</v>
      </c>
      <c r="K25" s="62">
        <v>79069.009999999995</v>
      </c>
      <c r="L25" s="62">
        <v>78340.63</v>
      </c>
      <c r="M25" s="62">
        <v>77642.960000000006</v>
      </c>
      <c r="N25" s="62">
        <v>76964.759999999995</v>
      </c>
      <c r="O25" s="62">
        <v>76321.05</v>
      </c>
      <c r="P25" s="62">
        <v>75703.820000000007</v>
      </c>
      <c r="Q25" s="62">
        <v>75092.960000000006</v>
      </c>
      <c r="R25" s="62">
        <v>74508.58</v>
      </c>
      <c r="S25" s="62">
        <v>73948.31</v>
      </c>
      <c r="T25" s="62">
        <v>73409.179999999993</v>
      </c>
      <c r="U25" s="62">
        <v>72890.91</v>
      </c>
      <c r="V25" s="62">
        <v>72391.89</v>
      </c>
      <c r="W25" s="62">
        <v>71924.399999999994</v>
      </c>
      <c r="X25" s="62">
        <v>71454.84</v>
      </c>
      <c r="Y25" s="62">
        <v>71011.649999999994</v>
      </c>
      <c r="Z25" s="62">
        <v>70598.960000000006</v>
      </c>
    </row>
    <row r="26" spans="2:26" ht="15.75" thickBot="1" x14ac:dyDescent="0.3">
      <c r="B26" s="82">
        <v>3</v>
      </c>
      <c r="C26" s="9" t="s">
        <v>19</v>
      </c>
      <c r="D26" s="62">
        <v>4463.4399999999996</v>
      </c>
      <c r="E26" s="62">
        <v>4510.5600000000004</v>
      </c>
      <c r="F26" s="62">
        <v>4552.1400000000003</v>
      </c>
      <c r="G26" s="62">
        <v>4557.68</v>
      </c>
      <c r="H26" s="62">
        <v>4612.21</v>
      </c>
      <c r="I26" s="62">
        <v>4662.22</v>
      </c>
      <c r="J26" s="62">
        <v>4706.04</v>
      </c>
      <c r="K26" s="62">
        <v>4746.54</v>
      </c>
      <c r="L26" s="62">
        <v>4785.3900000000003</v>
      </c>
      <c r="M26" s="62">
        <v>4819.9799999999996</v>
      </c>
      <c r="N26" s="62">
        <v>4855.01</v>
      </c>
      <c r="O26" s="62">
        <v>4880.2700000000004</v>
      </c>
      <c r="P26" s="62">
        <v>4906.46</v>
      </c>
      <c r="Q26" s="62">
        <v>4929.43</v>
      </c>
      <c r="R26" s="62">
        <v>4960.34</v>
      </c>
      <c r="S26" s="62">
        <v>4977.58</v>
      </c>
      <c r="T26" s="62">
        <v>5000.55</v>
      </c>
      <c r="U26" s="62">
        <v>5020.55</v>
      </c>
      <c r="V26" s="62">
        <v>5035.76</v>
      </c>
      <c r="W26" s="62">
        <v>5053.07</v>
      </c>
      <c r="X26" s="62">
        <v>5075.3100000000004</v>
      </c>
      <c r="Y26" s="62">
        <v>5091.93</v>
      </c>
      <c r="Z26" s="62">
        <v>5101.5600000000004</v>
      </c>
    </row>
    <row r="27" spans="2:26" ht="15.75" thickBot="1" x14ac:dyDescent="0.3">
      <c r="B27" s="82">
        <v>4</v>
      </c>
      <c r="C27" s="9" t="s">
        <v>20</v>
      </c>
      <c r="D27" s="62">
        <v>0.93</v>
      </c>
      <c r="E27" s="62">
        <v>0.81</v>
      </c>
      <c r="F27" s="62">
        <v>0.82</v>
      </c>
      <c r="G27" s="62">
        <v>0.74</v>
      </c>
      <c r="H27" s="62">
        <v>0.82</v>
      </c>
      <c r="I27" s="62">
        <v>0.82</v>
      </c>
      <c r="J27" s="62">
        <v>0.82</v>
      </c>
      <c r="K27" s="62">
        <v>0.82</v>
      </c>
      <c r="L27" s="62">
        <v>0.82</v>
      </c>
      <c r="M27" s="62">
        <v>0.82</v>
      </c>
      <c r="N27" s="62">
        <v>0.82</v>
      </c>
      <c r="O27" s="62">
        <v>0.82</v>
      </c>
      <c r="P27" s="62">
        <v>0.82</v>
      </c>
      <c r="Q27" s="62">
        <v>0.82</v>
      </c>
      <c r="R27" s="62">
        <v>0.82</v>
      </c>
      <c r="S27" s="62">
        <v>0.82</v>
      </c>
      <c r="T27" s="62">
        <v>0.82</v>
      </c>
      <c r="U27" s="62">
        <v>0.82</v>
      </c>
      <c r="V27" s="62">
        <v>0.82</v>
      </c>
      <c r="W27" s="62">
        <v>0.82</v>
      </c>
      <c r="X27" s="62">
        <v>0.82</v>
      </c>
      <c r="Y27" s="62">
        <v>0.82</v>
      </c>
      <c r="Z27" s="62">
        <v>0.82</v>
      </c>
    </row>
    <row r="28" spans="2:26" ht="15.75" thickBot="1" x14ac:dyDescent="0.3">
      <c r="B28" s="82">
        <v>5</v>
      </c>
      <c r="C28" s="9" t="s">
        <v>21</v>
      </c>
      <c r="D28" s="62">
        <v>1278.94</v>
      </c>
      <c r="E28" s="62">
        <v>1357.33</v>
      </c>
      <c r="F28" s="62">
        <v>1416.12</v>
      </c>
      <c r="G28" s="62">
        <v>1421.72</v>
      </c>
      <c r="H28" s="62">
        <v>1416.12</v>
      </c>
      <c r="I28" s="62">
        <v>1416.12</v>
      </c>
      <c r="J28" s="62">
        <v>1416.12</v>
      </c>
      <c r="K28" s="62">
        <v>1416.12</v>
      </c>
      <c r="L28" s="62">
        <v>1416.12</v>
      </c>
      <c r="M28" s="62">
        <v>1416.12</v>
      </c>
      <c r="N28" s="62">
        <v>1416.12</v>
      </c>
      <c r="O28" s="62">
        <v>1416.12</v>
      </c>
      <c r="P28" s="62">
        <v>1416.12</v>
      </c>
      <c r="Q28" s="62">
        <v>1416.12</v>
      </c>
      <c r="R28" s="62">
        <v>1416.12</v>
      </c>
      <c r="S28" s="62">
        <v>1416.12</v>
      </c>
      <c r="T28" s="62">
        <v>1416.12</v>
      </c>
      <c r="U28" s="62">
        <v>1416.12</v>
      </c>
      <c r="V28" s="62">
        <v>1416.12</v>
      </c>
      <c r="W28" s="62">
        <v>1416.12</v>
      </c>
      <c r="X28" s="62">
        <v>1416.12</v>
      </c>
      <c r="Y28" s="62">
        <v>1416.12</v>
      </c>
      <c r="Z28" s="62">
        <v>1416.12</v>
      </c>
    </row>
    <row r="29" spans="2:26" ht="15.75" thickBot="1" x14ac:dyDescent="0.3">
      <c r="B29" s="82">
        <v>6</v>
      </c>
      <c r="C29" s="9" t="s">
        <v>22</v>
      </c>
      <c r="D29" s="62">
        <v>407.9</v>
      </c>
      <c r="E29" s="62">
        <v>413.83</v>
      </c>
      <c r="F29" s="62">
        <v>413.31</v>
      </c>
      <c r="G29" s="62">
        <v>415.38</v>
      </c>
      <c r="H29" s="62">
        <v>413.31</v>
      </c>
      <c r="I29" s="62">
        <v>413.31</v>
      </c>
      <c r="J29" s="62">
        <v>413.31</v>
      </c>
      <c r="K29" s="62">
        <v>413.31</v>
      </c>
      <c r="L29" s="62">
        <v>413.31</v>
      </c>
      <c r="M29" s="62">
        <v>413.31</v>
      </c>
      <c r="N29" s="62">
        <v>413.31</v>
      </c>
      <c r="O29" s="62">
        <v>413.31</v>
      </c>
      <c r="P29" s="62">
        <v>413.31</v>
      </c>
      <c r="Q29" s="62">
        <v>413.31</v>
      </c>
      <c r="R29" s="62">
        <v>413.31</v>
      </c>
      <c r="S29" s="62">
        <v>413.31</v>
      </c>
      <c r="T29" s="62">
        <v>413.31</v>
      </c>
      <c r="U29" s="62">
        <v>413.31</v>
      </c>
      <c r="V29" s="62">
        <v>413.31</v>
      </c>
      <c r="W29" s="62">
        <v>413.31</v>
      </c>
      <c r="X29" s="62">
        <v>413.31</v>
      </c>
      <c r="Y29" s="62">
        <v>413.31</v>
      </c>
      <c r="Z29" s="62">
        <v>413.31</v>
      </c>
    </row>
    <row r="30" spans="2:26" ht="15.75" thickBot="1" x14ac:dyDescent="0.3">
      <c r="B30" s="82">
        <v>7</v>
      </c>
      <c r="C30" s="9" t="s">
        <v>23</v>
      </c>
      <c r="D30" s="62">
        <v>3.39</v>
      </c>
      <c r="E30" s="62">
        <v>3.57</v>
      </c>
      <c r="F30" s="62">
        <v>3.71</v>
      </c>
      <c r="G30" s="62">
        <v>3.65</v>
      </c>
      <c r="H30" s="62">
        <v>3.71</v>
      </c>
      <c r="I30" s="62">
        <v>3.71</v>
      </c>
      <c r="J30" s="62">
        <v>3.71</v>
      </c>
      <c r="K30" s="62">
        <v>3.71</v>
      </c>
      <c r="L30" s="62">
        <v>3.71</v>
      </c>
      <c r="M30" s="62">
        <v>3.71</v>
      </c>
      <c r="N30" s="62">
        <v>3.71</v>
      </c>
      <c r="O30" s="62">
        <v>3.71</v>
      </c>
      <c r="P30" s="62">
        <v>3.71</v>
      </c>
      <c r="Q30" s="62">
        <v>3.71</v>
      </c>
      <c r="R30" s="62">
        <v>3.71</v>
      </c>
      <c r="S30" s="62">
        <v>3.71</v>
      </c>
      <c r="T30" s="62">
        <v>3.71</v>
      </c>
      <c r="U30" s="62">
        <v>3.71</v>
      </c>
      <c r="V30" s="62">
        <v>3.71</v>
      </c>
      <c r="W30" s="62">
        <v>3.71</v>
      </c>
      <c r="X30" s="62">
        <v>3.71</v>
      </c>
      <c r="Y30" s="62">
        <v>3.71</v>
      </c>
      <c r="Z30" s="62">
        <v>3.71</v>
      </c>
    </row>
    <row r="31" spans="2:26" ht="15.75" thickBot="1" x14ac:dyDescent="0.3">
      <c r="B31" s="7">
        <v>8</v>
      </c>
      <c r="C31" s="9" t="s">
        <v>25</v>
      </c>
      <c r="D31" s="62">
        <v>19248.45</v>
      </c>
      <c r="E31" s="62">
        <v>19089.32</v>
      </c>
      <c r="F31" s="62">
        <v>18875.84</v>
      </c>
      <c r="G31" s="62">
        <v>18850.2</v>
      </c>
      <c r="H31" s="62">
        <v>18684.28</v>
      </c>
      <c r="I31" s="62">
        <v>18509.95</v>
      </c>
      <c r="J31" s="62">
        <v>18349.349999999999</v>
      </c>
      <c r="K31" s="62">
        <v>18198.63</v>
      </c>
      <c r="L31" s="62">
        <v>18057.41</v>
      </c>
      <c r="M31" s="62">
        <v>17926.919999999998</v>
      </c>
      <c r="N31" s="62">
        <v>17806.990000000002</v>
      </c>
      <c r="O31" s="62">
        <v>17694.36</v>
      </c>
      <c r="P31" s="62">
        <v>17585.400000000001</v>
      </c>
      <c r="Q31" s="62">
        <v>17494.88</v>
      </c>
      <c r="R31" s="62">
        <v>17402.060000000001</v>
      </c>
      <c r="S31" s="62">
        <v>17326.189999999999</v>
      </c>
      <c r="T31" s="62">
        <v>17248.419999999998</v>
      </c>
      <c r="U31" s="62">
        <v>17178.87</v>
      </c>
      <c r="V31" s="62">
        <v>17115.11</v>
      </c>
      <c r="W31" s="62">
        <v>17050.79</v>
      </c>
      <c r="X31" s="62">
        <v>17001.419999999998</v>
      </c>
      <c r="Y31" s="62">
        <v>16949.099999999999</v>
      </c>
      <c r="Z31" s="62">
        <v>16903.93</v>
      </c>
    </row>
    <row r="32" spans="2:26" ht="15.75" thickBot="1" x14ac:dyDescent="0.3">
      <c r="B32" s="82">
        <v>9</v>
      </c>
      <c r="C32" s="9" t="s">
        <v>26</v>
      </c>
      <c r="D32" s="62">
        <v>318.64999999999998</v>
      </c>
      <c r="E32" s="62">
        <v>304.27</v>
      </c>
      <c r="F32" s="62">
        <v>232.75</v>
      </c>
      <c r="G32" s="62">
        <v>220.35</v>
      </c>
      <c r="H32" s="62">
        <v>232.75</v>
      </c>
      <c r="I32" s="62">
        <v>232.75</v>
      </c>
      <c r="J32" s="62">
        <v>232.75</v>
      </c>
      <c r="K32" s="62">
        <v>232.75</v>
      </c>
      <c r="L32" s="62">
        <v>232.75</v>
      </c>
      <c r="M32" s="62">
        <v>232.75</v>
      </c>
      <c r="N32" s="62">
        <v>232.75</v>
      </c>
      <c r="O32" s="62">
        <v>232.75</v>
      </c>
      <c r="P32" s="62">
        <v>232.75</v>
      </c>
      <c r="Q32" s="62">
        <v>232.75</v>
      </c>
      <c r="R32" s="62">
        <v>232.75</v>
      </c>
      <c r="S32" s="62">
        <v>232.75</v>
      </c>
      <c r="T32" s="62">
        <v>232.75</v>
      </c>
      <c r="U32" s="62">
        <v>232.75</v>
      </c>
      <c r="V32" s="62">
        <v>232.75</v>
      </c>
      <c r="W32" s="62">
        <v>232.75</v>
      </c>
      <c r="X32" s="62">
        <v>232.75</v>
      </c>
      <c r="Y32" s="62">
        <v>232.75</v>
      </c>
      <c r="Z32" s="62">
        <v>232.75</v>
      </c>
    </row>
    <row r="33" spans="2:26" ht="15.75" thickBot="1" x14ac:dyDescent="0.3">
      <c r="B33" s="82">
        <v>10</v>
      </c>
      <c r="C33" s="9" t="s">
        <v>27</v>
      </c>
      <c r="D33" s="62">
        <v>25.19</v>
      </c>
      <c r="E33" s="62">
        <v>25.33</v>
      </c>
      <c r="F33" s="62">
        <v>25.44</v>
      </c>
      <c r="G33" s="62">
        <v>24.85</v>
      </c>
      <c r="H33" s="62">
        <v>25.44</v>
      </c>
      <c r="I33" s="62">
        <v>25.44</v>
      </c>
      <c r="J33" s="62">
        <v>25.44</v>
      </c>
      <c r="K33" s="62">
        <v>25.44</v>
      </c>
      <c r="L33" s="62">
        <v>25.44</v>
      </c>
      <c r="M33" s="62">
        <v>25.44</v>
      </c>
      <c r="N33" s="62">
        <v>25.44</v>
      </c>
      <c r="O33" s="62">
        <v>25.44</v>
      </c>
      <c r="P33" s="62">
        <v>25.44</v>
      </c>
      <c r="Q33" s="62">
        <v>25.44</v>
      </c>
      <c r="R33" s="62">
        <v>25.44</v>
      </c>
      <c r="S33" s="62">
        <v>25.44</v>
      </c>
      <c r="T33" s="62">
        <v>25.44</v>
      </c>
      <c r="U33" s="62">
        <v>25.44</v>
      </c>
      <c r="V33" s="62">
        <v>25.44</v>
      </c>
      <c r="W33" s="62">
        <v>25.44</v>
      </c>
      <c r="X33" s="62">
        <v>25.44</v>
      </c>
      <c r="Y33" s="62">
        <v>25.44</v>
      </c>
      <c r="Z33" s="62">
        <v>25.44</v>
      </c>
    </row>
    <row r="34" spans="2:26" ht="15.75" thickBot="1" x14ac:dyDescent="0.3">
      <c r="B34" s="82">
        <v>11</v>
      </c>
      <c r="C34" s="53" t="s">
        <v>28</v>
      </c>
      <c r="D34" s="62">
        <v>236.81</v>
      </c>
      <c r="E34" s="62">
        <v>284.69</v>
      </c>
      <c r="F34" s="62">
        <v>1599.95</v>
      </c>
      <c r="G34" s="62">
        <v>2061.75</v>
      </c>
      <c r="H34" s="62">
        <v>2818.15</v>
      </c>
      <c r="I34" s="62">
        <v>3980.28</v>
      </c>
      <c r="J34" s="62">
        <v>5090.3999999999996</v>
      </c>
      <c r="K34" s="62">
        <v>6137.33</v>
      </c>
      <c r="L34" s="62">
        <v>7141.07</v>
      </c>
      <c r="M34" s="62">
        <v>8091.56</v>
      </c>
      <c r="N34" s="62">
        <v>8994.58</v>
      </c>
      <c r="O34" s="62">
        <v>9858.49</v>
      </c>
      <c r="P34" s="62">
        <v>10669.68</v>
      </c>
      <c r="Q34" s="62">
        <v>11454</v>
      </c>
      <c r="R34" s="62">
        <v>12186.77</v>
      </c>
      <c r="S34" s="62">
        <v>12896.13</v>
      </c>
      <c r="T34" s="62">
        <v>13563.34</v>
      </c>
      <c r="U34" s="62">
        <v>14200.09</v>
      </c>
      <c r="V34" s="62">
        <v>14804.05</v>
      </c>
      <c r="W34" s="62">
        <v>15378.7</v>
      </c>
      <c r="X34" s="62">
        <v>15924.06</v>
      </c>
      <c r="Y34" s="62">
        <v>16447.169999999998</v>
      </c>
      <c r="Z34" s="62">
        <v>16940.990000000002</v>
      </c>
    </row>
    <row r="35" spans="2:26" ht="15.75" thickBot="1" x14ac:dyDescent="0.3">
      <c r="B35" s="82">
        <v>12</v>
      </c>
      <c r="C35" s="9" t="s">
        <v>29</v>
      </c>
      <c r="D35" s="62">
        <v>250.81</v>
      </c>
      <c r="E35" s="62">
        <v>277.76</v>
      </c>
      <c r="F35" s="62">
        <v>272.92</v>
      </c>
      <c r="G35" s="62">
        <v>275.04000000000002</v>
      </c>
      <c r="H35" s="62">
        <v>272.92</v>
      </c>
      <c r="I35" s="62">
        <v>272.92</v>
      </c>
      <c r="J35" s="62">
        <v>272.92</v>
      </c>
      <c r="K35" s="62">
        <v>272.92</v>
      </c>
      <c r="L35" s="62">
        <v>272.92</v>
      </c>
      <c r="M35" s="62">
        <v>272.92</v>
      </c>
      <c r="N35" s="62">
        <v>272.92</v>
      </c>
      <c r="O35" s="62">
        <v>272.92</v>
      </c>
      <c r="P35" s="62">
        <v>272.92</v>
      </c>
      <c r="Q35" s="62">
        <v>272.92</v>
      </c>
      <c r="R35" s="62">
        <v>272.92</v>
      </c>
      <c r="S35" s="62">
        <v>272.92</v>
      </c>
      <c r="T35" s="62">
        <v>272.92</v>
      </c>
      <c r="U35" s="62">
        <v>272.92</v>
      </c>
      <c r="V35" s="62">
        <v>272.92</v>
      </c>
      <c r="W35" s="62">
        <v>272.92</v>
      </c>
      <c r="X35" s="62">
        <v>272.92</v>
      </c>
      <c r="Y35" s="62">
        <v>272.92</v>
      </c>
      <c r="Z35" s="62">
        <v>272.92</v>
      </c>
    </row>
    <row r="36" spans="2:26" ht="15.75" thickBot="1" x14ac:dyDescent="0.3">
      <c r="B36" s="82">
        <v>13</v>
      </c>
      <c r="C36" s="9" t="s">
        <v>30</v>
      </c>
      <c r="D36" s="62">
        <v>266.54000000000002</v>
      </c>
      <c r="E36" s="62">
        <v>268.87</v>
      </c>
      <c r="F36" s="62">
        <v>267.95</v>
      </c>
      <c r="G36" s="62">
        <v>268.18</v>
      </c>
      <c r="H36" s="62">
        <v>267.95</v>
      </c>
      <c r="I36" s="62">
        <v>267.95</v>
      </c>
      <c r="J36" s="62">
        <v>267.95</v>
      </c>
      <c r="K36" s="62">
        <v>267.95</v>
      </c>
      <c r="L36" s="62">
        <v>267.95</v>
      </c>
      <c r="M36" s="62">
        <v>267.95</v>
      </c>
      <c r="N36" s="62">
        <v>267.95</v>
      </c>
      <c r="O36" s="62">
        <v>267.95</v>
      </c>
      <c r="P36" s="62">
        <v>267.95</v>
      </c>
      <c r="Q36" s="62">
        <v>267.95</v>
      </c>
      <c r="R36" s="62">
        <v>267.95</v>
      </c>
      <c r="S36" s="62">
        <v>267.95</v>
      </c>
      <c r="T36" s="62">
        <v>267.95</v>
      </c>
      <c r="U36" s="62">
        <v>267.95</v>
      </c>
      <c r="V36" s="62">
        <v>267.95</v>
      </c>
      <c r="W36" s="62">
        <v>267.95</v>
      </c>
      <c r="X36" s="62">
        <v>267.95</v>
      </c>
      <c r="Y36" s="62">
        <v>267.95</v>
      </c>
      <c r="Z36" s="62">
        <v>267.95</v>
      </c>
    </row>
    <row r="37" spans="2:26" x14ac:dyDescent="0.25">
      <c r="B37" s="84" t="s">
        <v>32</v>
      </c>
      <c r="C37" s="84"/>
      <c r="D37" s="22">
        <f t="shared" ref="D37:Z37" si="2">SUM(D24:D36)</f>
        <v>121470.29999999997</v>
      </c>
      <c r="E37" s="22">
        <f t="shared" si="2"/>
        <v>121470.3</v>
      </c>
      <c r="F37" s="22">
        <f t="shared" si="2"/>
        <v>121470.3</v>
      </c>
      <c r="G37" s="22">
        <f t="shared" si="2"/>
        <v>121470.3</v>
      </c>
      <c r="H37" s="23">
        <f t="shared" si="2"/>
        <v>121470.3</v>
      </c>
      <c r="I37" s="23">
        <f t="shared" si="2"/>
        <v>121470.29999999999</v>
      </c>
      <c r="J37" s="23">
        <f t="shared" si="2"/>
        <v>121470.29999999999</v>
      </c>
      <c r="K37" s="23">
        <f t="shared" si="2"/>
        <v>121470.3</v>
      </c>
      <c r="L37" s="23">
        <f t="shared" si="2"/>
        <v>121470.30000000002</v>
      </c>
      <c r="M37" s="23">
        <f t="shared" si="2"/>
        <v>121470.3</v>
      </c>
      <c r="N37" s="23">
        <f t="shared" si="2"/>
        <v>121470.3</v>
      </c>
      <c r="O37" s="23">
        <f t="shared" si="2"/>
        <v>121470.30000000002</v>
      </c>
      <c r="P37" s="56">
        <f t="shared" si="2"/>
        <v>121470.30000000002</v>
      </c>
      <c r="Q37" s="56">
        <f t="shared" si="2"/>
        <v>121470.3</v>
      </c>
      <c r="R37" s="56">
        <f t="shared" si="2"/>
        <v>121470.3</v>
      </c>
      <c r="S37" s="56">
        <f t="shared" si="2"/>
        <v>121470.30000000002</v>
      </c>
      <c r="T37" s="56">
        <f t="shared" si="2"/>
        <v>121470.3</v>
      </c>
      <c r="U37" s="56">
        <f t="shared" si="2"/>
        <v>121470.3</v>
      </c>
      <c r="V37" s="56">
        <f t="shared" si="2"/>
        <v>121470.3</v>
      </c>
      <c r="W37" s="56">
        <f t="shared" si="2"/>
        <v>121470.3</v>
      </c>
      <c r="X37" s="56">
        <f t="shared" si="2"/>
        <v>121470.29999999999</v>
      </c>
      <c r="Y37" s="56">
        <f t="shared" si="2"/>
        <v>121470.29999999997</v>
      </c>
      <c r="Z37" s="56">
        <f t="shared" si="2"/>
        <v>121470.3</v>
      </c>
    </row>
    <row r="43" spans="2:26" x14ac:dyDescent="0.25">
      <c r="B43" s="78"/>
      <c r="C43" s="68"/>
      <c r="D43" s="80"/>
      <c r="H43" s="79"/>
    </row>
    <row r="44" spans="2:26" x14ac:dyDescent="0.25">
      <c r="B44" s="78"/>
      <c r="C44" s="68"/>
      <c r="D44" s="80"/>
      <c r="H44" s="79"/>
    </row>
    <row r="45" spans="2:26" x14ac:dyDescent="0.25">
      <c r="B45" s="78"/>
      <c r="C45" s="68"/>
      <c r="D45" s="80"/>
      <c r="H45" s="79"/>
    </row>
    <row r="46" spans="2:26" x14ac:dyDescent="0.25">
      <c r="B46" s="78"/>
      <c r="C46" s="68"/>
      <c r="D46" s="80"/>
      <c r="H46" s="79"/>
    </row>
    <row r="47" spans="2:26" x14ac:dyDescent="0.25">
      <c r="B47" s="44"/>
      <c r="C47" s="68"/>
      <c r="D47" s="80"/>
      <c r="H47" s="79"/>
    </row>
    <row r="48" spans="2:26" x14ac:dyDescent="0.25">
      <c r="B48" s="78"/>
      <c r="C48" s="68"/>
      <c r="D48" s="80"/>
      <c r="H48" s="79"/>
    </row>
    <row r="49" spans="2:8" x14ac:dyDescent="0.25">
      <c r="B49" s="78"/>
      <c r="C49" s="68"/>
      <c r="D49" s="80"/>
      <c r="H49" s="79"/>
    </row>
    <row r="50" spans="2:8" x14ac:dyDescent="0.25">
      <c r="B50" s="78"/>
      <c r="C50" s="68"/>
      <c r="D50" s="80"/>
      <c r="H50" s="79"/>
    </row>
    <row r="51" spans="2:8" x14ac:dyDescent="0.25">
      <c r="B51" s="78"/>
      <c r="C51" s="81"/>
      <c r="D51" s="80"/>
    </row>
    <row r="52" spans="2:8" x14ac:dyDescent="0.25">
      <c r="B52" s="78"/>
      <c r="C52" s="68"/>
      <c r="D52" s="80"/>
    </row>
    <row r="53" spans="2:8" x14ac:dyDescent="0.25">
      <c r="B53" s="78"/>
      <c r="C53" s="68"/>
      <c r="D53" s="80"/>
    </row>
    <row r="54" spans="2:8" x14ac:dyDescent="0.25">
      <c r="B54" s="78"/>
      <c r="C54" s="68"/>
      <c r="D54" s="80"/>
    </row>
    <row r="55" spans="2:8" x14ac:dyDescent="0.25">
      <c r="B55" s="80"/>
      <c r="C55" s="80"/>
      <c r="D55" s="80"/>
    </row>
  </sheetData>
  <mergeCells count="6">
    <mergeCell ref="B3:B4"/>
    <mergeCell ref="C3:C4"/>
    <mergeCell ref="B20:C20"/>
    <mergeCell ref="B22:B23"/>
    <mergeCell ref="C22:C23"/>
    <mergeCell ref="B37:C37"/>
  </mergeCells>
  <conditionalFormatting sqref="G5:H19">
    <cfRule type="dataBar" priority="2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{C7C8E668-5101-4475-967D-A324C5A883D2}</x14:id>
        </ext>
      </extLst>
    </cfRule>
  </conditionalFormatting>
  <conditionalFormatting sqref="I5:Z5">
    <cfRule type="colorScale" priority="26">
      <colorScale>
        <cfvo type="min"/>
        <cfvo type="max"/>
        <color rgb="FFFCFCFF"/>
        <color rgb="FF63BE7B"/>
      </colorScale>
    </cfRule>
  </conditionalFormatting>
  <conditionalFormatting sqref="I6:Z6">
    <cfRule type="colorScale" priority="25">
      <colorScale>
        <cfvo type="min"/>
        <cfvo type="max"/>
        <color rgb="FFFCFCFF"/>
        <color rgb="FF63BE7B"/>
      </colorScale>
    </cfRule>
  </conditionalFormatting>
  <conditionalFormatting sqref="I7:Z7">
    <cfRule type="colorScale" priority="24">
      <colorScale>
        <cfvo type="min"/>
        <cfvo type="max"/>
        <color rgb="FFFCFCFF"/>
        <color rgb="FF63BE7B"/>
      </colorScale>
    </cfRule>
  </conditionalFormatting>
  <conditionalFormatting sqref="I8:Z8">
    <cfRule type="colorScale" priority="23">
      <colorScale>
        <cfvo type="min"/>
        <cfvo type="max"/>
        <color rgb="FFFCFCFF"/>
        <color rgb="FF63BE7B"/>
      </colorScale>
    </cfRule>
  </conditionalFormatting>
  <conditionalFormatting sqref="I9:Z9">
    <cfRule type="colorScale" priority="22">
      <colorScale>
        <cfvo type="min"/>
        <cfvo type="max"/>
        <color rgb="FFFCFCFF"/>
        <color rgb="FF63BE7B"/>
      </colorScale>
    </cfRule>
  </conditionalFormatting>
  <conditionalFormatting sqref="I10:Z10">
    <cfRule type="colorScale" priority="21">
      <colorScale>
        <cfvo type="min"/>
        <cfvo type="max"/>
        <color rgb="FFFCFCFF"/>
        <color rgb="FF63BE7B"/>
      </colorScale>
    </cfRule>
  </conditionalFormatting>
  <conditionalFormatting sqref="I13:Z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I14:Z14">
    <cfRule type="colorScale" priority="19">
      <colorScale>
        <cfvo type="min"/>
        <cfvo type="max"/>
        <color rgb="FFFCFCFF"/>
        <color rgb="FF63BE7B"/>
      </colorScale>
    </cfRule>
  </conditionalFormatting>
  <conditionalFormatting sqref="I16:Z16">
    <cfRule type="colorScale" priority="18">
      <colorScale>
        <cfvo type="min"/>
        <cfvo type="max"/>
        <color rgb="FFFCFCFF"/>
        <color rgb="FF63BE7B"/>
      </colorScale>
    </cfRule>
  </conditionalFormatting>
  <conditionalFormatting sqref="I17:Z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I24:Z24">
    <cfRule type="colorScale" priority="16">
      <colorScale>
        <cfvo type="min"/>
        <cfvo type="max"/>
        <color rgb="FFFCFCFF"/>
        <color rgb="FF63BE7B"/>
      </colorScale>
    </cfRule>
  </conditionalFormatting>
  <conditionalFormatting sqref="I25:Z25">
    <cfRule type="colorScale" priority="15">
      <colorScale>
        <cfvo type="min"/>
        <cfvo type="max"/>
        <color rgb="FFFCFCFF"/>
        <color rgb="FF63BE7B"/>
      </colorScale>
    </cfRule>
  </conditionalFormatting>
  <conditionalFormatting sqref="I26:Z26">
    <cfRule type="colorScale" priority="14">
      <colorScale>
        <cfvo type="min"/>
        <cfvo type="max"/>
        <color rgb="FFFCFCFF"/>
        <color rgb="FF63BE7B"/>
      </colorScale>
    </cfRule>
  </conditionalFormatting>
  <conditionalFormatting sqref="I27:Z27">
    <cfRule type="colorScale" priority="13">
      <colorScale>
        <cfvo type="min"/>
        <cfvo type="max"/>
        <color rgb="FFFCFCFF"/>
        <color rgb="FF63BE7B"/>
      </colorScale>
    </cfRule>
  </conditionalFormatting>
  <conditionalFormatting sqref="I28:Z28">
    <cfRule type="colorScale" priority="12">
      <colorScale>
        <cfvo type="min"/>
        <cfvo type="max"/>
        <color rgb="FFFCFCFF"/>
        <color rgb="FF63BE7B"/>
      </colorScale>
    </cfRule>
  </conditionalFormatting>
  <conditionalFormatting sqref="I29:Z29">
    <cfRule type="colorScale" priority="11">
      <colorScale>
        <cfvo type="min"/>
        <cfvo type="max"/>
        <color rgb="FFFCFCFF"/>
        <color rgb="FF63BE7B"/>
      </colorScale>
    </cfRule>
  </conditionalFormatting>
  <conditionalFormatting sqref="I32:Z32">
    <cfRule type="colorScale" priority="10">
      <colorScale>
        <cfvo type="min"/>
        <cfvo type="max"/>
        <color rgb="FFFCFCFF"/>
        <color rgb="FF63BE7B"/>
      </colorScale>
    </cfRule>
  </conditionalFormatting>
  <conditionalFormatting sqref="I33:Z33">
    <cfRule type="colorScale" priority="9">
      <colorScale>
        <cfvo type="min"/>
        <cfvo type="max"/>
        <color rgb="FFFCFCFF"/>
        <color rgb="FF63BE7B"/>
      </colorScale>
    </cfRule>
  </conditionalFormatting>
  <conditionalFormatting sqref="I35:Z35">
    <cfRule type="colorScale" priority="8">
      <colorScale>
        <cfvo type="min"/>
        <cfvo type="max"/>
        <color rgb="FFFCFCFF"/>
        <color rgb="FF63BE7B"/>
      </colorScale>
    </cfRule>
  </conditionalFormatting>
  <conditionalFormatting sqref="I36:Z36">
    <cfRule type="colorScale" priority="7">
      <colorScale>
        <cfvo type="min"/>
        <cfvo type="max"/>
        <color rgb="FFFCFCFF"/>
        <color rgb="FF63BE7B"/>
      </colorScale>
    </cfRule>
  </conditionalFormatting>
  <conditionalFormatting sqref="G24:G36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{ED811588-1454-49A8-A5AF-40A8D8125457}</x14:id>
        </ext>
      </extLst>
    </cfRule>
  </conditionalFormatting>
  <conditionalFormatting sqref="H24:H36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{3EF660D1-8BF5-49AE-9EFA-FDF7D4E129B5}</x14:id>
        </ext>
      </extLst>
    </cfRule>
  </conditionalFormatting>
  <conditionalFormatting sqref="I34:Z34">
    <cfRule type="colorScale" priority="2">
      <colorScale>
        <cfvo type="min"/>
        <cfvo type="max"/>
        <color rgb="FFFCFCFF"/>
        <color rgb="FF63BE7B"/>
      </colorScale>
    </cfRule>
  </conditionalFormatting>
  <conditionalFormatting sqref="I31:Z31">
    <cfRule type="colorScale" priority="1">
      <colorScale>
        <cfvo type="min"/>
        <cfvo type="max"/>
        <color rgb="FFFCFCFF"/>
        <color rgb="FF63BE7B"/>
      </colorScale>
    </cfRule>
  </conditionalFormatting>
  <pageMargins left="0.25" right="0.25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7C8E668-5101-4475-967D-A324C5A883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G5:H19</xm:sqref>
        </x14:conditionalFormatting>
        <x14:conditionalFormatting xmlns:xm="http://schemas.microsoft.com/office/excel/2006/main">
          <x14:cfRule type="dataBar" id="{ED811588-1454-49A8-A5AF-40A8D81254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G24:G36</xm:sqref>
        </x14:conditionalFormatting>
        <x14:conditionalFormatting xmlns:xm="http://schemas.microsoft.com/office/excel/2006/main">
          <x14:cfRule type="dataBar" id="{3EF660D1-8BF5-49AE-9EFA-FDF7D4E129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H24:H36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Sources</vt:lpstr>
      <vt:lpstr>Historical_Change</vt:lpstr>
      <vt:lpstr>MLP</vt:lpstr>
      <vt:lpstr>LUPrediction</vt:lpstr>
      <vt:lpstr>MLP!Print_Area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 Quan</dc:creator>
  <cp:lastModifiedBy>Dau Quan</cp:lastModifiedBy>
  <cp:lastPrinted>2019-10-21T14:06:35Z</cp:lastPrinted>
  <dcterms:created xsi:type="dcterms:W3CDTF">2019-04-05T12:29:27Z</dcterms:created>
  <dcterms:modified xsi:type="dcterms:W3CDTF">2019-12-17T09:43:45Z</dcterms:modified>
</cp:coreProperties>
</file>