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X:\AreaSostenibilitat\Projectes\Publics\H2020\H2020_ZERO BRINE_CIRC01-2016a\Execució\Area_tecnica\WP4\Task 4.1 Bench-scale\Tasca 4.1.3_Electrodialysis with bipolar membranes (EDBP)\Resultats\"/>
    </mc:Choice>
  </mc:AlternateContent>
  <xr:revisionPtr revIDLastSave="0" documentId="13_ncr:1_{A0C2798D-0F2F-4A5B-B277-FA4207557381}" xr6:coauthVersionLast="45" xr6:coauthVersionMax="45" xr10:uidLastSave="{00000000-0000-0000-0000-000000000000}"/>
  <bookViews>
    <workbookView xWindow="-135" yWindow="-135" windowWidth="25470" windowHeight="15420" xr2:uid="{00000000-000D-0000-FFFF-FFFF00000000}"/>
  </bookViews>
  <sheets>
    <sheet name="EDBP" sheetId="1" r:id="rId1"/>
    <sheet name="EDM" sheetId="3" r:id="rId2"/>
    <sheet name="Disseny experimental" sheetId="5" r:id="rId3"/>
    <sheet name="EDBP (2)" sheetId="4" r:id="rId4"/>
    <sheet name="I límit" sheetId="6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P9" i="1" l="1"/>
  <c r="BP6" i="1"/>
  <c r="E8" i="6" l="1"/>
  <c r="G8" i="6" s="1"/>
  <c r="BP8" i="1" l="1"/>
  <c r="AW13" i="3" l="1"/>
  <c r="E30" i="5" l="1"/>
  <c r="E31" i="5"/>
  <c r="AM18" i="4" l="1"/>
  <c r="AO15" i="4"/>
  <c r="AL8" i="4"/>
  <c r="AL7" i="4"/>
  <c r="AL6" i="4"/>
  <c r="AL5" i="4"/>
  <c r="BS15" i="1"/>
  <c r="AO10" i="4" l="1"/>
  <c r="AY17" i="3"/>
  <c r="AW9" i="3"/>
  <c r="AW10" i="3"/>
  <c r="AW11" i="3"/>
  <c r="AW12" i="3"/>
  <c r="AW14" i="3"/>
  <c r="AW8" i="3"/>
  <c r="AY23" i="3"/>
  <c r="BQ18" i="1" l="1"/>
  <c r="BP7" i="1"/>
  <c r="BP5" i="1"/>
  <c r="BS10" i="1" l="1"/>
</calcChain>
</file>

<file path=xl/sharedStrings.xml><?xml version="1.0" encoding="utf-8"?>
<sst xmlns="http://schemas.openxmlformats.org/spreadsheetml/2006/main" count="406" uniqueCount="133">
  <si>
    <t xml:space="preserve">David,
Lo del voltatge màxim ho vaig treure d’aquest paper: 
1.5v perdua V per cada trio cell
2.5V perdua de V en els lectrodes
1V per cada membrana BP
Diria que en total: 
1.5*10+2.5+1*10 = 27.5V
</t>
  </si>
  <si>
    <t>End CEM</t>
  </si>
  <si>
    <t>Base Chamber</t>
  </si>
  <si>
    <t>Electrolite Anode</t>
  </si>
  <si>
    <t>Bipolar</t>
  </si>
  <si>
    <t>Acid Chamber</t>
  </si>
  <si>
    <t>AEM</t>
  </si>
  <si>
    <t>Salt Chamber</t>
  </si>
  <si>
    <t>CEM</t>
  </si>
  <si>
    <t>Electrolite Catode</t>
  </si>
  <si>
    <t>End CEM (PC SC)</t>
  </si>
  <si>
    <t>Bipolar (PC bip)</t>
  </si>
  <si>
    <t>AEM (PC Acid 60)</t>
  </si>
  <si>
    <t>CEM (PC SK)</t>
  </si>
  <si>
    <t>Recompte</t>
  </si>
  <si>
    <t>TOTAL</t>
  </si>
  <si>
    <t xml:space="preserve">Intensitat (V) </t>
  </si>
  <si>
    <t>Cell</t>
  </si>
  <si>
    <t>Corrent (A)</t>
  </si>
  <si>
    <t>Límit màxim (A/cm2)</t>
  </si>
  <si>
    <t>Àrea (cm2)</t>
  </si>
  <si>
    <t>(+) Anode</t>
  </si>
  <si>
    <t>(-) Catode</t>
  </si>
  <si>
    <t>CEM mono</t>
  </si>
  <si>
    <t>Anionic Divalent</t>
  </si>
  <si>
    <t>Diluate 2nd</t>
  </si>
  <si>
    <t>AEM mono</t>
  </si>
  <si>
    <t>Cationic Divalent</t>
  </si>
  <si>
    <t>Diluate 1st</t>
  </si>
  <si>
    <t>Spacer</t>
  </si>
  <si>
    <t>Spacer Blind</t>
  </si>
  <si>
    <t>↑</t>
  </si>
  <si>
    <t>←</t>
  </si>
  <si>
    <t>↓</t>
  </si>
  <si>
    <t>TOTAL Corrent (A)</t>
  </si>
  <si>
    <t>TOTAL Intensitat (V)</t>
  </si>
  <si>
    <t>Cell nº1</t>
  </si>
  <si>
    <t>Cell nº2</t>
  </si>
  <si>
    <t>Cell nº3</t>
  </si>
  <si>
    <t>Cell nº4</t>
  </si>
  <si>
    <t>Cell nº5</t>
  </si>
  <si>
    <t>Cell nº6</t>
  </si>
  <si>
    <t>Cell nº7</t>
  </si>
  <si>
    <t>Cell nº8</t>
  </si>
  <si>
    <t>Cell nº9</t>
  </si>
  <si>
    <t>Cell nº10</t>
  </si>
  <si>
    <t>Electrode rinsing solution</t>
  </si>
  <si>
    <t>Properties</t>
  </si>
  <si>
    <t>Ghyselbrecht et al. (2014)
The maximum voltage of 16 V was deduced as follows:
for each cell trio a voltage drop of 1.5 V was used as recommended
by PCA e PolymerChemie Altmeier GmbH. The value was
further increased with 2.5 V to take into consideration the voltage
drop across the electrode compartments and with another 6 V to
take into consideration the voltage necessary to activate the six
bipolar membranes (1 V for each bipolar membrane)
(Nagasubramanian et al., 1977)</t>
  </si>
  <si>
    <t>Influence of the initial concentration of acid</t>
  </si>
  <si>
    <t>Influence of the initial concentration of base</t>
  </si>
  <si>
    <t>Influence of the current density applied to the system</t>
  </si>
  <si>
    <t xml:space="preserve">Influence of the volume relationship </t>
  </si>
  <si>
    <t>Experiment with real brine</t>
  </si>
  <si>
    <t>Initial composition of the brine</t>
  </si>
  <si>
    <t>Synthetic</t>
  </si>
  <si>
    <t>Initial acid concentration and volume</t>
  </si>
  <si>
    <t>Initial base concentration and volume</t>
  </si>
  <si>
    <t>0.25M NaOH</t>
  </si>
  <si>
    <t>Final acid concentration</t>
  </si>
  <si>
    <t>To be determined</t>
  </si>
  <si>
    <t>Final base concentration</t>
  </si>
  <si>
    <t>Electrode rinsing solution concentration</t>
  </si>
  <si>
    <t>Acid dissolution volume</t>
  </si>
  <si>
    <t>1L</t>
  </si>
  <si>
    <t>The best of tested before</t>
  </si>
  <si>
    <t>Base dissolution volume</t>
  </si>
  <si>
    <t>Diluate volume</t>
  </si>
  <si>
    <t>Electrode rinsing solution volume</t>
  </si>
  <si>
    <t>Applied current density (j)</t>
  </si>
  <si>
    <t>b) j = 75% of limiting current density</t>
  </si>
  <si>
    <r>
      <t>The best H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>SO</t>
    </r>
    <r>
      <rPr>
        <vertAlign val="subscript"/>
        <sz val="9"/>
        <rFont val="Calibri"/>
        <family val="2"/>
        <scheme val="minor"/>
      </rPr>
      <t>4</t>
    </r>
    <r>
      <rPr>
        <sz val="9"/>
        <rFont val="Calibri"/>
        <family val="2"/>
        <scheme val="minor"/>
      </rPr>
      <t xml:space="preserve"> concentration found previously</t>
    </r>
  </si>
  <si>
    <r>
      <t>The best H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>SO</t>
    </r>
    <r>
      <rPr>
        <vertAlign val="subscript"/>
        <sz val="9"/>
        <rFont val="Calibri"/>
        <family val="2"/>
        <scheme val="minor"/>
      </rPr>
      <t xml:space="preserve">4 </t>
    </r>
    <r>
      <rPr>
        <sz val="9"/>
        <rFont val="Calibri"/>
        <family val="2"/>
        <scheme val="minor"/>
      </rPr>
      <t>concentration previously found</t>
    </r>
  </si>
  <si>
    <r>
      <t>The best NaOH</t>
    </r>
    <r>
      <rPr>
        <vertAlign val="subscript"/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concentration previously found</t>
    </r>
  </si>
  <si>
    <t>Hola!</t>
  </si>
  <si>
    <t>Et passo la composició de l’aigua d’estudi per a les membranes bipolars.</t>
  </si>
  <si>
    <t>SO42-: 9600mg/L</t>
  </si>
  <si>
    <t>Cl: 1100mg/L</t>
  </si>
  <si>
    <t>Contraió és Na.</t>
  </si>
  <si>
    <t>Cl</t>
  </si>
  <si>
    <t>mg/L</t>
  </si>
  <si>
    <t>mol</t>
  </si>
  <si>
    <t>SO42-</t>
  </si>
  <si>
    <t>0.3M NaCl</t>
  </si>
  <si>
    <t>0.1M NaOH</t>
  </si>
  <si>
    <r>
      <t>Real</t>
    </r>
    <r>
      <rPr>
        <sz val="8"/>
        <rFont val="Calibri"/>
        <family val="2"/>
        <scheme val="minor"/>
      </rPr>
      <t> </t>
    </r>
    <r>
      <rPr>
        <sz val="9"/>
        <rFont val="Calibri"/>
        <family val="2"/>
        <scheme val="minor"/>
      </rPr>
      <t xml:space="preserve"> or representative of synthetic water.</t>
    </r>
  </si>
  <si>
    <r>
      <t>1M Na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>SO</t>
    </r>
    <r>
      <rPr>
        <vertAlign val="subscript"/>
        <sz val="9"/>
        <rFont val="Calibri"/>
        <family val="2"/>
        <scheme val="minor"/>
      </rPr>
      <t>4</t>
    </r>
  </si>
  <si>
    <r>
      <t>a) 0.1M H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>SO</t>
    </r>
    <r>
      <rPr>
        <vertAlign val="subscript"/>
        <sz val="9"/>
        <rFont val="Calibri"/>
        <family val="2"/>
        <scheme val="minor"/>
      </rPr>
      <t>4</t>
    </r>
  </si>
  <si>
    <r>
      <t>b) 0.25M H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>SO</t>
    </r>
    <r>
      <rPr>
        <vertAlign val="subscript"/>
        <sz val="9"/>
        <rFont val="Calibri"/>
        <family val="2"/>
        <scheme val="minor"/>
      </rPr>
      <t>4</t>
    </r>
  </si>
  <si>
    <r>
      <t>0.3 M Na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>SO</t>
    </r>
    <r>
      <rPr>
        <vertAlign val="subscript"/>
        <sz val="9"/>
        <rFont val="Calibri"/>
        <family val="2"/>
        <scheme val="minor"/>
      </rPr>
      <t>4</t>
    </r>
  </si>
  <si>
    <t>Normal spacers</t>
  </si>
  <si>
    <t>El color dels spacers indica la posició en què es troben</t>
  </si>
  <si>
    <t>Condicions experimentals</t>
  </si>
  <si>
    <t>Data experiment</t>
  </si>
  <si>
    <t>Electrolit suport</t>
  </si>
  <si>
    <t>Efluent a tractar</t>
  </si>
  <si>
    <t>V Na2SO4 (L)</t>
  </si>
  <si>
    <t>V diluït (L)</t>
  </si>
  <si>
    <t>V concentrat (L)</t>
  </si>
  <si>
    <t>Q (electrolit suport) (L/h)</t>
  </si>
  <si>
    <t>P electrolit suport (bar)</t>
  </si>
  <si>
    <t>Q (diluït) (L/h)</t>
  </si>
  <si>
    <t>P diluït (bar)</t>
  </si>
  <si>
    <t>Q (concentrat) (L/h)</t>
  </si>
  <si>
    <t>STACK</t>
  </si>
  <si>
    <t>Àrea membrana efectiva = 64 cm2
Mida membrana = 100 x 100 mm
Membrane spacin electrodes: 1 mm</t>
  </si>
  <si>
    <t>Na2SO4 0,3M</t>
  </si>
  <si>
    <t>NaCl 80mS/cm 
[NaCl] = 5%
(51 g/L)</t>
  </si>
  <si>
    <t>&gt; 100</t>
  </si>
  <si>
    <t>Tipus de membranes catiòniques</t>
  </si>
  <si>
    <t xml:space="preserve">Fujifilm CEM Type 10 </t>
  </si>
  <si>
    <t>Tipus de membranes aniòniques</t>
  </si>
  <si>
    <t xml:space="preserve">Fujifilm AEM Type 10 </t>
  </si>
  <si>
    <t>Número de cel·les</t>
  </si>
  <si>
    <t>5 (veure pestanya ED)</t>
  </si>
  <si>
    <t>Densitat NaCl 5% (g/ml)</t>
  </si>
  <si>
    <t>[NaCl] (%)</t>
  </si>
  <si>
    <t>[NaCl] (g/L)</t>
  </si>
  <si>
    <t>Voltatge (V)</t>
  </si>
  <si>
    <t>Intentsitat (A)</t>
  </si>
  <si>
    <t>Running Time (h)</t>
  </si>
  <si>
    <t>Augment progressiu del potencial al llarg del temps i mesura de la I</t>
  </si>
  <si>
    <t>En primer lloc, es recirculen les solucions per tal de veure que no hi ha pèrdues al sistema.</t>
  </si>
  <si>
    <t>Seguidament, només utilitzem la solució de l'electrolit i la del diluït (la sortida del tanc del diluït es bifurca cap a l'entrada de cel·la del concentrat i del diluït, i després, es recullen els dos fluxes en el tanc del diluït</t>
  </si>
  <si>
    <t>Resultats</t>
  </si>
  <si>
    <t>V (V)</t>
  </si>
  <si>
    <t>I (A)</t>
  </si>
  <si>
    <r>
      <t xml:space="preserve">I límit </t>
    </r>
    <r>
      <rPr>
        <b/>
        <sz val="11"/>
        <color theme="1"/>
        <rFont val="Symbol"/>
        <family val="1"/>
        <charset val="2"/>
      </rPr>
      <t>»</t>
    </r>
    <r>
      <rPr>
        <b/>
        <sz val="11"/>
        <color theme="1"/>
        <rFont val="Cambria"/>
        <family val="1"/>
      </rPr>
      <t xml:space="preserve"> 11 A - 12 A
La I recomanada pel sistema és de 5A. Provarem de treballar a 4A</t>
    </r>
  </si>
  <si>
    <t>Incrementant al llarg de l'experiment</t>
  </si>
  <si>
    <t>Mesurat al llarg de l'experiment</t>
  </si>
  <si>
    <t>0,5 L</t>
  </si>
  <si>
    <t>j = 25% of limiting current density</t>
  </si>
  <si>
    <t>c) j = 50% of limiting current density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</si>
</sst>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vertAlign val="subscript"/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1"/>
      <color theme="1"/>
      <name val="Cambria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1"/>
      <color theme="1"/>
      <name val="Cambria"/>
      <family val="1"/>
    </font>
    <font>
      <b/>
      <sz val="11"/>
      <color theme="1"/>
      <name val="Symbol"/>
      <family val="1"/>
      <charset val="2"/>
    </font>
  </fonts>
  <fills count="1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0CFE0"/>
        <bgColor indexed="64"/>
      </patternFill>
    </fill>
    <fill>
      <patternFill patternType="solid">
        <fgColor rgb="FFE8F5F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dashed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90CFE0"/>
      </left>
      <right/>
      <top style="medium">
        <color rgb="FF90CFE0"/>
      </top>
      <bottom style="medium">
        <color rgb="FF90CFE0"/>
      </bottom>
      <diagonal/>
    </border>
    <border>
      <left/>
      <right style="medium">
        <color rgb="FF90CFE0"/>
      </right>
      <top style="medium">
        <color rgb="FF90CFE0"/>
      </top>
      <bottom style="medium">
        <color rgb="FF90CFE0"/>
      </bottom>
      <diagonal/>
    </border>
    <border>
      <left style="medium">
        <color rgb="FFBCE2EC"/>
      </left>
      <right style="medium">
        <color rgb="FFBCE2EC"/>
      </right>
      <top/>
      <bottom style="medium">
        <color rgb="FFBCE2EC"/>
      </bottom>
      <diagonal/>
    </border>
    <border>
      <left/>
      <right style="medium">
        <color rgb="FFBCE2EC"/>
      </right>
      <top/>
      <bottom style="medium">
        <color rgb="FFBCE2EC"/>
      </bottom>
      <diagonal/>
    </border>
    <border>
      <left/>
      <right/>
      <top style="medium">
        <color rgb="FF90CFE0"/>
      </top>
      <bottom style="medium">
        <color rgb="FF90CFE0"/>
      </bottom>
      <diagonal/>
    </border>
    <border>
      <left/>
      <right style="medium">
        <color rgb="FFBCE2EC"/>
      </right>
      <top/>
      <bottom/>
      <diagonal/>
    </border>
    <border>
      <left style="medium">
        <color rgb="FFBCE2EC"/>
      </left>
      <right style="medium">
        <color rgb="FFBCE2EC"/>
      </right>
      <top style="medium">
        <color rgb="FF90CFE0"/>
      </top>
      <bottom/>
      <diagonal/>
    </border>
    <border>
      <left style="medium">
        <color rgb="FFBCE2EC"/>
      </left>
      <right style="medium">
        <color rgb="FFBCE2EC"/>
      </right>
      <top style="medium">
        <color rgb="FFBCE2EC"/>
      </top>
      <bottom/>
      <diagonal/>
    </border>
    <border>
      <left style="medium">
        <color rgb="FFBCE2EC"/>
      </left>
      <right style="medium">
        <color rgb="FFBCE2EC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4" borderId="0" xfId="0" applyFill="1"/>
    <xf numFmtId="0" fontId="0" fillId="0" borderId="0" xfId="0" applyAlignment="1">
      <alignment horizontal="center" vertical="center" textRotation="90"/>
    </xf>
    <xf numFmtId="0" fontId="0" fillId="3" borderId="0" xfId="0" applyFill="1" applyAlignment="1">
      <alignment horizontal="center" vertical="center" textRotation="90"/>
    </xf>
    <xf numFmtId="0" fontId="0" fillId="8" borderId="0" xfId="0" applyFill="1" applyAlignment="1">
      <alignment horizontal="center" vertical="center" textRotation="90"/>
    </xf>
    <xf numFmtId="0" fontId="0" fillId="5" borderId="0" xfId="0" applyFill="1" applyAlignment="1">
      <alignment horizontal="center" vertical="center" textRotation="90"/>
    </xf>
    <xf numFmtId="0" fontId="0" fillId="0" borderId="1" xfId="0" applyBorder="1"/>
    <xf numFmtId="0" fontId="2" fillId="2" borderId="0" xfId="0" applyFont="1" applyFill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0" fillId="9" borderId="0" xfId="0" applyFill="1" applyAlignment="1">
      <alignment horizontal="center" vertical="center" textRotation="90"/>
    </xf>
    <xf numFmtId="0" fontId="0" fillId="10" borderId="0" xfId="0" applyFill="1" applyAlignment="1">
      <alignment horizontal="center" vertical="center" textRotation="90"/>
    </xf>
    <xf numFmtId="0" fontId="4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3" fillId="0" borderId="0" xfId="0" applyFont="1"/>
    <xf numFmtId="0" fontId="0" fillId="10" borderId="0" xfId="0" applyFill="1"/>
    <xf numFmtId="0" fontId="0" fillId="5" borderId="0" xfId="0" applyFill="1"/>
    <xf numFmtId="0" fontId="0" fillId="9" borderId="0" xfId="0" applyFill="1"/>
    <xf numFmtId="0" fontId="0" fillId="11" borderId="0" xfId="0" applyFill="1"/>
    <xf numFmtId="0" fontId="0" fillId="8" borderId="0" xfId="0" applyFill="1"/>
    <xf numFmtId="0" fontId="0" fillId="0" borderId="0" xfId="0" applyBorder="1"/>
    <xf numFmtId="0" fontId="0" fillId="3" borderId="0" xfId="0" applyFill="1"/>
    <xf numFmtId="0" fontId="0" fillId="3" borderId="5" xfId="0" applyFill="1" applyBorder="1"/>
    <xf numFmtId="0" fontId="4" fillId="0" borderId="4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10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5" fillId="0" borderId="0" xfId="0" applyFont="1"/>
    <xf numFmtId="0" fontId="0" fillId="11" borderId="0" xfId="0" applyFill="1" applyAlignment="1">
      <alignment horizontal="center" vertical="center" textRotation="90"/>
    </xf>
    <xf numFmtId="0" fontId="0" fillId="11" borderId="0" xfId="0" applyFill="1" applyAlignment="1">
      <alignment horizontal="center"/>
    </xf>
    <xf numFmtId="0" fontId="6" fillId="3" borderId="0" xfId="0" applyFont="1" applyFill="1" applyAlignment="1">
      <alignment horizontal="center" vertical="center" textRotation="90"/>
    </xf>
    <xf numFmtId="0" fontId="6" fillId="0" borderId="0" xfId="0" applyFont="1" applyAlignment="1">
      <alignment horizontal="center" vertical="center" textRotation="90"/>
    </xf>
    <xf numFmtId="0" fontId="6" fillId="6" borderId="0" xfId="0" applyFont="1" applyFill="1" applyAlignment="1">
      <alignment horizontal="center" vertical="center" textRotation="90"/>
    </xf>
    <xf numFmtId="0" fontId="6" fillId="7" borderId="0" xfId="0" applyFont="1" applyFill="1" applyAlignment="1">
      <alignment horizontal="center" vertical="center" textRotation="90"/>
    </xf>
    <xf numFmtId="0" fontId="6" fillId="8" borderId="0" xfId="0" applyFont="1" applyFill="1" applyAlignment="1">
      <alignment horizontal="center" vertical="center" textRotation="90"/>
    </xf>
    <xf numFmtId="0" fontId="6" fillId="5" borderId="0" xfId="0" applyFont="1" applyFill="1" applyAlignment="1">
      <alignment horizontal="center" vertical="center" textRotation="90"/>
    </xf>
    <xf numFmtId="0" fontId="7" fillId="3" borderId="0" xfId="0" applyFont="1" applyFill="1" applyAlignment="1">
      <alignment horizontal="center" vertical="center" textRotation="90"/>
    </xf>
    <xf numFmtId="0" fontId="7" fillId="0" borderId="0" xfId="0" applyFont="1" applyAlignment="1">
      <alignment horizontal="center" vertical="center" textRotation="90"/>
    </xf>
    <xf numFmtId="0" fontId="7" fillId="6" borderId="0" xfId="0" applyFont="1" applyFill="1" applyAlignment="1">
      <alignment horizontal="center" vertical="center" textRotation="90"/>
    </xf>
    <xf numFmtId="0" fontId="7" fillId="7" borderId="0" xfId="0" applyFont="1" applyFill="1" applyAlignment="1">
      <alignment horizontal="center" vertical="center" textRotation="90"/>
    </xf>
    <xf numFmtId="0" fontId="7" fillId="8" borderId="0" xfId="0" applyFont="1" applyFill="1" applyAlignment="1">
      <alignment horizontal="center" vertical="center" textRotation="90"/>
    </xf>
    <xf numFmtId="0" fontId="7" fillId="5" borderId="0" xfId="0" applyFont="1" applyFill="1" applyAlignment="1">
      <alignment horizontal="center" vertical="center" textRotation="90"/>
    </xf>
    <xf numFmtId="0" fontId="0" fillId="12" borderId="0" xfId="0" applyFill="1"/>
    <xf numFmtId="0" fontId="9" fillId="4" borderId="0" xfId="0" applyFont="1" applyFill="1" applyAlignment="1">
      <alignment horizontal="center"/>
    </xf>
    <xf numFmtId="0" fontId="6" fillId="4" borderId="0" xfId="0" applyFont="1" applyFill="1"/>
    <xf numFmtId="0" fontId="6" fillId="12" borderId="0" xfId="0" applyFont="1" applyFill="1"/>
    <xf numFmtId="0" fontId="9" fillId="4" borderId="0" xfId="0" applyFont="1" applyFill="1"/>
    <xf numFmtId="0" fontId="10" fillId="4" borderId="0" xfId="0" applyFont="1" applyFill="1"/>
    <xf numFmtId="0" fontId="11" fillId="4" borderId="0" xfId="0" applyFont="1" applyFill="1"/>
    <xf numFmtId="0" fontId="7" fillId="4" borderId="0" xfId="0" applyFont="1" applyFill="1"/>
    <xf numFmtId="0" fontId="11" fillId="4" borderId="0" xfId="0" applyFont="1" applyFill="1" applyAlignment="1">
      <alignment horizontal="center"/>
    </xf>
    <xf numFmtId="0" fontId="12" fillId="4" borderId="0" xfId="0" applyFont="1" applyFill="1"/>
    <xf numFmtId="0" fontId="12" fillId="13" borderId="0" xfId="0" applyFont="1" applyFill="1"/>
    <xf numFmtId="0" fontId="11" fillId="13" borderId="0" xfId="0" applyFont="1" applyFill="1"/>
    <xf numFmtId="0" fontId="11" fillId="13" borderId="0" xfId="0" applyFont="1" applyFill="1" applyAlignment="1">
      <alignment horizontal="center"/>
    </xf>
    <xf numFmtId="0" fontId="0" fillId="13" borderId="0" xfId="0" applyFill="1"/>
    <xf numFmtId="0" fontId="1" fillId="13" borderId="0" xfId="0" applyFont="1" applyFill="1" applyAlignment="1">
      <alignment horizontal="center"/>
    </xf>
    <xf numFmtId="0" fontId="8" fillId="13" borderId="0" xfId="0" applyFont="1" applyFill="1" applyAlignment="1">
      <alignment horizontal="left"/>
    </xf>
    <xf numFmtId="0" fontId="10" fillId="13" borderId="0" xfId="0" applyFont="1" applyFill="1"/>
    <xf numFmtId="0" fontId="9" fillId="13" borderId="0" xfId="0" applyFont="1" applyFill="1"/>
    <xf numFmtId="0" fontId="9" fillId="13" borderId="0" xfId="0" applyFont="1" applyFill="1" applyAlignment="1">
      <alignment horizontal="center"/>
    </xf>
    <xf numFmtId="0" fontId="13" fillId="14" borderId="6" xfId="0" applyFont="1" applyFill="1" applyBorder="1" applyAlignment="1">
      <alignment horizontal="left" vertical="center" wrapText="1"/>
    </xf>
    <xf numFmtId="0" fontId="13" fillId="14" borderId="10" xfId="0" applyFont="1" applyFill="1" applyBorder="1" applyAlignment="1">
      <alignment horizontal="left" vertical="center" wrapText="1"/>
    </xf>
    <xf numFmtId="0" fontId="13" fillId="14" borderId="7" xfId="0" applyFont="1" applyFill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3" fillId="15" borderId="8" xfId="0" applyFont="1" applyFill="1" applyBorder="1" applyAlignment="1">
      <alignment horizontal="left" vertical="center" wrapText="1"/>
    </xf>
    <xf numFmtId="0" fontId="14" fillId="15" borderId="9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4" fillId="15" borderId="1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2" fontId="0" fillId="0" borderId="0" xfId="0" applyNumberFormat="1"/>
    <xf numFmtId="0" fontId="16" fillId="0" borderId="0" xfId="0" applyFont="1" applyAlignment="1">
      <alignment horizontal="justify" vertical="center"/>
    </xf>
    <xf numFmtId="0" fontId="18" fillId="4" borderId="0" xfId="0" applyFont="1" applyFill="1"/>
    <xf numFmtId="0" fontId="0" fillId="16" borderId="0" xfId="0" applyFill="1"/>
    <xf numFmtId="0" fontId="0" fillId="17" borderId="0" xfId="0" applyFill="1"/>
    <xf numFmtId="0" fontId="0" fillId="18" borderId="0" xfId="0" applyFill="1"/>
    <xf numFmtId="0" fontId="2" fillId="18" borderId="0" xfId="0" applyFont="1" applyFill="1"/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1" fillId="2" borderId="15" xfId="0" applyFont="1" applyFill="1" applyBorder="1" applyAlignment="1">
      <alignment horizontal="center" vertical="center" wrapText="1"/>
    </xf>
    <xf numFmtId="14" fontId="16" fillId="0" borderId="15" xfId="0" applyNumberFormat="1" applyFont="1" applyBorder="1" applyAlignment="1">
      <alignment horizontal="center" vertical="center" wrapText="1"/>
    </xf>
    <xf numFmtId="14" fontId="16" fillId="0" borderId="0" xfId="0" applyNumberFormat="1" applyFont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0" fontId="21" fillId="2" borderId="15" xfId="0" applyFont="1" applyFill="1" applyBorder="1" applyAlignment="1">
      <alignment horizontal="center" vertical="center"/>
    </xf>
    <xf numFmtId="2" fontId="16" fillId="0" borderId="15" xfId="0" applyNumberFormat="1" applyFont="1" applyBorder="1" applyAlignment="1">
      <alignment horizontal="center" vertical="center"/>
    </xf>
    <xf numFmtId="164" fontId="16" fillId="0" borderId="15" xfId="0" applyNumberFormat="1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3" fillId="7" borderId="0" xfId="0" applyFont="1" applyFill="1" applyAlignment="1">
      <alignment horizontal="center" vertical="center"/>
    </xf>
    <xf numFmtId="2" fontId="20" fillId="0" borderId="0" xfId="0" applyNumberFormat="1" applyFont="1" applyAlignment="1">
      <alignment horizontal="center" vertical="center"/>
    </xf>
    <xf numFmtId="2" fontId="20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0" fontId="13" fillId="15" borderId="12" xfId="0" applyFont="1" applyFill="1" applyBorder="1" applyAlignment="1">
      <alignment horizontal="left" vertical="center" wrapText="1"/>
    </xf>
    <xf numFmtId="0" fontId="13" fillId="15" borderId="14" xfId="0" applyFont="1" applyFill="1" applyBorder="1" applyAlignment="1">
      <alignment horizontal="left" vertical="center" wrapText="1"/>
    </xf>
    <xf numFmtId="0" fontId="13" fillId="15" borderId="8" xfId="0" applyFont="1" applyFill="1" applyBorder="1" applyAlignment="1">
      <alignment horizontal="left" vertical="center" wrapText="1"/>
    </xf>
    <xf numFmtId="0" fontId="14" fillId="15" borderId="12" xfId="0" applyFont="1" applyFill="1" applyBorder="1" applyAlignment="1">
      <alignment horizontal="left" vertical="center" wrapText="1"/>
    </xf>
    <xf numFmtId="0" fontId="14" fillId="15" borderId="14" xfId="0" applyFont="1" applyFill="1" applyBorder="1" applyAlignment="1">
      <alignment horizontal="left" vertical="center" wrapText="1"/>
    </xf>
    <xf numFmtId="0" fontId="14" fillId="15" borderId="8" xfId="0" applyFont="1" applyFill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3" fillId="15" borderId="13" xfId="0" applyFont="1" applyFill="1" applyBorder="1" applyAlignment="1">
      <alignment horizontal="left" vertical="center" wrapText="1"/>
    </xf>
    <xf numFmtId="0" fontId="14" fillId="15" borderId="13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1" fillId="2" borderId="15" xfId="0" applyFont="1" applyFill="1" applyBorder="1" applyAlignment="1">
      <alignment horizontal="center" vertical="center"/>
    </xf>
    <xf numFmtId="0" fontId="23" fillId="7" borderId="0" xfId="0" applyFont="1" applyFill="1" applyAlignment="1">
      <alignment horizontal="center" vertical="center" wrapText="1"/>
    </xf>
    <xf numFmtId="0" fontId="23" fillId="7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'I límit'!$B$21:$B$51</c:f>
              <c:numCache>
                <c:formatCode>General</c:formatCode>
                <c:ptCount val="31"/>
                <c:pt idx="0" formatCode="0.00">
                  <c:v>0</c:v>
                </c:pt>
                <c:pt idx="1">
                  <c:v>1.04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'I límit'!$C$21:$C$51</c:f>
              <c:numCache>
                <c:formatCode>0.00</c:formatCode>
                <c:ptCount val="3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0.19</c:v>
                </c:pt>
                <c:pt idx="7">
                  <c:v>0.45</c:v>
                </c:pt>
                <c:pt idx="8">
                  <c:v>0.67</c:v>
                </c:pt>
                <c:pt idx="9">
                  <c:v>0.98</c:v>
                </c:pt>
                <c:pt idx="10">
                  <c:v>1.17</c:v>
                </c:pt>
                <c:pt idx="11">
                  <c:v>1.44</c:v>
                </c:pt>
                <c:pt idx="12">
                  <c:v>1.74</c:v>
                </c:pt>
                <c:pt idx="13">
                  <c:v>2.06</c:v>
                </c:pt>
                <c:pt idx="14">
                  <c:v>2.37</c:v>
                </c:pt>
                <c:pt idx="15">
                  <c:v>2.66</c:v>
                </c:pt>
                <c:pt idx="16">
                  <c:v>3.11</c:v>
                </c:pt>
                <c:pt idx="17">
                  <c:v>3.64</c:v>
                </c:pt>
                <c:pt idx="18">
                  <c:v>4.04</c:v>
                </c:pt>
                <c:pt idx="19">
                  <c:v>4.53</c:v>
                </c:pt>
                <c:pt idx="20">
                  <c:v>4.88</c:v>
                </c:pt>
                <c:pt idx="21">
                  <c:v>5.31</c:v>
                </c:pt>
                <c:pt idx="22">
                  <c:v>5.87</c:v>
                </c:pt>
                <c:pt idx="23">
                  <c:v>6.52</c:v>
                </c:pt>
                <c:pt idx="24">
                  <c:v>7.35</c:v>
                </c:pt>
                <c:pt idx="25">
                  <c:v>7.82</c:v>
                </c:pt>
                <c:pt idx="26">
                  <c:v>8.85</c:v>
                </c:pt>
                <c:pt idx="27">
                  <c:v>10</c:v>
                </c:pt>
                <c:pt idx="28">
                  <c:v>10.01</c:v>
                </c:pt>
                <c:pt idx="29">
                  <c:v>9.9700000000000006</c:v>
                </c:pt>
                <c:pt idx="30">
                  <c:v>9.99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F86-40FC-BD29-761CBE9CD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887560"/>
        <c:axId val="560886576"/>
      </c:scatterChart>
      <c:valAx>
        <c:axId val="560887560"/>
        <c:scaling>
          <c:orientation val="minMax"/>
          <c:max val="3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r>
                  <a:rPr lang="ca-ES" b="1"/>
                  <a:t>V (V)</a:t>
                </a:r>
              </a:p>
            </c:rich>
          </c:tx>
          <c:layout>
            <c:manualLayout>
              <c:xMode val="edge"/>
              <c:yMode val="edge"/>
              <c:x val="0.48781364829396323"/>
              <c:y val="0.880115558471857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mbria" panose="02040503050406030204" pitchFamily="18" charset="0"/>
                  <a:ea typeface="Cambria" panose="02040503050406030204" pitchFamily="18" charset="0"/>
                  <a:cs typeface="+mn-cs"/>
                </a:defRPr>
              </a:pPr>
              <a:endParaRPr lang="ca-E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ca-ES"/>
          </a:p>
        </c:txPr>
        <c:crossAx val="560886576"/>
        <c:crosses val="autoZero"/>
        <c:crossBetween val="midCat"/>
      </c:valAx>
      <c:valAx>
        <c:axId val="560886576"/>
        <c:scaling>
          <c:orientation val="minMax"/>
          <c:max val="1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r>
                  <a:rPr lang="ca-ES" b="1"/>
                  <a:t>I (A)</a:t>
                </a:r>
                <a:r>
                  <a:rPr lang="ca-ES" b="1" baseline="0"/>
                  <a:t> </a:t>
                </a:r>
                <a:endParaRPr lang="ca-ES" b="1"/>
              </a:p>
            </c:rich>
          </c:tx>
          <c:layout>
            <c:manualLayout>
              <c:xMode val="edge"/>
              <c:yMode val="edge"/>
              <c:x val="2.5000000000000001E-2"/>
              <c:y val="0.389885899679206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mbria" panose="02040503050406030204" pitchFamily="18" charset="0"/>
                  <a:ea typeface="Cambria" panose="02040503050406030204" pitchFamily="18" charset="0"/>
                  <a:cs typeface="+mn-cs"/>
                </a:defRPr>
              </a:pPr>
              <a:endParaRPr lang="ca-E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ca-ES"/>
          </a:p>
        </c:txPr>
        <c:crossAx val="56088756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Cambria" panose="02040503050406030204" pitchFamily="18" charset="0"/>
          <a:ea typeface="Cambria" panose="02040503050406030204" pitchFamily="18" charset="0"/>
        </a:defRPr>
      </a:pPr>
      <a:endParaRPr lang="ca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19</xdr:row>
      <xdr:rowOff>133350</xdr:rowOff>
    </xdr:from>
    <xdr:to>
      <xdr:col>8</xdr:col>
      <xdr:colOff>752475</xdr:colOff>
      <xdr:row>36</xdr:row>
      <xdr:rowOff>114300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8523326-9A87-4E18-8514-33750EEE6F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AreaSostenibilitat/Projectes/Privats/Consorciats/RIS3CAT/RIS3CAT_2016/Comunitat%20Aigua/EFLUCOMP/Execucio/Area_Tecnica/A3%20-%20Sistemes%20de%20membrana/Tasca3.3/Resultats/Tractament_sol_extractora/ED/Densitat_solucions_NaCl.xlsx?FA27A925" TargetMode="External"/><Relationship Id="rId1" Type="http://schemas.openxmlformats.org/officeDocument/2006/relationships/externalLinkPath" Target="file:///\\FA27A925\Densitat_solucions_NaC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9">
          <cell r="G9">
            <v>1.0253000000000001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BU18"/>
  <sheetViews>
    <sheetView tabSelected="1" zoomScale="85" zoomScaleNormal="85" workbookViewId="0">
      <selection activeCell="BP10" sqref="BP10"/>
    </sheetView>
  </sheetViews>
  <sheetFormatPr defaultColWidth="2.85546875" defaultRowHeight="15" x14ac:dyDescent="0.25"/>
  <cols>
    <col min="68" max="68" width="5.42578125" customWidth="1"/>
    <col min="69" max="69" width="22.140625" customWidth="1"/>
    <col min="71" max="71" width="14.140625" customWidth="1"/>
    <col min="73" max="73" width="14.28515625" customWidth="1"/>
  </cols>
  <sheetData>
    <row r="1" spans="2:73" ht="15" customHeight="1" x14ac:dyDescent="0.25"/>
    <row r="2" spans="2:73" s="2" customFormat="1" ht="165" customHeight="1" x14ac:dyDescent="0.25">
      <c r="B2" s="41" t="s">
        <v>21</v>
      </c>
      <c r="C2" s="42" t="s">
        <v>3</v>
      </c>
      <c r="D2" s="43" t="s">
        <v>1</v>
      </c>
      <c r="E2" s="42" t="s">
        <v>2</v>
      </c>
      <c r="F2" s="44" t="s">
        <v>4</v>
      </c>
      <c r="G2" s="42" t="s">
        <v>5</v>
      </c>
      <c r="H2" s="45" t="s">
        <v>6</v>
      </c>
      <c r="I2" s="42" t="s">
        <v>7</v>
      </c>
      <c r="J2" s="46" t="s">
        <v>8</v>
      </c>
      <c r="K2" s="42" t="s">
        <v>2</v>
      </c>
      <c r="L2" s="44" t="s">
        <v>4</v>
      </c>
      <c r="M2" s="42" t="s">
        <v>5</v>
      </c>
      <c r="N2" s="45" t="s">
        <v>6</v>
      </c>
      <c r="O2" s="42" t="s">
        <v>7</v>
      </c>
      <c r="P2" s="46" t="s">
        <v>8</v>
      </c>
      <c r="Q2" s="42" t="s">
        <v>2</v>
      </c>
      <c r="R2" s="44" t="s">
        <v>4</v>
      </c>
      <c r="S2" s="42" t="s">
        <v>5</v>
      </c>
      <c r="T2" s="45" t="s">
        <v>6</v>
      </c>
      <c r="U2" s="42" t="s">
        <v>7</v>
      </c>
      <c r="V2" s="46" t="s">
        <v>8</v>
      </c>
      <c r="W2" s="42" t="s">
        <v>2</v>
      </c>
      <c r="X2" s="44" t="s">
        <v>4</v>
      </c>
      <c r="Y2" s="42" t="s">
        <v>5</v>
      </c>
      <c r="Z2" s="45" t="s">
        <v>6</v>
      </c>
      <c r="AA2" s="42" t="s">
        <v>7</v>
      </c>
      <c r="AB2" s="46" t="s">
        <v>8</v>
      </c>
      <c r="AC2" s="42" t="s">
        <v>2</v>
      </c>
      <c r="AD2" s="44" t="s">
        <v>4</v>
      </c>
      <c r="AE2" s="42" t="s">
        <v>5</v>
      </c>
      <c r="AF2" s="45" t="s">
        <v>6</v>
      </c>
      <c r="AG2" s="42" t="s">
        <v>7</v>
      </c>
      <c r="AH2" s="46" t="s">
        <v>8</v>
      </c>
      <c r="AI2" s="42" t="s">
        <v>2</v>
      </c>
      <c r="AJ2" s="44" t="s">
        <v>4</v>
      </c>
      <c r="AK2" s="42" t="s">
        <v>5</v>
      </c>
      <c r="AL2" s="45" t="s">
        <v>6</v>
      </c>
      <c r="AM2" s="42" t="s">
        <v>7</v>
      </c>
      <c r="AN2" s="46" t="s">
        <v>8</v>
      </c>
      <c r="AO2" s="42" t="s">
        <v>2</v>
      </c>
      <c r="AP2" s="44" t="s">
        <v>4</v>
      </c>
      <c r="AQ2" s="42" t="s">
        <v>5</v>
      </c>
      <c r="AR2" s="45" t="s">
        <v>6</v>
      </c>
      <c r="AS2" s="42" t="s">
        <v>7</v>
      </c>
      <c r="AT2" s="46" t="s">
        <v>8</v>
      </c>
      <c r="AU2" s="42" t="s">
        <v>2</v>
      </c>
      <c r="AV2" s="44" t="s">
        <v>4</v>
      </c>
      <c r="AW2" s="42" t="s">
        <v>5</v>
      </c>
      <c r="AX2" s="45" t="s">
        <v>6</v>
      </c>
      <c r="AY2" s="42" t="s">
        <v>7</v>
      </c>
      <c r="AZ2" s="46" t="s">
        <v>8</v>
      </c>
      <c r="BA2" s="42" t="s">
        <v>2</v>
      </c>
      <c r="BB2" s="44" t="s">
        <v>4</v>
      </c>
      <c r="BC2" s="42" t="s">
        <v>5</v>
      </c>
      <c r="BD2" s="45" t="s">
        <v>6</v>
      </c>
      <c r="BE2" s="42" t="s">
        <v>7</v>
      </c>
      <c r="BF2" s="46" t="s">
        <v>8</v>
      </c>
      <c r="BG2" s="42" t="s">
        <v>2</v>
      </c>
      <c r="BH2" s="44" t="s">
        <v>4</v>
      </c>
      <c r="BI2" s="42" t="s">
        <v>5</v>
      </c>
      <c r="BJ2" s="45" t="s">
        <v>6</v>
      </c>
      <c r="BK2" s="42" t="s">
        <v>7</v>
      </c>
      <c r="BL2" s="43" t="s">
        <v>1</v>
      </c>
      <c r="BM2" s="42" t="s">
        <v>9</v>
      </c>
      <c r="BN2" s="41" t="s">
        <v>22</v>
      </c>
    </row>
    <row r="3" spans="2:73" x14ac:dyDescent="0.25"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P3" s="101" t="s">
        <v>14</v>
      </c>
      <c r="BQ3" s="101"/>
      <c r="BS3" s="7" t="s">
        <v>16</v>
      </c>
    </row>
    <row r="4" spans="2:73" ht="21" x14ac:dyDescent="0.35">
      <c r="B4" s="47"/>
      <c r="C4" s="47"/>
      <c r="D4" s="47"/>
      <c r="E4" s="1"/>
      <c r="F4" s="53" t="s">
        <v>36</v>
      </c>
      <c r="G4" s="54"/>
      <c r="H4" s="55"/>
      <c r="I4" s="56"/>
      <c r="J4" s="56"/>
      <c r="K4" s="57"/>
      <c r="L4" s="58" t="s">
        <v>37</v>
      </c>
      <c r="M4" s="57"/>
      <c r="N4" s="59"/>
      <c r="O4" s="57"/>
      <c r="P4" s="57"/>
      <c r="Q4" s="56"/>
      <c r="R4" s="53" t="s">
        <v>38</v>
      </c>
      <c r="S4" s="56"/>
      <c r="T4" s="55"/>
      <c r="U4" s="56"/>
      <c r="V4" s="56"/>
      <c r="W4" s="57"/>
      <c r="X4" s="58" t="s">
        <v>39</v>
      </c>
      <c r="Y4" s="57"/>
      <c r="Z4" s="59"/>
      <c r="AA4" s="57"/>
      <c r="AB4" s="57"/>
      <c r="AC4" s="56"/>
      <c r="AD4" s="53" t="s">
        <v>40</v>
      </c>
      <c r="AE4" s="56"/>
      <c r="AF4" s="55"/>
      <c r="AG4" s="56"/>
      <c r="AH4" s="56"/>
      <c r="AI4" s="57"/>
      <c r="AJ4" s="58" t="s">
        <v>41</v>
      </c>
      <c r="AK4" s="57"/>
      <c r="AL4" s="59"/>
      <c r="AM4" s="57"/>
      <c r="AN4" s="57"/>
      <c r="AO4" s="56"/>
      <c r="AP4" s="53" t="s">
        <v>42</v>
      </c>
      <c r="AQ4" s="56"/>
      <c r="AR4" s="55"/>
      <c r="AS4" s="56"/>
      <c r="AT4" s="56"/>
      <c r="AU4" s="57"/>
      <c r="AV4" s="58" t="s">
        <v>43</v>
      </c>
      <c r="AW4" s="57"/>
      <c r="AX4" s="59"/>
      <c r="AY4" s="57"/>
      <c r="AZ4" s="57"/>
      <c r="BA4" s="56"/>
      <c r="BB4" s="53" t="s">
        <v>44</v>
      </c>
      <c r="BC4" s="56"/>
      <c r="BD4" s="55"/>
      <c r="BE4" s="56"/>
      <c r="BF4" s="52"/>
      <c r="BG4" s="58" t="s">
        <v>45</v>
      </c>
      <c r="BH4" s="62"/>
      <c r="BI4" s="60"/>
      <c r="BJ4" s="61"/>
      <c r="BK4" s="60"/>
      <c r="BL4" s="47"/>
      <c r="BM4" s="47"/>
      <c r="BN4" s="47"/>
      <c r="BP4">
        <v>10</v>
      </c>
      <c r="BQ4" t="s">
        <v>17</v>
      </c>
      <c r="BS4">
        <v>1.5</v>
      </c>
    </row>
    <row r="5" spans="2:73" x14ac:dyDescent="0.25">
      <c r="D5">
        <v>1</v>
      </c>
      <c r="BL5">
        <v>1</v>
      </c>
      <c r="BO5" s="6"/>
      <c r="BP5">
        <f>SUM(A5:BN5)</f>
        <v>2</v>
      </c>
      <c r="BQ5" t="s">
        <v>10</v>
      </c>
      <c r="BS5">
        <v>1.25</v>
      </c>
    </row>
    <row r="6" spans="2:73" x14ac:dyDescent="0.25">
      <c r="F6">
        <v>1</v>
      </c>
      <c r="L6">
        <v>1</v>
      </c>
      <c r="R6">
        <v>1</v>
      </c>
      <c r="X6">
        <v>1</v>
      </c>
      <c r="AD6">
        <v>1</v>
      </c>
      <c r="AJ6">
        <v>1</v>
      </c>
      <c r="AP6">
        <v>1</v>
      </c>
      <c r="AV6">
        <v>1</v>
      </c>
      <c r="BB6">
        <v>1</v>
      </c>
      <c r="BH6">
        <v>1</v>
      </c>
      <c r="BO6" s="6"/>
      <c r="BP6">
        <f>SUM(A6:BN6)</f>
        <v>10</v>
      </c>
      <c r="BQ6" t="s">
        <v>11</v>
      </c>
      <c r="BS6">
        <v>1</v>
      </c>
    </row>
    <row r="7" spans="2:73" x14ac:dyDescent="0.25">
      <c r="H7">
        <v>1</v>
      </c>
      <c r="N7">
        <v>1</v>
      </c>
      <c r="T7">
        <v>1</v>
      </c>
      <c r="Z7">
        <v>1</v>
      </c>
      <c r="AF7">
        <v>1</v>
      </c>
      <c r="AL7">
        <v>1</v>
      </c>
      <c r="AR7">
        <v>1</v>
      </c>
      <c r="AX7">
        <v>1</v>
      </c>
      <c r="BD7">
        <v>1</v>
      </c>
      <c r="BJ7">
        <v>1</v>
      </c>
      <c r="BO7" s="6"/>
      <c r="BP7">
        <f t="shared" ref="BP6:BP7" si="0">SUM(A7:BN7)</f>
        <v>10</v>
      </c>
      <c r="BQ7" t="s">
        <v>12</v>
      </c>
    </row>
    <row r="8" spans="2:73" x14ac:dyDescent="0.25">
      <c r="J8">
        <v>1</v>
      </c>
      <c r="P8">
        <v>1</v>
      </c>
      <c r="V8">
        <v>1</v>
      </c>
      <c r="AB8">
        <v>1</v>
      </c>
      <c r="AH8">
        <v>1</v>
      </c>
      <c r="AN8">
        <v>1</v>
      </c>
      <c r="AT8">
        <v>1</v>
      </c>
      <c r="AZ8">
        <v>1</v>
      </c>
      <c r="BF8">
        <v>1</v>
      </c>
      <c r="BO8" s="6"/>
      <c r="BP8">
        <f>SUM(A8:BN8)</f>
        <v>9</v>
      </c>
      <c r="BQ8" t="s">
        <v>13</v>
      </c>
    </row>
    <row r="9" spans="2:73" x14ac:dyDescent="0.25">
      <c r="C9" s="78">
        <v>1</v>
      </c>
      <c r="E9" s="79">
        <v>1</v>
      </c>
      <c r="G9" s="80">
        <v>1</v>
      </c>
      <c r="I9" s="81">
        <v>1</v>
      </c>
      <c r="K9" s="79">
        <v>1</v>
      </c>
      <c r="M9" s="80">
        <v>1</v>
      </c>
      <c r="O9" s="81">
        <v>1</v>
      </c>
      <c r="Q9" s="79">
        <v>1</v>
      </c>
      <c r="S9" s="80">
        <v>1</v>
      </c>
      <c r="U9" s="81">
        <v>1</v>
      </c>
      <c r="W9" s="79">
        <v>1</v>
      </c>
      <c r="Y9" s="80">
        <v>1</v>
      </c>
      <c r="AA9" s="81">
        <v>1</v>
      </c>
      <c r="AC9" s="79">
        <v>1</v>
      </c>
      <c r="AE9" s="80">
        <v>1</v>
      </c>
      <c r="AG9" s="81">
        <v>1</v>
      </c>
      <c r="AI9" s="79">
        <v>1</v>
      </c>
      <c r="AK9" s="80">
        <v>1</v>
      </c>
      <c r="AM9" s="81">
        <v>1</v>
      </c>
      <c r="AO9" s="79">
        <v>1</v>
      </c>
      <c r="AQ9" s="80">
        <v>1</v>
      </c>
      <c r="AS9" s="81">
        <v>1</v>
      </c>
      <c r="AU9" s="79">
        <v>1</v>
      </c>
      <c r="AW9" s="80">
        <v>1</v>
      </c>
      <c r="AY9" s="81">
        <v>1</v>
      </c>
      <c r="BA9" s="79">
        <v>1</v>
      </c>
      <c r="BC9" s="80">
        <v>1</v>
      </c>
      <c r="BE9" s="81">
        <v>1</v>
      </c>
      <c r="BG9" s="79">
        <v>1</v>
      </c>
      <c r="BI9" s="80">
        <v>1</v>
      </c>
      <c r="BK9" s="81">
        <v>1</v>
      </c>
      <c r="BM9" s="78">
        <v>1</v>
      </c>
      <c r="BP9">
        <f>SUM(A9:BN9)</f>
        <v>32</v>
      </c>
      <c r="BQ9" t="s">
        <v>90</v>
      </c>
    </row>
    <row r="10" spans="2:73" x14ac:dyDescent="0.25">
      <c r="BS10">
        <f>(BP5*BS5)+(BP6*BS6)+(BP4*BS4)</f>
        <v>27.5</v>
      </c>
      <c r="BU10" s="7" t="s">
        <v>15</v>
      </c>
    </row>
    <row r="11" spans="2:73" x14ac:dyDescent="0.25">
      <c r="E11" s="82" t="s">
        <v>91</v>
      </c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</row>
    <row r="12" spans="2:73" x14ac:dyDescent="0.25">
      <c r="BS12" s="7" t="s">
        <v>18</v>
      </c>
    </row>
    <row r="13" spans="2:73" x14ac:dyDescent="0.25">
      <c r="BQ13" t="s">
        <v>19</v>
      </c>
      <c r="BS13">
        <v>7.8E-2</v>
      </c>
    </row>
    <row r="14" spans="2:73" x14ac:dyDescent="0.25">
      <c r="BQ14" t="s">
        <v>20</v>
      </c>
      <c r="BS14">
        <v>64</v>
      </c>
    </row>
    <row r="15" spans="2:73" x14ac:dyDescent="0.25">
      <c r="BS15" s="8">
        <f>BS13*BS14</f>
        <v>4.992</v>
      </c>
      <c r="BU15" s="7" t="s">
        <v>15</v>
      </c>
    </row>
    <row r="18" spans="9:69" ht="211.5" customHeight="1" x14ac:dyDescent="0.25">
      <c r="I18" s="99" t="s">
        <v>0</v>
      </c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BQ18">
        <f>64*0.078</f>
        <v>4.992</v>
      </c>
    </row>
  </sheetData>
  <mergeCells count="2">
    <mergeCell ref="I18:AN18"/>
    <mergeCell ref="BP3:BQ3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Y23"/>
  <sheetViews>
    <sheetView zoomScale="85" zoomScaleNormal="85" workbookViewId="0">
      <selection activeCell="B12" sqref="B12:AT12"/>
    </sheetView>
  </sheetViews>
  <sheetFormatPr defaultColWidth="2.85546875" defaultRowHeight="15" x14ac:dyDescent="0.25"/>
  <cols>
    <col min="48" max="48" width="20.5703125" customWidth="1"/>
    <col min="49" max="49" width="5.140625" customWidth="1"/>
    <col min="51" max="51" width="12.42578125" customWidth="1"/>
  </cols>
  <sheetData>
    <row r="2" spans="1:51" x14ac:dyDescent="0.25">
      <c r="D2" s="32" t="s">
        <v>32</v>
      </c>
      <c r="E2" s="32" t="s">
        <v>32</v>
      </c>
      <c r="F2" s="32" t="s">
        <v>32</v>
      </c>
      <c r="G2" s="32" t="s">
        <v>32</v>
      </c>
      <c r="H2" s="32" t="s">
        <v>32</v>
      </c>
      <c r="I2" s="32" t="s">
        <v>32</v>
      </c>
      <c r="J2" s="32" t="s">
        <v>32</v>
      </c>
      <c r="K2" s="32" t="s">
        <v>32</v>
      </c>
      <c r="L2" s="32" t="s">
        <v>32</v>
      </c>
      <c r="M2" s="32" t="s">
        <v>32</v>
      </c>
      <c r="N2" s="32" t="s">
        <v>32</v>
      </c>
      <c r="O2" s="32" t="s">
        <v>32</v>
      </c>
      <c r="P2" s="32" t="s">
        <v>32</v>
      </c>
      <c r="Q2" s="32" t="s">
        <v>32</v>
      </c>
      <c r="R2" s="32" t="s">
        <v>32</v>
      </c>
      <c r="S2" s="32" t="s">
        <v>32</v>
      </c>
      <c r="T2" s="32" t="s">
        <v>32</v>
      </c>
      <c r="U2" s="32" t="s">
        <v>32</v>
      </c>
      <c r="V2" s="32" t="s">
        <v>32</v>
      </c>
      <c r="W2" s="32" t="s">
        <v>32</v>
      </c>
      <c r="X2" s="32" t="s">
        <v>32</v>
      </c>
      <c r="Y2" s="32" t="s">
        <v>32</v>
      </c>
      <c r="Z2" s="32" t="s">
        <v>32</v>
      </c>
      <c r="AA2" s="32" t="s">
        <v>32</v>
      </c>
      <c r="AB2" s="32" t="s">
        <v>32</v>
      </c>
      <c r="AC2" s="32" t="s">
        <v>32</v>
      </c>
      <c r="AD2" s="32" t="s">
        <v>32</v>
      </c>
      <c r="AE2" s="32" t="s">
        <v>32</v>
      </c>
      <c r="AF2" s="32" t="s">
        <v>32</v>
      </c>
      <c r="AG2" s="32" t="s">
        <v>32</v>
      </c>
      <c r="AH2" s="32" t="s">
        <v>32</v>
      </c>
      <c r="AI2" s="32" t="s">
        <v>32</v>
      </c>
      <c r="AJ2" s="32" t="s">
        <v>32</v>
      </c>
      <c r="AK2" s="32" t="s">
        <v>32</v>
      </c>
      <c r="AL2" s="32" t="s">
        <v>32</v>
      </c>
      <c r="AM2" s="32" t="s">
        <v>32</v>
      </c>
      <c r="AN2" s="32" t="s">
        <v>32</v>
      </c>
      <c r="AO2" s="32" t="s">
        <v>32</v>
      </c>
      <c r="AP2" s="32" t="s">
        <v>32</v>
      </c>
      <c r="AQ2" s="32" t="s">
        <v>32</v>
      </c>
      <c r="AR2" s="32" t="s">
        <v>32</v>
      </c>
    </row>
    <row r="3" spans="1:51" x14ac:dyDescent="0.25">
      <c r="C3" s="32" t="s">
        <v>33</v>
      </c>
      <c r="AS3" s="32" t="s">
        <v>31</v>
      </c>
    </row>
    <row r="4" spans="1:51" x14ac:dyDescent="0.25">
      <c r="C4" s="32" t="s">
        <v>33</v>
      </c>
      <c r="H4" s="32" t="s">
        <v>32</v>
      </c>
      <c r="I4" s="32" t="s">
        <v>32</v>
      </c>
      <c r="J4" s="32" t="s">
        <v>32</v>
      </c>
      <c r="P4" s="32" t="s">
        <v>32</v>
      </c>
      <c r="Q4" s="32" t="s">
        <v>32</v>
      </c>
      <c r="R4" s="32" t="s">
        <v>32</v>
      </c>
      <c r="X4" s="32" t="s">
        <v>32</v>
      </c>
      <c r="Y4" s="32" t="s">
        <v>32</v>
      </c>
      <c r="Z4" s="32" t="s">
        <v>32</v>
      </c>
      <c r="AF4" s="32" t="s">
        <v>32</v>
      </c>
      <c r="AG4" s="32" t="s">
        <v>32</v>
      </c>
      <c r="AH4" s="32" t="s">
        <v>32</v>
      </c>
      <c r="AN4" s="32" t="s">
        <v>32</v>
      </c>
      <c r="AO4" s="32" t="s">
        <v>32</v>
      </c>
      <c r="AP4" s="32" t="s">
        <v>32</v>
      </c>
      <c r="AQ4" s="32"/>
      <c r="AS4" s="32" t="s">
        <v>31</v>
      </c>
    </row>
    <row r="5" spans="1:51" ht="15" customHeight="1" x14ac:dyDescent="0.25">
      <c r="C5" s="32" t="s">
        <v>33</v>
      </c>
      <c r="G5" s="32" t="s">
        <v>33</v>
      </c>
      <c r="H5" s="32"/>
      <c r="I5" s="32"/>
      <c r="J5" s="32"/>
      <c r="K5" s="32" t="s">
        <v>31</v>
      </c>
      <c r="O5" s="32" t="s">
        <v>33</v>
      </c>
      <c r="P5" s="32"/>
      <c r="Q5" s="32"/>
      <c r="R5" s="32"/>
      <c r="S5" s="32" t="s">
        <v>31</v>
      </c>
      <c r="W5" s="32" t="s">
        <v>33</v>
      </c>
      <c r="X5" s="32"/>
      <c r="Y5" s="32"/>
      <c r="Z5" s="32"/>
      <c r="AA5" s="32" t="s">
        <v>31</v>
      </c>
      <c r="AE5" s="32" t="s">
        <v>33</v>
      </c>
      <c r="AF5" s="32"/>
      <c r="AG5" s="32"/>
      <c r="AH5" s="32"/>
      <c r="AI5" s="32" t="s">
        <v>31</v>
      </c>
      <c r="AM5" s="32" t="s">
        <v>33</v>
      </c>
      <c r="AN5" s="32"/>
      <c r="AO5" s="32"/>
      <c r="AP5" s="32"/>
      <c r="AQ5" s="32" t="s">
        <v>31</v>
      </c>
      <c r="AS5" s="32" t="s">
        <v>31</v>
      </c>
    </row>
    <row r="6" spans="1:51" s="2" customFormat="1" ht="165" customHeight="1" x14ac:dyDescent="0.25">
      <c r="B6" s="3" t="s">
        <v>21</v>
      </c>
      <c r="C6" s="33" t="s">
        <v>3</v>
      </c>
      <c r="D6" s="13" t="s">
        <v>23</v>
      </c>
      <c r="E6" s="2" t="s">
        <v>24</v>
      </c>
      <c r="F6" s="4" t="s">
        <v>6</v>
      </c>
      <c r="G6" s="2" t="s">
        <v>25</v>
      </c>
      <c r="H6" s="5" t="s">
        <v>8</v>
      </c>
      <c r="I6" s="2" t="s">
        <v>27</v>
      </c>
      <c r="J6" s="12" t="s">
        <v>26</v>
      </c>
      <c r="K6" s="2" t="s">
        <v>28</v>
      </c>
      <c r="L6" s="13" t="s">
        <v>23</v>
      </c>
      <c r="M6" s="2" t="s">
        <v>24</v>
      </c>
      <c r="N6" s="4" t="s">
        <v>6</v>
      </c>
      <c r="O6" s="2" t="s">
        <v>25</v>
      </c>
      <c r="P6" s="5" t="s">
        <v>8</v>
      </c>
      <c r="Q6" s="2" t="s">
        <v>27</v>
      </c>
      <c r="R6" s="12" t="s">
        <v>26</v>
      </c>
      <c r="S6" s="2" t="s">
        <v>28</v>
      </c>
      <c r="T6" s="13" t="s">
        <v>23</v>
      </c>
      <c r="U6" s="2" t="s">
        <v>24</v>
      </c>
      <c r="V6" s="4" t="s">
        <v>6</v>
      </c>
      <c r="W6" s="2" t="s">
        <v>25</v>
      </c>
      <c r="X6" s="5" t="s">
        <v>8</v>
      </c>
      <c r="Y6" s="2" t="s">
        <v>27</v>
      </c>
      <c r="Z6" s="12" t="s">
        <v>26</v>
      </c>
      <c r="AA6" s="2" t="s">
        <v>28</v>
      </c>
      <c r="AB6" s="13" t="s">
        <v>23</v>
      </c>
      <c r="AC6" s="2" t="s">
        <v>24</v>
      </c>
      <c r="AD6" s="4" t="s">
        <v>6</v>
      </c>
      <c r="AE6" s="2" t="s">
        <v>25</v>
      </c>
      <c r="AF6" s="5" t="s">
        <v>8</v>
      </c>
      <c r="AG6" s="2" t="s">
        <v>27</v>
      </c>
      <c r="AH6" s="12" t="s">
        <v>26</v>
      </c>
      <c r="AI6" s="2" t="s">
        <v>28</v>
      </c>
      <c r="AJ6" s="13" t="s">
        <v>23</v>
      </c>
      <c r="AK6" s="2" t="s">
        <v>24</v>
      </c>
      <c r="AL6" s="4" t="s">
        <v>6</v>
      </c>
      <c r="AM6" s="2" t="s">
        <v>25</v>
      </c>
      <c r="AN6" s="5" t="s">
        <v>8</v>
      </c>
      <c r="AO6" s="2" t="s">
        <v>27</v>
      </c>
      <c r="AP6" s="12" t="s">
        <v>26</v>
      </c>
      <c r="AQ6" s="2" t="s">
        <v>28</v>
      </c>
      <c r="AR6" s="13" t="s">
        <v>23</v>
      </c>
      <c r="AS6" s="33" t="s">
        <v>9</v>
      </c>
      <c r="AT6" s="3" t="s">
        <v>22</v>
      </c>
    </row>
    <row r="7" spans="1:51" ht="15.75" thickBot="1" x14ac:dyDescent="0.3">
      <c r="AV7" s="101" t="s">
        <v>14</v>
      </c>
      <c r="AW7" s="101"/>
      <c r="AY7" s="10" t="s">
        <v>16</v>
      </c>
    </row>
    <row r="8" spans="1:51" ht="15.75" thickBot="1" x14ac:dyDescent="0.3">
      <c r="A8" s="16"/>
      <c r="B8" s="16"/>
      <c r="C8" s="16"/>
      <c r="D8" s="15">
        <v>1</v>
      </c>
      <c r="E8" s="14"/>
      <c r="F8" s="14"/>
      <c r="G8" s="14"/>
      <c r="H8" s="14"/>
      <c r="I8" s="14"/>
      <c r="J8" s="14"/>
      <c r="K8" s="25"/>
      <c r="L8" s="15">
        <v>1</v>
      </c>
      <c r="M8" s="14"/>
      <c r="N8" s="14"/>
      <c r="O8" s="14"/>
      <c r="P8" s="14"/>
      <c r="Q8" s="14"/>
      <c r="R8" s="14"/>
      <c r="S8" s="25"/>
      <c r="T8" s="15">
        <v>1</v>
      </c>
      <c r="U8" s="14"/>
      <c r="V8" s="14"/>
      <c r="W8" s="14"/>
      <c r="X8" s="14"/>
      <c r="Y8" s="14"/>
      <c r="Z8" s="14"/>
      <c r="AA8" s="25"/>
      <c r="AB8" s="15">
        <v>1</v>
      </c>
      <c r="AC8" s="14"/>
      <c r="AD8" s="14"/>
      <c r="AE8" s="14"/>
      <c r="AF8" s="14"/>
      <c r="AG8" s="14"/>
      <c r="AH8" s="14"/>
      <c r="AI8" s="25"/>
      <c r="AJ8" s="15">
        <v>1</v>
      </c>
      <c r="AK8" s="14"/>
      <c r="AL8" s="14"/>
      <c r="AM8" s="14"/>
      <c r="AN8" s="14"/>
      <c r="AO8" s="14"/>
      <c r="AP8" s="14"/>
      <c r="AQ8" s="25"/>
      <c r="AR8" s="26"/>
      <c r="AS8" s="27"/>
      <c r="AT8" s="16"/>
      <c r="AV8" t="s">
        <v>17</v>
      </c>
      <c r="AW8">
        <f>SUM(B8:AU8)</f>
        <v>5</v>
      </c>
    </row>
    <row r="9" spans="1:51" x14ac:dyDescent="0.25">
      <c r="B9" s="23"/>
      <c r="C9" s="20"/>
      <c r="D9" s="28">
        <v>1</v>
      </c>
      <c r="E9" s="9"/>
      <c r="F9" s="29"/>
      <c r="G9" s="9"/>
      <c r="H9" s="30"/>
      <c r="I9" s="9"/>
      <c r="J9" s="31"/>
      <c r="K9" s="9"/>
      <c r="L9" s="28">
        <v>1</v>
      </c>
      <c r="M9" s="9"/>
      <c r="N9" s="29"/>
      <c r="O9" s="9"/>
      <c r="P9" s="30"/>
      <c r="Q9" s="9"/>
      <c r="R9" s="31"/>
      <c r="S9" s="9"/>
      <c r="T9" s="28">
        <v>1</v>
      </c>
      <c r="U9" s="9"/>
      <c r="V9" s="29"/>
      <c r="W9" s="9"/>
      <c r="X9" s="30"/>
      <c r="Y9" s="9"/>
      <c r="Z9" s="31"/>
      <c r="AA9" s="9"/>
      <c r="AB9" s="28">
        <v>1</v>
      </c>
      <c r="AC9" s="9"/>
      <c r="AD9" s="29"/>
      <c r="AE9" s="9"/>
      <c r="AF9" s="30"/>
      <c r="AG9" s="9"/>
      <c r="AH9" s="31"/>
      <c r="AI9" s="9"/>
      <c r="AJ9" s="28">
        <v>1</v>
      </c>
      <c r="AK9" s="9"/>
      <c r="AL9" s="29"/>
      <c r="AM9" s="9"/>
      <c r="AN9" s="30"/>
      <c r="AO9" s="9"/>
      <c r="AP9" s="31"/>
      <c r="AQ9" s="9"/>
      <c r="AR9" s="28">
        <v>1</v>
      </c>
      <c r="AS9" s="34"/>
      <c r="AT9" s="24"/>
      <c r="AU9" s="22"/>
      <c r="AV9" s="17" t="s">
        <v>23</v>
      </c>
      <c r="AW9">
        <f t="shared" ref="AW9:AW14" si="0">SUM(B9:AU9)</f>
        <v>6</v>
      </c>
    </row>
    <row r="10" spans="1:51" x14ac:dyDescent="0.25">
      <c r="B10" s="23"/>
      <c r="C10" s="20"/>
      <c r="D10" s="28"/>
      <c r="E10" s="9"/>
      <c r="F10" s="29"/>
      <c r="G10" s="9"/>
      <c r="H10" s="30">
        <v>1</v>
      </c>
      <c r="I10" s="9"/>
      <c r="J10" s="31"/>
      <c r="K10" s="9"/>
      <c r="L10" s="28"/>
      <c r="M10" s="9"/>
      <c r="N10" s="29"/>
      <c r="O10" s="9"/>
      <c r="P10" s="30">
        <v>1</v>
      </c>
      <c r="Q10" s="9"/>
      <c r="R10" s="31"/>
      <c r="S10" s="9"/>
      <c r="T10" s="28"/>
      <c r="U10" s="9"/>
      <c r="V10" s="29"/>
      <c r="W10" s="9"/>
      <c r="X10" s="30">
        <v>1</v>
      </c>
      <c r="Y10" s="9"/>
      <c r="Z10" s="31"/>
      <c r="AA10" s="9"/>
      <c r="AB10" s="28"/>
      <c r="AC10" s="9"/>
      <c r="AD10" s="29"/>
      <c r="AE10" s="9"/>
      <c r="AF10" s="30">
        <v>1</v>
      </c>
      <c r="AG10" s="9"/>
      <c r="AH10" s="31"/>
      <c r="AI10" s="9"/>
      <c r="AJ10" s="28"/>
      <c r="AK10" s="9"/>
      <c r="AL10" s="29"/>
      <c r="AM10" s="9"/>
      <c r="AN10" s="30">
        <v>1</v>
      </c>
      <c r="AO10" s="9"/>
      <c r="AP10" s="31"/>
      <c r="AQ10" s="9"/>
      <c r="AR10" s="28"/>
      <c r="AS10" s="34"/>
      <c r="AT10" s="24"/>
      <c r="AU10" s="22"/>
      <c r="AV10" s="18" t="s">
        <v>8</v>
      </c>
      <c r="AW10">
        <f t="shared" si="0"/>
        <v>5</v>
      </c>
    </row>
    <row r="11" spans="1:51" x14ac:dyDescent="0.25">
      <c r="B11" s="23"/>
      <c r="C11" s="20"/>
      <c r="D11" s="28"/>
      <c r="E11" s="9"/>
      <c r="F11" s="29"/>
      <c r="G11" s="9"/>
      <c r="H11" s="30"/>
      <c r="I11" s="9"/>
      <c r="J11" s="31">
        <v>1</v>
      </c>
      <c r="K11" s="9"/>
      <c r="L11" s="28"/>
      <c r="M11" s="9"/>
      <c r="N11" s="29"/>
      <c r="O11" s="9"/>
      <c r="P11" s="30"/>
      <c r="Q11" s="9"/>
      <c r="R11" s="31">
        <v>1</v>
      </c>
      <c r="S11" s="9"/>
      <c r="T11" s="28"/>
      <c r="U11" s="9"/>
      <c r="V11" s="29"/>
      <c r="W11" s="9"/>
      <c r="X11" s="30"/>
      <c r="Y11" s="9"/>
      <c r="Z11" s="31">
        <v>1</v>
      </c>
      <c r="AA11" s="9"/>
      <c r="AB11" s="28"/>
      <c r="AC11" s="9"/>
      <c r="AD11" s="29"/>
      <c r="AE11" s="9"/>
      <c r="AF11" s="30"/>
      <c r="AG11" s="9"/>
      <c r="AH11" s="31">
        <v>1</v>
      </c>
      <c r="AI11" s="9"/>
      <c r="AJ11" s="28"/>
      <c r="AK11" s="9"/>
      <c r="AL11" s="29"/>
      <c r="AM11" s="9"/>
      <c r="AN11" s="30"/>
      <c r="AO11" s="9"/>
      <c r="AP11" s="31">
        <v>1</v>
      </c>
      <c r="AQ11" s="9"/>
      <c r="AR11" s="28"/>
      <c r="AS11" s="34"/>
      <c r="AT11" s="24"/>
      <c r="AU11" s="22"/>
      <c r="AV11" s="19" t="s">
        <v>26</v>
      </c>
      <c r="AW11">
        <f t="shared" si="0"/>
        <v>5</v>
      </c>
    </row>
    <row r="12" spans="1:51" x14ac:dyDescent="0.25">
      <c r="B12" s="23"/>
      <c r="C12" s="20"/>
      <c r="D12" s="28"/>
      <c r="E12" s="9"/>
      <c r="F12" s="29">
        <v>1</v>
      </c>
      <c r="G12" s="9"/>
      <c r="H12" s="30"/>
      <c r="I12" s="9"/>
      <c r="J12" s="31"/>
      <c r="K12" s="9"/>
      <c r="L12" s="28"/>
      <c r="M12" s="9"/>
      <c r="N12" s="29">
        <v>1</v>
      </c>
      <c r="O12" s="9"/>
      <c r="P12" s="30"/>
      <c r="Q12" s="9"/>
      <c r="R12" s="31"/>
      <c r="S12" s="9"/>
      <c r="T12" s="28"/>
      <c r="U12" s="9"/>
      <c r="V12" s="29">
        <v>1</v>
      </c>
      <c r="W12" s="9"/>
      <c r="X12" s="30"/>
      <c r="Y12" s="9"/>
      <c r="Z12" s="31"/>
      <c r="AA12" s="9"/>
      <c r="AB12" s="28"/>
      <c r="AC12" s="9"/>
      <c r="AD12" s="29">
        <v>1</v>
      </c>
      <c r="AE12" s="9"/>
      <c r="AF12" s="30"/>
      <c r="AG12" s="9"/>
      <c r="AH12" s="31"/>
      <c r="AI12" s="9"/>
      <c r="AJ12" s="28"/>
      <c r="AK12" s="9"/>
      <c r="AL12" s="29">
        <v>1</v>
      </c>
      <c r="AM12" s="9"/>
      <c r="AN12" s="30"/>
      <c r="AO12" s="9"/>
      <c r="AP12" s="31"/>
      <c r="AQ12" s="9"/>
      <c r="AR12" s="28"/>
      <c r="AS12" s="34"/>
      <c r="AT12" s="24"/>
      <c r="AU12" s="22"/>
      <c r="AV12" s="21" t="s">
        <v>6</v>
      </c>
      <c r="AW12">
        <f t="shared" si="0"/>
        <v>5</v>
      </c>
    </row>
    <row r="13" spans="1:51" x14ac:dyDescent="0.25">
      <c r="B13" s="23"/>
      <c r="C13" s="20"/>
      <c r="D13" s="28"/>
      <c r="E13" s="9">
        <v>1</v>
      </c>
      <c r="F13" s="29"/>
      <c r="G13" s="9">
        <v>1</v>
      </c>
      <c r="H13" s="30"/>
      <c r="I13" s="9">
        <v>1</v>
      </c>
      <c r="J13" s="31"/>
      <c r="K13" s="9">
        <v>1</v>
      </c>
      <c r="L13" s="28"/>
      <c r="M13" s="9">
        <v>1</v>
      </c>
      <c r="N13" s="29"/>
      <c r="O13" s="9">
        <v>1</v>
      </c>
      <c r="P13" s="30"/>
      <c r="Q13" s="9">
        <v>1</v>
      </c>
      <c r="R13" s="31"/>
      <c r="S13" s="9">
        <v>1</v>
      </c>
      <c r="T13" s="28"/>
      <c r="U13" s="9">
        <v>1</v>
      </c>
      <c r="V13" s="29"/>
      <c r="W13" s="9">
        <v>1</v>
      </c>
      <c r="X13" s="30"/>
      <c r="Y13" s="9">
        <v>1</v>
      </c>
      <c r="Z13" s="31"/>
      <c r="AA13" s="9">
        <v>1</v>
      </c>
      <c r="AB13" s="28"/>
      <c r="AC13" s="9">
        <v>1</v>
      </c>
      <c r="AD13" s="29"/>
      <c r="AE13" s="9">
        <v>1</v>
      </c>
      <c r="AF13" s="30"/>
      <c r="AG13" s="9">
        <v>1</v>
      </c>
      <c r="AH13" s="31"/>
      <c r="AI13" s="9">
        <v>1</v>
      </c>
      <c r="AJ13" s="28"/>
      <c r="AK13" s="9">
        <v>1</v>
      </c>
      <c r="AL13" s="29"/>
      <c r="AM13" s="9">
        <v>1</v>
      </c>
      <c r="AN13" s="30"/>
      <c r="AO13" s="9">
        <v>1</v>
      </c>
      <c r="AP13" s="31"/>
      <c r="AQ13" s="9">
        <v>1</v>
      </c>
      <c r="AR13" s="28"/>
      <c r="AS13" s="34"/>
      <c r="AT13" s="24"/>
      <c r="AV13" t="s">
        <v>29</v>
      </c>
      <c r="AW13">
        <f>SUM(B13:AU13)</f>
        <v>20</v>
      </c>
    </row>
    <row r="14" spans="1:51" x14ac:dyDescent="0.25">
      <c r="B14" s="23"/>
      <c r="C14" s="20">
        <v>1</v>
      </c>
      <c r="D14" s="28"/>
      <c r="E14" s="9"/>
      <c r="F14" s="29"/>
      <c r="G14" s="9"/>
      <c r="H14" s="30"/>
      <c r="I14" s="9"/>
      <c r="J14" s="31"/>
      <c r="K14" s="9"/>
      <c r="L14" s="28"/>
      <c r="M14" s="9"/>
      <c r="N14" s="29"/>
      <c r="O14" s="9"/>
      <c r="P14" s="30"/>
      <c r="Q14" s="9"/>
      <c r="R14" s="31"/>
      <c r="S14" s="9"/>
      <c r="T14" s="28"/>
      <c r="U14" s="9"/>
      <c r="V14" s="29"/>
      <c r="W14" s="9"/>
      <c r="X14" s="30"/>
      <c r="Y14" s="9"/>
      <c r="Z14" s="31"/>
      <c r="AA14" s="9"/>
      <c r="AB14" s="28"/>
      <c r="AC14" s="9"/>
      <c r="AD14" s="29"/>
      <c r="AE14" s="9"/>
      <c r="AF14" s="30"/>
      <c r="AG14" s="9"/>
      <c r="AH14" s="31"/>
      <c r="AI14" s="9"/>
      <c r="AJ14" s="28"/>
      <c r="AK14" s="9"/>
      <c r="AL14" s="29"/>
      <c r="AM14" s="9"/>
      <c r="AN14" s="30"/>
      <c r="AO14" s="9"/>
      <c r="AP14" s="31"/>
      <c r="AQ14" s="9"/>
      <c r="AR14" s="28"/>
      <c r="AS14" s="34">
        <v>1</v>
      </c>
      <c r="AT14" s="24"/>
      <c r="AV14" s="20" t="s">
        <v>30</v>
      </c>
      <c r="AW14">
        <f t="shared" si="0"/>
        <v>2</v>
      </c>
    </row>
    <row r="17" spans="48:51" x14ac:dyDescent="0.25">
      <c r="AV17" s="10" t="s">
        <v>35</v>
      </c>
      <c r="AW17" s="10"/>
      <c r="AY17" t="e">
        <f>(#REF!*AY9)+(#REF!*AY10)+(#REF!*AY8)</f>
        <v>#REF!</v>
      </c>
    </row>
    <row r="19" spans="48:51" x14ac:dyDescent="0.25">
      <c r="AY19" s="10" t="s">
        <v>18</v>
      </c>
    </row>
    <row r="20" spans="48:51" x14ac:dyDescent="0.25">
      <c r="AV20" t="s">
        <v>19</v>
      </c>
      <c r="AY20">
        <v>7.8E-2</v>
      </c>
    </row>
    <row r="21" spans="48:51" x14ac:dyDescent="0.25">
      <c r="AV21" t="s">
        <v>20</v>
      </c>
      <c r="AY21">
        <v>64</v>
      </c>
    </row>
    <row r="22" spans="48:51" x14ac:dyDescent="0.25">
      <c r="AY22" s="8"/>
    </row>
    <row r="23" spans="48:51" x14ac:dyDescent="0.25">
      <c r="AV23" s="10" t="s">
        <v>34</v>
      </c>
      <c r="AW23" s="10"/>
      <c r="AY23" s="8">
        <f>AY20*AY21</f>
        <v>4.992</v>
      </c>
    </row>
  </sheetData>
  <mergeCells count="1">
    <mergeCell ref="AV7:AW7"/>
  </mergeCells>
  <pageMargins left="0.7" right="0.7" top="0.75" bottom="0.75" header="0.3" footer="0.3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068B8-73D5-49C4-8FC8-E2BC6BD00C7B}">
  <dimension ref="C3:H47"/>
  <sheetViews>
    <sheetView workbookViewId="0">
      <selection activeCell="J18" sqref="J18"/>
    </sheetView>
  </sheetViews>
  <sheetFormatPr defaultRowHeight="15" x14ac:dyDescent="0.25"/>
  <cols>
    <col min="3" max="6" width="20.42578125" customWidth="1"/>
    <col min="7" max="8" width="16.140625" customWidth="1"/>
  </cols>
  <sheetData>
    <row r="3" spans="3:8" ht="15.75" thickBot="1" x14ac:dyDescent="0.3"/>
    <row r="4" spans="3:8" ht="36.75" thickBot="1" x14ac:dyDescent="0.3">
      <c r="C4" s="66" t="s">
        <v>47</v>
      </c>
      <c r="D4" s="67" t="s">
        <v>49</v>
      </c>
      <c r="E4" s="67" t="s">
        <v>50</v>
      </c>
      <c r="F4" s="67" t="s">
        <v>51</v>
      </c>
      <c r="G4" s="67" t="s">
        <v>52</v>
      </c>
      <c r="H4" s="68" t="s">
        <v>53</v>
      </c>
    </row>
    <row r="5" spans="3:8" ht="15" customHeight="1" x14ac:dyDescent="0.25">
      <c r="C5" s="102" t="s">
        <v>54</v>
      </c>
      <c r="D5" s="74" t="s">
        <v>55</v>
      </c>
      <c r="E5" s="74" t="s">
        <v>55</v>
      </c>
      <c r="F5" s="74" t="s">
        <v>55</v>
      </c>
      <c r="G5" s="74" t="s">
        <v>55</v>
      </c>
      <c r="H5" s="105" t="s">
        <v>85</v>
      </c>
    </row>
    <row r="6" spans="3:8" x14ac:dyDescent="0.25">
      <c r="C6" s="103"/>
      <c r="D6" s="74" t="s">
        <v>83</v>
      </c>
      <c r="E6" s="74" t="s">
        <v>83</v>
      </c>
      <c r="F6" s="74" t="s">
        <v>83</v>
      </c>
      <c r="G6" s="74" t="s">
        <v>83</v>
      </c>
      <c r="H6" s="106"/>
    </row>
    <row r="7" spans="3:8" ht="21.75" customHeight="1" thickBot="1" x14ac:dyDescent="0.3">
      <c r="C7" s="104"/>
      <c r="D7" s="72" t="s">
        <v>86</v>
      </c>
      <c r="E7" s="72" t="s">
        <v>86</v>
      </c>
      <c r="F7" s="72" t="s">
        <v>86</v>
      </c>
      <c r="G7" s="72" t="s">
        <v>86</v>
      </c>
      <c r="H7" s="107"/>
    </row>
    <row r="8" spans="3:8" ht="15" customHeight="1" x14ac:dyDescent="0.25">
      <c r="C8" s="108" t="s">
        <v>56</v>
      </c>
      <c r="D8" s="69" t="s">
        <v>87</v>
      </c>
      <c r="E8" s="110" t="s">
        <v>71</v>
      </c>
      <c r="F8" s="110" t="s">
        <v>72</v>
      </c>
      <c r="G8" s="110" t="s">
        <v>72</v>
      </c>
      <c r="H8" s="110" t="s">
        <v>72</v>
      </c>
    </row>
    <row r="9" spans="3:8" ht="15.75" thickBot="1" x14ac:dyDescent="0.3">
      <c r="C9" s="109"/>
      <c r="D9" s="70" t="s">
        <v>88</v>
      </c>
      <c r="E9" s="111"/>
      <c r="F9" s="111"/>
      <c r="G9" s="111"/>
      <c r="H9" s="111"/>
    </row>
    <row r="10" spans="3:8" ht="38.25" thickBot="1" x14ac:dyDescent="0.3">
      <c r="C10" s="71" t="s">
        <v>57</v>
      </c>
      <c r="D10" s="72" t="s">
        <v>84</v>
      </c>
      <c r="E10" s="72" t="s">
        <v>58</v>
      </c>
      <c r="F10" s="72" t="s">
        <v>73</v>
      </c>
      <c r="G10" s="72" t="s">
        <v>73</v>
      </c>
      <c r="H10" s="72" t="s">
        <v>73</v>
      </c>
    </row>
    <row r="11" spans="3:8" ht="15.75" thickBot="1" x14ac:dyDescent="0.3">
      <c r="C11" s="73" t="s">
        <v>59</v>
      </c>
      <c r="D11" s="70" t="s">
        <v>60</v>
      </c>
      <c r="E11" s="70" t="s">
        <v>60</v>
      </c>
      <c r="F11" s="70" t="s">
        <v>60</v>
      </c>
      <c r="G11" s="70" t="s">
        <v>60</v>
      </c>
      <c r="H11" s="70" t="s">
        <v>60</v>
      </c>
    </row>
    <row r="12" spans="3:8" ht="15.75" thickBot="1" x14ac:dyDescent="0.3">
      <c r="C12" s="71" t="s">
        <v>61</v>
      </c>
      <c r="D12" s="72" t="s">
        <v>60</v>
      </c>
      <c r="E12" s="72" t="s">
        <v>60</v>
      </c>
      <c r="F12" s="72" t="s">
        <v>60</v>
      </c>
      <c r="G12" s="72" t="s">
        <v>60</v>
      </c>
      <c r="H12" s="72" t="s">
        <v>60</v>
      </c>
    </row>
    <row r="13" spans="3:8" ht="24.75" thickBot="1" x14ac:dyDescent="0.3">
      <c r="C13" s="73" t="s">
        <v>62</v>
      </c>
      <c r="D13" s="70" t="s">
        <v>89</v>
      </c>
      <c r="E13" s="70" t="s">
        <v>89</v>
      </c>
      <c r="F13" s="70" t="s">
        <v>89</v>
      </c>
      <c r="G13" s="70" t="s">
        <v>89</v>
      </c>
      <c r="H13" s="70" t="s">
        <v>89</v>
      </c>
    </row>
    <row r="14" spans="3:8" ht="24.75" thickBot="1" x14ac:dyDescent="0.3">
      <c r="C14" s="71" t="s">
        <v>63</v>
      </c>
      <c r="D14" s="72" t="s">
        <v>64</v>
      </c>
      <c r="E14" s="72" t="s">
        <v>64</v>
      </c>
      <c r="F14" s="72" t="s">
        <v>64</v>
      </c>
      <c r="G14" s="72" t="s">
        <v>130</v>
      </c>
      <c r="H14" s="72" t="s">
        <v>65</v>
      </c>
    </row>
    <row r="15" spans="3:8" ht="24.75" thickBot="1" x14ac:dyDescent="0.3">
      <c r="C15" s="73" t="s">
        <v>66</v>
      </c>
      <c r="D15" s="70" t="s">
        <v>64</v>
      </c>
      <c r="E15" s="70" t="s">
        <v>64</v>
      </c>
      <c r="F15" s="70" t="s">
        <v>64</v>
      </c>
      <c r="G15" s="70" t="s">
        <v>130</v>
      </c>
      <c r="H15" s="70" t="s">
        <v>65</v>
      </c>
    </row>
    <row r="16" spans="3:8" ht="15.75" thickBot="1" x14ac:dyDescent="0.3">
      <c r="C16" s="71" t="s">
        <v>67</v>
      </c>
      <c r="D16" s="72" t="s">
        <v>64</v>
      </c>
      <c r="E16" s="72" t="s">
        <v>64</v>
      </c>
      <c r="F16" s="72" t="s">
        <v>64</v>
      </c>
      <c r="G16" s="72" t="s">
        <v>64</v>
      </c>
      <c r="H16" s="72" t="s">
        <v>64</v>
      </c>
    </row>
    <row r="17" spans="3:8" ht="24.75" thickBot="1" x14ac:dyDescent="0.3">
      <c r="C17" s="73" t="s">
        <v>68</v>
      </c>
      <c r="D17" s="70" t="s">
        <v>64</v>
      </c>
      <c r="E17" s="70" t="s">
        <v>64</v>
      </c>
      <c r="F17" s="70" t="s">
        <v>64</v>
      </c>
      <c r="G17" s="70" t="s">
        <v>64</v>
      </c>
      <c r="H17" s="70" t="s">
        <v>64</v>
      </c>
    </row>
    <row r="18" spans="3:8" ht="24" x14ac:dyDescent="0.25">
      <c r="C18" s="112" t="s">
        <v>69</v>
      </c>
      <c r="D18" s="113" t="s">
        <v>131</v>
      </c>
      <c r="E18" s="113" t="s">
        <v>131</v>
      </c>
      <c r="F18" s="74" t="s">
        <v>70</v>
      </c>
      <c r="G18" s="113" t="s">
        <v>65</v>
      </c>
      <c r="H18" s="113" t="s">
        <v>65</v>
      </c>
    </row>
    <row r="19" spans="3:8" ht="24.75" thickBot="1" x14ac:dyDescent="0.3">
      <c r="C19" s="104"/>
      <c r="D19" s="107"/>
      <c r="E19" s="107"/>
      <c r="F19" s="72" t="s">
        <v>132</v>
      </c>
      <c r="G19" s="107"/>
      <c r="H19" s="107"/>
    </row>
    <row r="22" spans="3:8" x14ac:dyDescent="0.25">
      <c r="C22" s="75" t="s">
        <v>74</v>
      </c>
    </row>
    <row r="23" spans="3:8" x14ac:dyDescent="0.25">
      <c r="C23" s="75"/>
    </row>
    <row r="24" spans="3:8" x14ac:dyDescent="0.25">
      <c r="C24" s="75" t="s">
        <v>75</v>
      </c>
    </row>
    <row r="25" spans="3:8" x14ac:dyDescent="0.25">
      <c r="C25" s="75"/>
    </row>
    <row r="26" spans="3:8" x14ac:dyDescent="0.25">
      <c r="C26" s="75" t="s">
        <v>76</v>
      </c>
    </row>
    <row r="27" spans="3:8" x14ac:dyDescent="0.25">
      <c r="C27" s="75" t="s">
        <v>77</v>
      </c>
    </row>
    <row r="28" spans="3:8" x14ac:dyDescent="0.25">
      <c r="C28" s="75" t="s">
        <v>78</v>
      </c>
    </row>
    <row r="29" spans="3:8" x14ac:dyDescent="0.25">
      <c r="D29" t="s">
        <v>80</v>
      </c>
      <c r="E29" t="s">
        <v>81</v>
      </c>
    </row>
    <row r="30" spans="3:8" x14ac:dyDescent="0.25">
      <c r="C30" s="75" t="s">
        <v>79</v>
      </c>
      <c r="D30">
        <v>11000</v>
      </c>
      <c r="E30" s="76">
        <f>D30/1000/35.45</f>
        <v>0.310296191819464</v>
      </c>
    </row>
    <row r="31" spans="3:8" x14ac:dyDescent="0.25">
      <c r="C31" s="75" t="s">
        <v>82</v>
      </c>
      <c r="D31">
        <v>96000</v>
      </c>
      <c r="E31" s="76">
        <f>D31/1000/(32+16*4)</f>
        <v>1</v>
      </c>
    </row>
    <row r="40" spans="3:3" ht="21.75" customHeight="1" x14ac:dyDescent="0.25"/>
    <row r="47" spans="3:3" x14ac:dyDescent="0.25">
      <c r="C47" s="77"/>
    </row>
  </sheetData>
  <mergeCells count="12">
    <mergeCell ref="C18:C19"/>
    <mergeCell ref="D18:D19"/>
    <mergeCell ref="E18:E19"/>
    <mergeCell ref="G18:G19"/>
    <mergeCell ref="H18:H19"/>
    <mergeCell ref="C5:C7"/>
    <mergeCell ref="H5:H7"/>
    <mergeCell ref="C8:C9"/>
    <mergeCell ref="E8:E9"/>
    <mergeCell ref="F8:F9"/>
    <mergeCell ref="G8:G9"/>
    <mergeCell ref="H8:H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6D0A1-3496-4844-8576-D13C0A466824}">
  <sheetPr>
    <pageSetUpPr fitToPage="1"/>
  </sheetPr>
  <dimension ref="B1:AQ28"/>
  <sheetViews>
    <sheetView zoomScale="85" zoomScaleNormal="85" workbookViewId="0">
      <selection activeCell="B1" sqref="B1:AQ15"/>
    </sheetView>
  </sheetViews>
  <sheetFormatPr defaultColWidth="2.85546875" defaultRowHeight="15" x14ac:dyDescent="0.25"/>
  <cols>
    <col min="38" max="38" width="5.42578125" customWidth="1"/>
    <col min="39" max="39" width="22.140625" customWidth="1"/>
    <col min="41" max="41" width="14.140625" customWidth="1"/>
    <col min="43" max="43" width="14.28515625" customWidth="1"/>
  </cols>
  <sheetData>
    <row r="1" spans="2:43" ht="15" customHeight="1" x14ac:dyDescent="0.25"/>
    <row r="2" spans="2:43" s="2" customFormat="1" ht="165" customHeight="1" x14ac:dyDescent="0.25">
      <c r="B2" s="35" t="s">
        <v>21</v>
      </c>
      <c r="C2" s="36" t="s">
        <v>46</v>
      </c>
      <c r="D2" s="37" t="s">
        <v>1</v>
      </c>
      <c r="E2" s="36" t="s">
        <v>2</v>
      </c>
      <c r="F2" s="38" t="s">
        <v>4</v>
      </c>
      <c r="G2" s="36" t="s">
        <v>5</v>
      </c>
      <c r="H2" s="39" t="s">
        <v>6</v>
      </c>
      <c r="I2" s="36" t="s">
        <v>7</v>
      </c>
      <c r="J2" s="40" t="s">
        <v>8</v>
      </c>
      <c r="K2" s="36" t="s">
        <v>2</v>
      </c>
      <c r="L2" s="38" t="s">
        <v>4</v>
      </c>
      <c r="M2" s="36" t="s">
        <v>5</v>
      </c>
      <c r="N2" s="39" t="s">
        <v>6</v>
      </c>
      <c r="O2" s="36" t="s">
        <v>7</v>
      </c>
      <c r="P2" s="40" t="s">
        <v>8</v>
      </c>
      <c r="Q2" s="36" t="s">
        <v>2</v>
      </c>
      <c r="R2" s="38" t="s">
        <v>4</v>
      </c>
      <c r="S2" s="36" t="s">
        <v>5</v>
      </c>
      <c r="T2" s="39" t="s">
        <v>6</v>
      </c>
      <c r="U2" s="36" t="s">
        <v>7</v>
      </c>
      <c r="V2" s="40" t="s">
        <v>8</v>
      </c>
      <c r="W2" s="36" t="s">
        <v>2</v>
      </c>
      <c r="X2" s="38" t="s">
        <v>4</v>
      </c>
      <c r="Y2" s="36" t="s">
        <v>5</v>
      </c>
      <c r="Z2" s="39" t="s">
        <v>6</v>
      </c>
      <c r="AA2" s="36" t="s">
        <v>7</v>
      </c>
      <c r="AB2" s="40" t="s">
        <v>8</v>
      </c>
      <c r="AC2" s="36" t="s">
        <v>2</v>
      </c>
      <c r="AD2" s="38" t="s">
        <v>4</v>
      </c>
      <c r="AE2" s="36" t="s">
        <v>5</v>
      </c>
      <c r="AF2" s="39" t="s">
        <v>6</v>
      </c>
      <c r="AG2" s="36" t="s">
        <v>7</v>
      </c>
      <c r="AH2" s="37" t="s">
        <v>1</v>
      </c>
      <c r="AI2" s="36" t="s">
        <v>46</v>
      </c>
      <c r="AJ2" s="35" t="s">
        <v>22</v>
      </c>
    </row>
    <row r="3" spans="2:43" ht="18.75" x14ac:dyDescent="0.3"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L3" s="101" t="s">
        <v>14</v>
      </c>
      <c r="AM3" s="101"/>
      <c r="AO3" s="11" t="s">
        <v>16</v>
      </c>
    </row>
    <row r="4" spans="2:43" ht="18.75" x14ac:dyDescent="0.3">
      <c r="B4" s="50"/>
      <c r="C4" s="50"/>
      <c r="D4" s="50"/>
      <c r="E4" s="49"/>
      <c r="F4" s="51" t="s">
        <v>36</v>
      </c>
      <c r="G4" s="49"/>
      <c r="H4" s="48"/>
      <c r="I4" s="52"/>
      <c r="J4" s="52"/>
      <c r="K4" s="63"/>
      <c r="L4" s="64" t="s">
        <v>37</v>
      </c>
      <c r="M4" s="63"/>
      <c r="N4" s="65"/>
      <c r="O4" s="63"/>
      <c r="P4" s="63"/>
      <c r="Q4" s="52"/>
      <c r="R4" s="51" t="s">
        <v>38</v>
      </c>
      <c r="S4" s="52"/>
      <c r="T4" s="48"/>
      <c r="U4" s="52"/>
      <c r="V4" s="52"/>
      <c r="W4" s="63"/>
      <c r="X4" s="64" t="s">
        <v>39</v>
      </c>
      <c r="Y4" s="63"/>
      <c r="Z4" s="65"/>
      <c r="AA4" s="63"/>
      <c r="AB4" s="63"/>
      <c r="AC4" s="52"/>
      <c r="AD4" s="51" t="s">
        <v>40</v>
      </c>
      <c r="AE4" s="52"/>
      <c r="AF4" s="48"/>
      <c r="AG4" s="52"/>
      <c r="AH4" s="49"/>
      <c r="AI4" s="50"/>
      <c r="AJ4" s="50"/>
      <c r="AL4">
        <v>5</v>
      </c>
      <c r="AM4" t="s">
        <v>17</v>
      </c>
      <c r="AO4">
        <v>1.5</v>
      </c>
    </row>
    <row r="5" spans="2:43" x14ac:dyDescent="0.25">
      <c r="D5">
        <v>1</v>
      </c>
      <c r="AH5">
        <v>1</v>
      </c>
      <c r="AK5" s="6"/>
      <c r="AL5">
        <f>SUM(A5:AJ5)</f>
        <v>2</v>
      </c>
      <c r="AM5" t="s">
        <v>10</v>
      </c>
      <c r="AO5">
        <v>1.25</v>
      </c>
    </row>
    <row r="6" spans="2:43" x14ac:dyDescent="0.25">
      <c r="F6">
        <v>1</v>
      </c>
      <c r="L6">
        <v>1</v>
      </c>
      <c r="R6">
        <v>1</v>
      </c>
      <c r="X6">
        <v>1</v>
      </c>
      <c r="AD6">
        <v>1</v>
      </c>
      <c r="AK6" s="6"/>
      <c r="AL6">
        <f t="shared" ref="AL6:AL8" si="0">SUM(A6:AJ6)</f>
        <v>5</v>
      </c>
      <c r="AM6" t="s">
        <v>11</v>
      </c>
      <c r="AO6">
        <v>1</v>
      </c>
    </row>
    <row r="7" spans="2:43" x14ac:dyDescent="0.25">
      <c r="H7">
        <v>1</v>
      </c>
      <c r="N7">
        <v>1</v>
      </c>
      <c r="T7">
        <v>1</v>
      </c>
      <c r="Z7">
        <v>1</v>
      </c>
      <c r="AF7">
        <v>1</v>
      </c>
      <c r="AK7" s="6"/>
      <c r="AL7">
        <f t="shared" si="0"/>
        <v>5</v>
      </c>
      <c r="AM7" t="s">
        <v>12</v>
      </c>
    </row>
    <row r="8" spans="2:43" x14ac:dyDescent="0.25">
      <c r="J8">
        <v>1</v>
      </c>
      <c r="P8">
        <v>1</v>
      </c>
      <c r="V8">
        <v>1</v>
      </c>
      <c r="AB8">
        <v>1</v>
      </c>
      <c r="AK8" s="6"/>
      <c r="AL8">
        <f t="shared" si="0"/>
        <v>4</v>
      </c>
      <c r="AM8" t="s">
        <v>13</v>
      </c>
    </row>
    <row r="10" spans="2:43" x14ac:dyDescent="0.25">
      <c r="AO10">
        <f>(AL5*AO5)+(AL6*AO6)+(AL4*AO4)</f>
        <v>15</v>
      </c>
      <c r="AQ10" s="11" t="s">
        <v>15</v>
      </c>
    </row>
    <row r="12" spans="2:43" x14ac:dyDescent="0.25">
      <c r="AO12" s="11" t="s">
        <v>18</v>
      </c>
    </row>
    <row r="13" spans="2:43" x14ac:dyDescent="0.25">
      <c r="AM13" t="s">
        <v>19</v>
      </c>
      <c r="AO13">
        <v>7.8E-2</v>
      </c>
    </row>
    <row r="14" spans="2:43" x14ac:dyDescent="0.25">
      <c r="AM14" t="s">
        <v>20</v>
      </c>
      <c r="AO14">
        <v>64</v>
      </c>
    </row>
    <row r="15" spans="2:43" x14ac:dyDescent="0.25">
      <c r="AO15" s="8">
        <f>AO13*AO14</f>
        <v>4.992</v>
      </c>
      <c r="AQ15" s="11" t="s">
        <v>15</v>
      </c>
    </row>
    <row r="18" spans="9:39" ht="211.5" customHeight="1" x14ac:dyDescent="0.25">
      <c r="I18" s="99" t="s">
        <v>0</v>
      </c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M18">
        <f>64*0.078</f>
        <v>4.992</v>
      </c>
    </row>
    <row r="21" spans="9:39" x14ac:dyDescent="0.25">
      <c r="I21" s="114" t="s">
        <v>48</v>
      </c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</row>
    <row r="22" spans="9:39" x14ac:dyDescent="0.25"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</row>
    <row r="23" spans="9:39" x14ac:dyDescent="0.25"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</row>
    <row r="24" spans="9:39" x14ac:dyDescent="0.25"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</row>
    <row r="25" spans="9:39" x14ac:dyDescent="0.25"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</row>
    <row r="26" spans="9:39" x14ac:dyDescent="0.25"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</row>
    <row r="27" spans="9:39" x14ac:dyDescent="0.25"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</row>
    <row r="28" spans="9:39" x14ac:dyDescent="0.25"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</row>
  </sheetData>
  <mergeCells count="3">
    <mergeCell ref="AL3:AM3"/>
    <mergeCell ref="I18:AG18"/>
    <mergeCell ref="I21:AH28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52D64-EFE8-42B8-ABE8-EFEE8AC367CC}">
  <dimension ref="B2:P51"/>
  <sheetViews>
    <sheetView topLeftCell="A10" zoomScaleNormal="100" workbookViewId="0">
      <selection activeCell="H9" sqref="H9"/>
    </sheetView>
  </sheetViews>
  <sheetFormatPr defaultColWidth="11.42578125" defaultRowHeight="14.25" x14ac:dyDescent="0.25"/>
  <cols>
    <col min="1" max="1" width="11.42578125" style="84"/>
    <col min="2" max="2" width="34.140625" style="84" customWidth="1"/>
    <col min="3" max="3" width="42.5703125" style="84" customWidth="1"/>
    <col min="4" max="4" width="12.140625" style="84" customWidth="1"/>
    <col min="5" max="16384" width="11.42578125" style="84"/>
  </cols>
  <sheetData>
    <row r="2" spans="2:16" ht="15" x14ac:dyDescent="0.25">
      <c r="B2" s="83" t="s">
        <v>92</v>
      </c>
    </row>
    <row r="3" spans="2:16" ht="38.25" x14ac:dyDescent="0.25">
      <c r="B3" s="85" t="s">
        <v>93</v>
      </c>
      <c r="C3" s="86">
        <v>44102</v>
      </c>
      <c r="D3" s="87"/>
      <c r="E3" s="85" t="s">
        <v>94</v>
      </c>
      <c r="F3" s="85" t="s">
        <v>95</v>
      </c>
      <c r="G3" s="85" t="s">
        <v>96</v>
      </c>
      <c r="H3" s="85" t="s">
        <v>97</v>
      </c>
      <c r="I3" s="85" t="s">
        <v>98</v>
      </c>
      <c r="J3" s="85" t="s">
        <v>99</v>
      </c>
      <c r="K3" s="85" t="s">
        <v>100</v>
      </c>
      <c r="L3" s="85" t="s">
        <v>101</v>
      </c>
      <c r="M3" s="85" t="s">
        <v>102</v>
      </c>
      <c r="N3" s="85" t="s">
        <v>103</v>
      </c>
      <c r="O3" s="85" t="s">
        <v>100</v>
      </c>
      <c r="P3" s="85" t="s">
        <v>103</v>
      </c>
    </row>
    <row r="4" spans="2:16" ht="51" x14ac:dyDescent="0.25">
      <c r="B4" s="85" t="s">
        <v>104</v>
      </c>
      <c r="C4" s="88" t="s">
        <v>105</v>
      </c>
      <c r="D4" s="89"/>
      <c r="E4" s="88" t="s">
        <v>106</v>
      </c>
      <c r="F4" s="88" t="s">
        <v>107</v>
      </c>
      <c r="G4" s="88">
        <v>0.5</v>
      </c>
      <c r="H4" s="88">
        <v>0.5</v>
      </c>
      <c r="I4" s="88">
        <v>0.5</v>
      </c>
      <c r="J4" s="90" t="s">
        <v>108</v>
      </c>
      <c r="K4" s="90">
        <v>2.5</v>
      </c>
      <c r="L4" s="90">
        <v>20</v>
      </c>
      <c r="M4" s="90">
        <v>2.5</v>
      </c>
      <c r="N4" s="90">
        <v>20</v>
      </c>
      <c r="O4" s="90">
        <v>2.5</v>
      </c>
      <c r="P4" s="90">
        <v>20</v>
      </c>
    </row>
    <row r="5" spans="2:16" x14ac:dyDescent="0.25">
      <c r="B5" s="85" t="s">
        <v>109</v>
      </c>
      <c r="C5" s="88" t="s">
        <v>110</v>
      </c>
      <c r="D5" s="89"/>
    </row>
    <row r="6" spans="2:16" x14ac:dyDescent="0.25">
      <c r="B6" s="85" t="s">
        <v>111</v>
      </c>
      <c r="C6" s="88" t="s">
        <v>112</v>
      </c>
      <c r="D6" s="89"/>
    </row>
    <row r="7" spans="2:16" ht="38.25" x14ac:dyDescent="0.25">
      <c r="B7" s="85" t="s">
        <v>113</v>
      </c>
      <c r="C7" s="88" t="s">
        <v>114</v>
      </c>
      <c r="D7" s="89"/>
      <c r="E7" s="85" t="s">
        <v>115</v>
      </c>
      <c r="F7" s="85" t="s">
        <v>116</v>
      </c>
      <c r="G7" s="85" t="s">
        <v>117</v>
      </c>
    </row>
    <row r="8" spans="2:16" x14ac:dyDescent="0.25">
      <c r="B8" s="91" t="s">
        <v>118</v>
      </c>
      <c r="C8" s="88" t="s">
        <v>128</v>
      </c>
      <c r="D8" s="89"/>
      <c r="E8" s="92">
        <f>[1]Hoja1!$G$9</f>
        <v>1.0253000000000001</v>
      </c>
      <c r="F8" s="90">
        <v>5</v>
      </c>
      <c r="G8" s="93">
        <f>F8/100*E8*1000</f>
        <v>51.265000000000008</v>
      </c>
    </row>
    <row r="9" spans="2:16" x14ac:dyDescent="0.25">
      <c r="B9" s="91" t="s">
        <v>119</v>
      </c>
      <c r="C9" s="88" t="s">
        <v>129</v>
      </c>
      <c r="D9" s="89"/>
    </row>
    <row r="10" spans="2:16" x14ac:dyDescent="0.25">
      <c r="B10" s="116" t="s">
        <v>120</v>
      </c>
      <c r="C10" s="88"/>
      <c r="D10" s="89"/>
    </row>
    <row r="11" spans="2:16" x14ac:dyDescent="0.25">
      <c r="B11" s="116"/>
      <c r="C11" s="88"/>
      <c r="D11" s="89"/>
    </row>
    <row r="12" spans="2:16" x14ac:dyDescent="0.25">
      <c r="B12" s="94" t="s">
        <v>121</v>
      </c>
    </row>
    <row r="13" spans="2:16" x14ac:dyDescent="0.25">
      <c r="B13" s="94" t="s">
        <v>122</v>
      </c>
    </row>
    <row r="14" spans="2:16" x14ac:dyDescent="0.25">
      <c r="B14" s="94" t="s">
        <v>123</v>
      </c>
    </row>
    <row r="19" spans="2:3" ht="15" x14ac:dyDescent="0.25">
      <c r="B19" s="95" t="s">
        <v>124</v>
      </c>
    </row>
    <row r="20" spans="2:3" x14ac:dyDescent="0.25">
      <c r="B20" s="96" t="s">
        <v>125</v>
      </c>
      <c r="C20" s="96" t="s">
        <v>126</v>
      </c>
    </row>
    <row r="21" spans="2:3" x14ac:dyDescent="0.25">
      <c r="B21" s="98">
        <v>0</v>
      </c>
      <c r="C21" s="98">
        <v>0</v>
      </c>
    </row>
    <row r="22" spans="2:3" x14ac:dyDescent="0.25">
      <c r="B22" s="84">
        <v>1.04</v>
      </c>
      <c r="C22" s="97">
        <v>0.02</v>
      </c>
    </row>
    <row r="23" spans="2:3" x14ac:dyDescent="0.25">
      <c r="B23" s="84">
        <v>2</v>
      </c>
      <c r="C23" s="97">
        <v>0.04</v>
      </c>
    </row>
    <row r="24" spans="2:3" x14ac:dyDescent="0.25">
      <c r="B24" s="84">
        <v>3</v>
      </c>
      <c r="C24" s="97">
        <v>0.05</v>
      </c>
    </row>
    <row r="25" spans="2:3" x14ac:dyDescent="0.25">
      <c r="B25" s="84">
        <v>4</v>
      </c>
      <c r="C25" s="97">
        <v>0.05</v>
      </c>
    </row>
    <row r="26" spans="2:3" x14ac:dyDescent="0.25">
      <c r="B26" s="84">
        <v>5</v>
      </c>
      <c r="C26" s="97">
        <v>0.08</v>
      </c>
    </row>
    <row r="27" spans="2:3" x14ac:dyDescent="0.25">
      <c r="B27" s="84">
        <v>6</v>
      </c>
      <c r="C27" s="97">
        <v>0.19</v>
      </c>
    </row>
    <row r="28" spans="2:3" x14ac:dyDescent="0.25">
      <c r="B28" s="84">
        <v>7</v>
      </c>
      <c r="C28" s="97">
        <v>0.45</v>
      </c>
    </row>
    <row r="29" spans="2:3" x14ac:dyDescent="0.25">
      <c r="B29" s="84">
        <v>8</v>
      </c>
      <c r="C29" s="97">
        <v>0.67</v>
      </c>
    </row>
    <row r="30" spans="2:3" x14ac:dyDescent="0.25">
      <c r="B30" s="84">
        <v>9</v>
      </c>
      <c r="C30" s="97">
        <v>0.98</v>
      </c>
    </row>
    <row r="31" spans="2:3" x14ac:dyDescent="0.25">
      <c r="B31" s="84">
        <v>10</v>
      </c>
      <c r="C31" s="97">
        <v>1.17</v>
      </c>
    </row>
    <row r="32" spans="2:3" x14ac:dyDescent="0.25">
      <c r="B32" s="84">
        <v>11</v>
      </c>
      <c r="C32" s="97">
        <v>1.44</v>
      </c>
    </row>
    <row r="33" spans="2:9" x14ac:dyDescent="0.25">
      <c r="B33" s="84">
        <v>12</v>
      </c>
      <c r="C33" s="97">
        <v>1.74</v>
      </c>
    </row>
    <row r="34" spans="2:9" x14ac:dyDescent="0.25">
      <c r="B34" s="84">
        <v>13</v>
      </c>
      <c r="C34" s="97">
        <v>2.06</v>
      </c>
    </row>
    <row r="35" spans="2:9" x14ac:dyDescent="0.25">
      <c r="B35" s="84">
        <v>14</v>
      </c>
      <c r="C35" s="97">
        <v>2.37</v>
      </c>
    </row>
    <row r="36" spans="2:9" x14ac:dyDescent="0.25">
      <c r="B36" s="84">
        <v>15</v>
      </c>
      <c r="C36" s="97">
        <v>2.66</v>
      </c>
    </row>
    <row r="37" spans="2:9" x14ac:dyDescent="0.25">
      <c r="B37" s="84">
        <v>16</v>
      </c>
      <c r="C37" s="97">
        <v>3.11</v>
      </c>
    </row>
    <row r="38" spans="2:9" x14ac:dyDescent="0.25">
      <c r="B38" s="84">
        <v>17</v>
      </c>
      <c r="C38" s="97">
        <v>3.64</v>
      </c>
      <c r="D38" s="117" t="s">
        <v>127</v>
      </c>
      <c r="E38" s="118"/>
      <c r="F38" s="118"/>
      <c r="G38" s="118"/>
      <c r="H38" s="118"/>
      <c r="I38" s="118"/>
    </row>
    <row r="39" spans="2:9" x14ac:dyDescent="0.25">
      <c r="B39" s="84">
        <v>18</v>
      </c>
      <c r="C39" s="97">
        <v>4.04</v>
      </c>
      <c r="D39" s="118"/>
      <c r="E39" s="118"/>
      <c r="F39" s="118"/>
      <c r="G39" s="118"/>
      <c r="H39" s="118"/>
      <c r="I39" s="118"/>
    </row>
    <row r="40" spans="2:9" x14ac:dyDescent="0.25">
      <c r="B40" s="84">
        <v>19</v>
      </c>
      <c r="C40" s="97">
        <v>4.53</v>
      </c>
      <c r="D40" s="118"/>
      <c r="E40" s="118"/>
      <c r="F40" s="118"/>
      <c r="G40" s="118"/>
      <c r="H40" s="118"/>
      <c r="I40" s="118"/>
    </row>
    <row r="41" spans="2:9" x14ac:dyDescent="0.25">
      <c r="B41" s="84">
        <v>20</v>
      </c>
      <c r="C41" s="97">
        <v>4.88</v>
      </c>
      <c r="D41" s="118"/>
      <c r="E41" s="118"/>
      <c r="F41" s="118"/>
      <c r="G41" s="118"/>
      <c r="H41" s="118"/>
      <c r="I41" s="118"/>
    </row>
    <row r="42" spans="2:9" x14ac:dyDescent="0.25">
      <c r="B42" s="84">
        <v>21</v>
      </c>
      <c r="C42" s="97">
        <v>5.31</v>
      </c>
    </row>
    <row r="43" spans="2:9" x14ac:dyDescent="0.25">
      <c r="B43" s="84">
        <v>22</v>
      </c>
      <c r="C43" s="97">
        <v>5.87</v>
      </c>
    </row>
    <row r="44" spans="2:9" x14ac:dyDescent="0.25">
      <c r="B44" s="84">
        <v>23</v>
      </c>
      <c r="C44" s="97">
        <v>6.52</v>
      </c>
    </row>
    <row r="45" spans="2:9" x14ac:dyDescent="0.25">
      <c r="B45" s="84">
        <v>24</v>
      </c>
      <c r="C45" s="97">
        <v>7.35</v>
      </c>
    </row>
    <row r="46" spans="2:9" x14ac:dyDescent="0.25">
      <c r="B46" s="84">
        <v>25</v>
      </c>
      <c r="C46" s="97">
        <v>7.82</v>
      </c>
    </row>
    <row r="47" spans="2:9" x14ac:dyDescent="0.25">
      <c r="B47" s="84">
        <v>26</v>
      </c>
      <c r="C47" s="97">
        <v>8.85</v>
      </c>
    </row>
    <row r="48" spans="2:9" x14ac:dyDescent="0.25">
      <c r="B48" s="84">
        <v>27</v>
      </c>
      <c r="C48" s="97">
        <v>10</v>
      </c>
    </row>
    <row r="49" spans="2:3" x14ac:dyDescent="0.25">
      <c r="B49" s="84">
        <v>28</v>
      </c>
      <c r="C49" s="97">
        <v>10.01</v>
      </c>
    </row>
    <row r="50" spans="2:3" x14ac:dyDescent="0.25">
      <c r="B50" s="84">
        <v>29</v>
      </c>
      <c r="C50" s="97">
        <v>9.9700000000000006</v>
      </c>
    </row>
    <row r="51" spans="2:3" x14ac:dyDescent="0.25">
      <c r="B51" s="84">
        <v>30</v>
      </c>
      <c r="C51" s="97">
        <v>9.99</v>
      </c>
    </row>
  </sheetData>
  <mergeCells count="2">
    <mergeCell ref="B10:B11"/>
    <mergeCell ref="D38:I4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5</vt:i4>
      </vt:variant>
    </vt:vector>
  </HeadingPairs>
  <TitlesOfParts>
    <vt:vector size="5" baseType="lpstr">
      <vt:lpstr>EDBP</vt:lpstr>
      <vt:lpstr>EDM</vt:lpstr>
      <vt:lpstr>Disseny experimental</vt:lpstr>
      <vt:lpstr>EDBP (2)</vt:lpstr>
      <vt:lpstr>I límit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Ribas Fargas</dc:creator>
  <cp:lastModifiedBy>Anna Serra Clusellas</cp:lastModifiedBy>
  <cp:lastPrinted>2020-11-17T08:31:45Z</cp:lastPrinted>
  <dcterms:created xsi:type="dcterms:W3CDTF">2017-03-16T14:46:37Z</dcterms:created>
  <dcterms:modified xsi:type="dcterms:W3CDTF">2020-11-17T16:36:55Z</dcterms:modified>
</cp:coreProperties>
</file>