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xr:revisionPtr revIDLastSave="0" documentId="8_{FA840366-1C07-4504-A28C-DCCCF29EFE56}" xr6:coauthVersionLast="47" xr6:coauthVersionMax="47" xr10:uidLastSave="{00000000-0000-0000-0000-000000000000}"/>
  <bookViews>
    <workbookView xWindow="-108" yWindow="-108" windowWidth="23256" windowHeight="12720" activeTab="1" xr2:uid="{746A0BE6-84B2-4DC6-B3D2-ACD7A4B48189}"/>
  </bookViews>
  <sheets>
    <sheet name="summer" sheetId="1" r:id="rId1"/>
    <sheet name="wint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4" i="2" l="1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F64" i="2"/>
  <c r="F63" i="2"/>
  <c r="F62" i="2"/>
  <c r="F61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P173" i="1"/>
  <c r="O173" i="1"/>
  <c r="V145" i="1"/>
  <c r="Q145" i="1"/>
  <c r="N145" i="1"/>
  <c r="M145" i="1"/>
  <c r="V144" i="1"/>
  <c r="Q144" i="1"/>
  <c r="N144" i="1"/>
  <c r="M144" i="1"/>
  <c r="V143" i="1"/>
  <c r="Q143" i="1"/>
  <c r="N143" i="1"/>
  <c r="M143" i="1"/>
  <c r="V142" i="1"/>
  <c r="Q142" i="1"/>
  <c r="N142" i="1"/>
  <c r="M142" i="1"/>
  <c r="V141" i="1"/>
  <c r="Q141" i="1"/>
  <c r="N141" i="1"/>
  <c r="M141" i="1"/>
  <c r="V140" i="1"/>
  <c r="Q140" i="1"/>
  <c r="N140" i="1"/>
  <c r="M140" i="1"/>
  <c r="V139" i="1"/>
  <c r="Q139" i="1"/>
  <c r="N139" i="1"/>
  <c r="M139" i="1"/>
  <c r="V138" i="1"/>
  <c r="Q138" i="1"/>
  <c r="N138" i="1"/>
  <c r="M138" i="1"/>
  <c r="V137" i="1"/>
  <c r="Q137" i="1"/>
  <c r="N137" i="1"/>
  <c r="M137" i="1"/>
  <c r="V136" i="1"/>
  <c r="Q136" i="1"/>
  <c r="N136" i="1"/>
  <c r="M136" i="1"/>
  <c r="V135" i="1"/>
  <c r="Q135" i="1"/>
  <c r="N135" i="1"/>
  <c r="M135" i="1"/>
  <c r="V134" i="1"/>
  <c r="Q134" i="1"/>
  <c r="N134" i="1"/>
  <c r="M134" i="1"/>
  <c r="V133" i="1"/>
  <c r="Q133" i="1"/>
  <c r="N133" i="1"/>
  <c r="M133" i="1"/>
  <c r="V132" i="1"/>
  <c r="Q132" i="1"/>
  <c r="N132" i="1"/>
  <c r="M132" i="1"/>
  <c r="V131" i="1"/>
  <c r="Q131" i="1"/>
  <c r="N131" i="1"/>
  <c r="M131" i="1"/>
  <c r="V130" i="1"/>
  <c r="Q130" i="1"/>
  <c r="N130" i="1"/>
  <c r="M130" i="1"/>
  <c r="V129" i="1"/>
  <c r="Q129" i="1"/>
  <c r="N129" i="1"/>
  <c r="M129" i="1"/>
  <c r="V128" i="1"/>
  <c r="Q128" i="1"/>
  <c r="N128" i="1"/>
  <c r="M128" i="1"/>
  <c r="V127" i="1"/>
  <c r="Q127" i="1"/>
  <c r="N127" i="1"/>
  <c r="M127" i="1"/>
  <c r="V126" i="1"/>
  <c r="Q126" i="1"/>
  <c r="N126" i="1"/>
  <c r="M126" i="1"/>
  <c r="V125" i="1"/>
  <c r="Q125" i="1"/>
  <c r="N125" i="1"/>
  <c r="M125" i="1"/>
  <c r="V124" i="1"/>
  <c r="Q124" i="1"/>
  <c r="N124" i="1"/>
  <c r="M124" i="1"/>
  <c r="V123" i="1"/>
  <c r="Q123" i="1"/>
  <c r="N123" i="1"/>
  <c r="M123" i="1"/>
  <c r="V122" i="1"/>
  <c r="Q122" i="1"/>
  <c r="N122" i="1"/>
  <c r="M122" i="1"/>
  <c r="V121" i="1"/>
  <c r="Q121" i="1"/>
  <c r="N121" i="1"/>
  <c r="M121" i="1"/>
  <c r="V120" i="1"/>
  <c r="Q120" i="1"/>
  <c r="N120" i="1"/>
  <c r="M120" i="1"/>
  <c r="V119" i="1"/>
  <c r="Q119" i="1"/>
  <c r="N119" i="1"/>
  <c r="M119" i="1"/>
  <c r="V118" i="1"/>
  <c r="Q118" i="1"/>
  <c r="N118" i="1"/>
  <c r="M118" i="1"/>
  <c r="V117" i="1"/>
  <c r="Q117" i="1"/>
  <c r="N117" i="1"/>
  <c r="M117" i="1"/>
  <c r="V116" i="1"/>
  <c r="Q116" i="1"/>
  <c r="N116" i="1"/>
  <c r="M116" i="1"/>
  <c r="V115" i="1"/>
  <c r="Q115" i="1"/>
  <c r="N115" i="1"/>
  <c r="M115" i="1"/>
  <c r="V114" i="1"/>
  <c r="Q114" i="1"/>
  <c r="N114" i="1"/>
  <c r="M114" i="1"/>
  <c r="V113" i="1"/>
  <c r="Q113" i="1"/>
  <c r="N113" i="1"/>
  <c r="M113" i="1"/>
  <c r="V112" i="1"/>
  <c r="Q112" i="1"/>
  <c r="N112" i="1"/>
  <c r="M112" i="1"/>
  <c r="V111" i="1"/>
  <c r="Q111" i="1"/>
  <c r="N111" i="1"/>
  <c r="M111" i="1"/>
  <c r="V110" i="1"/>
  <c r="Q110" i="1"/>
  <c r="N110" i="1"/>
  <c r="M110" i="1"/>
  <c r="V109" i="1"/>
  <c r="Q109" i="1"/>
  <c r="N109" i="1"/>
  <c r="M109" i="1"/>
  <c r="V108" i="1"/>
  <c r="Q108" i="1"/>
  <c r="N108" i="1"/>
  <c r="M108" i="1"/>
  <c r="V107" i="1"/>
  <c r="Q107" i="1"/>
  <c r="N107" i="1"/>
  <c r="M107" i="1"/>
  <c r="V106" i="1"/>
  <c r="Q106" i="1"/>
  <c r="N106" i="1"/>
  <c r="M106" i="1"/>
  <c r="V105" i="1"/>
  <c r="Q105" i="1"/>
  <c r="N105" i="1"/>
  <c r="M105" i="1"/>
  <c r="V104" i="1"/>
  <c r="Q104" i="1"/>
  <c r="N104" i="1"/>
  <c r="M104" i="1"/>
  <c r="V103" i="1"/>
  <c r="Q103" i="1"/>
  <c r="N103" i="1"/>
  <c r="M103" i="1"/>
  <c r="V102" i="1"/>
  <c r="Q102" i="1"/>
  <c r="N102" i="1"/>
  <c r="M102" i="1"/>
  <c r="V101" i="1"/>
  <c r="Q101" i="1"/>
  <c r="N101" i="1"/>
  <c r="M101" i="1"/>
  <c r="V100" i="1"/>
  <c r="Q100" i="1"/>
  <c r="N100" i="1"/>
  <c r="M100" i="1"/>
  <c r="V99" i="1"/>
  <c r="Q99" i="1"/>
  <c r="N99" i="1"/>
  <c r="M99" i="1"/>
  <c r="V98" i="1"/>
  <c r="Q98" i="1"/>
  <c r="N98" i="1"/>
  <c r="M98" i="1"/>
  <c r="V97" i="1"/>
  <c r="Q97" i="1"/>
  <c r="N97" i="1"/>
  <c r="M97" i="1"/>
  <c r="V96" i="1"/>
  <c r="Q96" i="1"/>
  <c r="N96" i="1"/>
  <c r="M96" i="1"/>
  <c r="V95" i="1"/>
  <c r="Q95" i="1"/>
  <c r="N95" i="1"/>
  <c r="M95" i="1"/>
  <c r="V94" i="1"/>
  <c r="Q94" i="1"/>
  <c r="N94" i="1"/>
  <c r="M94" i="1"/>
  <c r="V93" i="1"/>
  <c r="Q93" i="1"/>
  <c r="N93" i="1"/>
  <c r="M93" i="1"/>
  <c r="V92" i="1"/>
  <c r="Q92" i="1"/>
  <c r="N92" i="1"/>
  <c r="M92" i="1"/>
  <c r="H92" i="1"/>
  <c r="I92" i="1" s="1"/>
  <c r="K92" i="1" s="1"/>
  <c r="V91" i="1"/>
  <c r="Q91" i="1"/>
  <c r="N91" i="1"/>
  <c r="M91" i="1"/>
  <c r="H91" i="1"/>
  <c r="I91" i="1" s="1"/>
  <c r="K91" i="1" s="1"/>
  <c r="V90" i="1"/>
  <c r="Q90" i="1"/>
  <c r="N90" i="1"/>
  <c r="M90" i="1"/>
  <c r="H90" i="1"/>
  <c r="I90" i="1" s="1"/>
  <c r="K90" i="1" s="1"/>
  <c r="V89" i="1"/>
  <c r="Q89" i="1"/>
  <c r="N89" i="1"/>
  <c r="M89" i="1"/>
  <c r="K89" i="1"/>
  <c r="I89" i="1"/>
  <c r="H89" i="1"/>
  <c r="V88" i="1"/>
  <c r="Q88" i="1"/>
  <c r="N88" i="1"/>
  <c r="M88" i="1"/>
  <c r="K88" i="1"/>
  <c r="I88" i="1"/>
  <c r="H88" i="1"/>
  <c r="V87" i="1"/>
  <c r="Q87" i="1"/>
  <c r="N87" i="1"/>
  <c r="M87" i="1"/>
  <c r="I87" i="1"/>
  <c r="K87" i="1" s="1"/>
  <c r="H87" i="1"/>
  <c r="V86" i="1"/>
  <c r="Q86" i="1"/>
  <c r="N86" i="1"/>
  <c r="M86" i="1"/>
  <c r="H86" i="1"/>
  <c r="I86" i="1" s="1"/>
  <c r="K86" i="1" s="1"/>
  <c r="V85" i="1"/>
  <c r="Q85" i="1"/>
  <c r="N85" i="1"/>
  <c r="M85" i="1"/>
  <c r="H85" i="1"/>
  <c r="I85" i="1" s="1"/>
  <c r="K85" i="1" s="1"/>
  <c r="V84" i="1"/>
  <c r="Q84" i="1"/>
  <c r="N84" i="1"/>
  <c r="M84" i="1"/>
  <c r="H84" i="1"/>
  <c r="I84" i="1" s="1"/>
  <c r="K84" i="1" s="1"/>
  <c r="V83" i="1"/>
  <c r="Q83" i="1"/>
  <c r="N83" i="1"/>
  <c r="M83" i="1"/>
  <c r="H83" i="1"/>
  <c r="I83" i="1" s="1"/>
  <c r="K83" i="1" s="1"/>
  <c r="V82" i="1"/>
  <c r="Q82" i="1"/>
  <c r="N82" i="1"/>
  <c r="M82" i="1"/>
  <c r="H82" i="1"/>
  <c r="I82" i="1" s="1"/>
  <c r="K82" i="1" s="1"/>
  <c r="V81" i="1"/>
  <c r="Q81" i="1"/>
  <c r="N81" i="1"/>
  <c r="M81" i="1"/>
  <c r="K81" i="1"/>
  <c r="I81" i="1"/>
  <c r="H81" i="1"/>
  <c r="V80" i="1"/>
  <c r="Q80" i="1"/>
  <c r="N80" i="1"/>
  <c r="M80" i="1"/>
  <c r="K80" i="1"/>
  <c r="I80" i="1"/>
  <c r="H80" i="1"/>
  <c r="V79" i="1"/>
  <c r="Q79" i="1"/>
  <c r="N79" i="1"/>
  <c r="M79" i="1"/>
  <c r="I79" i="1"/>
  <c r="K79" i="1" s="1"/>
  <c r="H79" i="1"/>
  <c r="V78" i="1"/>
  <c r="Q78" i="1"/>
  <c r="N78" i="1"/>
  <c r="M78" i="1"/>
  <c r="H78" i="1"/>
  <c r="I78" i="1" s="1"/>
  <c r="K78" i="1" s="1"/>
  <c r="V77" i="1"/>
  <c r="Q77" i="1"/>
  <c r="N77" i="1"/>
  <c r="M77" i="1"/>
  <c r="H77" i="1"/>
  <c r="I77" i="1" s="1"/>
  <c r="K77" i="1" s="1"/>
  <c r="V76" i="1"/>
  <c r="Q76" i="1"/>
  <c r="N76" i="1"/>
  <c r="M76" i="1"/>
  <c r="H76" i="1"/>
  <c r="I76" i="1" s="1"/>
  <c r="K76" i="1" s="1"/>
  <c r="V75" i="1"/>
  <c r="Q75" i="1"/>
  <c r="N75" i="1"/>
  <c r="M75" i="1"/>
  <c r="H75" i="1"/>
  <c r="I75" i="1" s="1"/>
  <c r="K75" i="1" s="1"/>
  <c r="V74" i="1"/>
  <c r="Q74" i="1"/>
  <c r="N74" i="1"/>
  <c r="M74" i="1"/>
  <c r="H74" i="1"/>
  <c r="I74" i="1" s="1"/>
  <c r="K74" i="1" s="1"/>
  <c r="V73" i="1"/>
  <c r="Q73" i="1"/>
  <c r="N73" i="1"/>
  <c r="M73" i="1"/>
  <c r="K73" i="1"/>
  <c r="I73" i="1"/>
  <c r="H73" i="1"/>
  <c r="V72" i="1"/>
  <c r="Q72" i="1"/>
  <c r="N72" i="1"/>
  <c r="M72" i="1"/>
  <c r="K72" i="1"/>
  <c r="I72" i="1"/>
  <c r="H72" i="1"/>
  <c r="V71" i="1"/>
  <c r="Q71" i="1"/>
  <c r="N71" i="1"/>
  <c r="M71" i="1"/>
  <c r="I71" i="1"/>
  <c r="K71" i="1" s="1"/>
  <c r="H71" i="1"/>
  <c r="G71" i="1"/>
  <c r="V70" i="1"/>
  <c r="Q70" i="1"/>
  <c r="N70" i="1"/>
  <c r="M70" i="1"/>
  <c r="I70" i="1"/>
  <c r="K70" i="1" s="1"/>
  <c r="H70" i="1"/>
  <c r="G70" i="1"/>
  <c r="V69" i="1"/>
  <c r="Q69" i="1"/>
  <c r="N69" i="1"/>
  <c r="M69" i="1"/>
  <c r="I69" i="1"/>
  <c r="K69" i="1" s="1"/>
  <c r="H69" i="1"/>
  <c r="G69" i="1"/>
  <c r="V68" i="1"/>
  <c r="Q68" i="1"/>
  <c r="N68" i="1"/>
  <c r="M68" i="1"/>
  <c r="G68" i="1"/>
  <c r="V67" i="1"/>
  <c r="Q67" i="1"/>
  <c r="N67" i="1"/>
  <c r="M67" i="1"/>
  <c r="G67" i="1"/>
  <c r="V66" i="1"/>
  <c r="Q66" i="1"/>
  <c r="N66" i="1"/>
  <c r="M66" i="1"/>
  <c r="G66" i="1"/>
  <c r="V65" i="1"/>
  <c r="Q65" i="1"/>
  <c r="N65" i="1"/>
  <c r="M65" i="1"/>
  <c r="G65" i="1"/>
  <c r="V64" i="1"/>
  <c r="Q64" i="1"/>
  <c r="N64" i="1"/>
  <c r="M64" i="1"/>
  <c r="G64" i="1"/>
  <c r="V63" i="1"/>
  <c r="Q63" i="1"/>
  <c r="N63" i="1"/>
  <c r="M63" i="1"/>
  <c r="G63" i="1"/>
  <c r="V62" i="1"/>
  <c r="Q62" i="1"/>
  <c r="N62" i="1"/>
  <c r="M62" i="1"/>
  <c r="G62" i="1"/>
  <c r="V61" i="1"/>
  <c r="Q61" i="1"/>
  <c r="N61" i="1"/>
  <c r="M61" i="1"/>
  <c r="G61" i="1"/>
  <c r="V60" i="1"/>
  <c r="Q60" i="1"/>
  <c r="N60" i="1"/>
  <c r="M60" i="1"/>
  <c r="G60" i="1"/>
  <c r="V59" i="1"/>
  <c r="Q59" i="1"/>
  <c r="N59" i="1"/>
  <c r="M59" i="1"/>
  <c r="V58" i="1"/>
  <c r="Q58" i="1"/>
  <c r="N58" i="1"/>
  <c r="M58" i="1"/>
  <c r="V57" i="1"/>
  <c r="Q57" i="1"/>
  <c r="N57" i="1"/>
  <c r="M57" i="1"/>
  <c r="V56" i="1"/>
  <c r="Q56" i="1"/>
  <c r="N56" i="1"/>
  <c r="M56" i="1"/>
  <c r="V55" i="1"/>
  <c r="Q55" i="1"/>
  <c r="N55" i="1"/>
  <c r="M55" i="1"/>
  <c r="V54" i="1"/>
  <c r="Q54" i="1"/>
  <c r="N54" i="1"/>
  <c r="M54" i="1"/>
  <c r="V53" i="1"/>
  <c r="Q53" i="1"/>
  <c r="N53" i="1"/>
  <c r="M53" i="1"/>
  <c r="V52" i="1"/>
  <c r="Q52" i="1"/>
  <c r="N52" i="1"/>
  <c r="M52" i="1"/>
  <c r="V51" i="1"/>
  <c r="Q51" i="1"/>
  <c r="N51" i="1"/>
  <c r="M51" i="1"/>
  <c r="V50" i="1"/>
  <c r="Q50" i="1"/>
  <c r="N50" i="1"/>
  <c r="M50" i="1"/>
  <c r="V49" i="1"/>
  <c r="Q49" i="1"/>
  <c r="N49" i="1"/>
  <c r="M49" i="1"/>
  <c r="V48" i="1"/>
  <c r="Q48" i="1"/>
  <c r="N48" i="1"/>
  <c r="M48" i="1"/>
  <c r="V47" i="1"/>
  <c r="Q47" i="1"/>
  <c r="N47" i="1"/>
  <c r="M47" i="1"/>
  <c r="V46" i="1"/>
  <c r="Q46" i="1"/>
  <c r="N46" i="1"/>
  <c r="M46" i="1"/>
  <c r="V45" i="1"/>
  <c r="Q45" i="1"/>
  <c r="N45" i="1"/>
  <c r="M45" i="1"/>
  <c r="V44" i="1"/>
  <c r="Q44" i="1"/>
  <c r="N44" i="1"/>
  <c r="M44" i="1"/>
  <c r="V43" i="1"/>
  <c r="Q43" i="1"/>
  <c r="N43" i="1"/>
  <c r="M43" i="1"/>
  <c r="V42" i="1"/>
  <c r="Q42" i="1"/>
  <c r="N42" i="1"/>
  <c r="M42" i="1"/>
  <c r="V41" i="1"/>
  <c r="Q41" i="1"/>
  <c r="N41" i="1"/>
  <c r="M41" i="1"/>
  <c r="V40" i="1"/>
  <c r="Q40" i="1"/>
  <c r="N40" i="1"/>
  <c r="M40" i="1"/>
  <c r="V39" i="1"/>
  <c r="Q39" i="1"/>
  <c r="N39" i="1"/>
  <c r="M39" i="1"/>
  <c r="V38" i="1"/>
  <c r="Q38" i="1"/>
  <c r="N38" i="1"/>
  <c r="M38" i="1"/>
  <c r="V37" i="1"/>
  <c r="Q37" i="1"/>
  <c r="N37" i="1"/>
  <c r="M37" i="1"/>
  <c r="V36" i="1"/>
  <c r="Q36" i="1"/>
  <c r="N36" i="1"/>
  <c r="M36" i="1"/>
  <c r="V35" i="1"/>
  <c r="Q35" i="1"/>
  <c r="N35" i="1"/>
  <c r="M35" i="1"/>
  <c r="V34" i="1"/>
  <c r="Q34" i="1"/>
  <c r="N34" i="1"/>
  <c r="M34" i="1"/>
  <c r="V33" i="1"/>
  <c r="Q33" i="1"/>
  <c r="N33" i="1"/>
  <c r="M33" i="1"/>
  <c r="V32" i="1"/>
  <c r="Q32" i="1"/>
  <c r="N32" i="1"/>
  <c r="M32" i="1"/>
  <c r="V31" i="1"/>
  <c r="Q31" i="1"/>
  <c r="N31" i="1"/>
  <c r="M31" i="1"/>
  <c r="V30" i="1"/>
  <c r="Q30" i="1"/>
  <c r="N30" i="1"/>
  <c r="M30" i="1"/>
  <c r="V29" i="1"/>
  <c r="Q29" i="1"/>
  <c r="N29" i="1"/>
  <c r="M29" i="1"/>
  <c r="V28" i="1"/>
  <c r="Q28" i="1"/>
  <c r="N28" i="1"/>
  <c r="M28" i="1"/>
  <c r="V27" i="1"/>
  <c r="Q27" i="1"/>
  <c r="N27" i="1"/>
  <c r="M27" i="1"/>
  <c r="V26" i="1"/>
  <c r="Q26" i="1"/>
  <c r="N26" i="1"/>
  <c r="M26" i="1"/>
  <c r="V25" i="1"/>
  <c r="Q25" i="1"/>
  <c r="N25" i="1"/>
  <c r="M25" i="1"/>
  <c r="V24" i="1"/>
  <c r="Q24" i="1"/>
  <c r="N24" i="1"/>
  <c r="M24" i="1"/>
  <c r="V23" i="1"/>
  <c r="Q23" i="1"/>
  <c r="N23" i="1"/>
  <c r="M23" i="1"/>
  <c r="V22" i="1"/>
  <c r="Q22" i="1"/>
  <c r="N22" i="1"/>
  <c r="M22" i="1"/>
  <c r="V21" i="1"/>
  <c r="Q21" i="1"/>
  <c r="N21" i="1"/>
  <c r="M21" i="1"/>
  <c r="V20" i="1"/>
  <c r="Q20" i="1"/>
  <c r="N20" i="1"/>
  <c r="M20" i="1"/>
  <c r="V19" i="1"/>
  <c r="Q19" i="1"/>
  <c r="N19" i="1"/>
  <c r="M19" i="1"/>
  <c r="V18" i="1"/>
  <c r="Q18" i="1"/>
  <c r="N18" i="1"/>
  <c r="M18" i="1"/>
  <c r="V17" i="1"/>
  <c r="Q17" i="1"/>
  <c r="N17" i="1"/>
  <c r="M17" i="1"/>
  <c r="V16" i="1"/>
  <c r="Q16" i="1"/>
  <c r="N16" i="1"/>
  <c r="M16" i="1"/>
  <c r="V15" i="1"/>
  <c r="Q15" i="1"/>
  <c r="N15" i="1"/>
  <c r="M15" i="1"/>
  <c r="V14" i="1"/>
  <c r="Q14" i="1"/>
  <c r="N14" i="1"/>
  <c r="M14" i="1"/>
  <c r="V13" i="1"/>
  <c r="Q13" i="1"/>
  <c r="N13" i="1"/>
  <c r="M13" i="1"/>
  <c r="V12" i="1"/>
  <c r="Q12" i="1"/>
  <c r="N12" i="1"/>
  <c r="M12" i="1"/>
  <c r="V11" i="1"/>
  <c r="Q11" i="1"/>
  <c r="N11" i="1"/>
  <c r="M11" i="1"/>
  <c r="V10" i="1"/>
  <c r="Q10" i="1"/>
  <c r="N10" i="1"/>
  <c r="M10" i="1"/>
  <c r="V9" i="1"/>
  <c r="Q9" i="1"/>
  <c r="N9" i="1"/>
  <c r="M9" i="1"/>
  <c r="V8" i="1"/>
  <c r="Q8" i="1"/>
  <c r="N8" i="1"/>
  <c r="M8" i="1"/>
  <c r="V7" i="1"/>
  <c r="Q7" i="1"/>
  <c r="N7" i="1"/>
  <c r="M7" i="1"/>
  <c r="V6" i="1"/>
  <c r="Q6" i="1"/>
  <c r="N6" i="1"/>
  <c r="M6" i="1"/>
  <c r="V5" i="1"/>
  <c r="Q5" i="1"/>
  <c r="N5" i="1"/>
  <c r="M5" i="1"/>
  <c r="V4" i="1"/>
  <c r="Q4" i="1"/>
  <c r="N4" i="1"/>
  <c r="M4" i="1"/>
  <c r="V3" i="1"/>
  <c r="Q3" i="1"/>
  <c r="N3" i="1"/>
  <c r="M3" i="1"/>
  <c r="V2" i="1"/>
  <c r="Q2" i="1"/>
  <c r="N2" i="1"/>
  <c r="M2" i="1"/>
  <c r="K93" i="1" l="1"/>
</calcChain>
</file>

<file path=xl/sharedStrings.xml><?xml version="1.0" encoding="utf-8"?>
<sst xmlns="http://schemas.openxmlformats.org/spreadsheetml/2006/main" count="247" uniqueCount="130">
  <si>
    <t>工况</t>
  </si>
  <si>
    <t>风机盘管运行档位</t>
  </si>
  <si>
    <t>冬季供暖末端运行模式</t>
  </si>
  <si>
    <t>低</t>
  </si>
  <si>
    <t>仅风机盘管</t>
  </si>
  <si>
    <t>中</t>
  </si>
  <si>
    <t>高</t>
  </si>
  <si>
    <t>最佳</t>
  </si>
  <si>
    <t>仅地暖</t>
  </si>
  <si>
    <t>风盘+地暖</t>
  </si>
  <si>
    <t>-</t>
  </si>
  <si>
    <t>夏季主机设定供水温度/℃</t>
  </si>
  <si>
    <t>冬季主机设定供水温度/℃</t>
  </si>
  <si>
    <t>性能曲线函数表达式</t>
    <phoneticPr fontId="18" type="noConversion"/>
  </si>
  <si>
    <t>性能曲线名称</t>
    <phoneticPr fontId="18" type="noConversion"/>
  </si>
  <si>
    <t>CAP-T</t>
    <phoneticPr fontId="18" type="noConversion"/>
  </si>
  <si>
    <t>EIR-T</t>
    <phoneticPr fontId="18" type="noConversion"/>
  </si>
  <si>
    <t>EIR-PLR</t>
    <phoneticPr fontId="18" type="noConversion"/>
  </si>
  <si>
    <t>时间</t>
  </si>
  <si>
    <t>时间</t>
    <phoneticPr fontId="18" type="noConversion"/>
  </si>
  <si>
    <t>室外温度</t>
    <phoneticPr fontId="18" type="noConversion"/>
  </si>
  <si>
    <t>室外相对湿度</t>
    <phoneticPr fontId="18" type="noConversion"/>
  </si>
  <si>
    <t>室外相对湿+K40度+H33:J34</t>
    <phoneticPr fontId="18" type="noConversion"/>
  </si>
  <si>
    <t>新风风量（）</t>
    <phoneticPr fontId="18" type="noConversion"/>
  </si>
  <si>
    <t>风机盘管运行档位</t>
    <phoneticPr fontId="18" type="noConversion"/>
  </si>
  <si>
    <t>室内温度设定值（℃）</t>
    <phoneticPr fontId="18" type="noConversion"/>
  </si>
  <si>
    <t>热泵主机供水温度（℃）</t>
    <phoneticPr fontId="18" type="noConversion"/>
  </si>
  <si>
    <t>中</t>
    <phoneticPr fontId="18" type="noConversion"/>
  </si>
  <si>
    <t>Whole Building:Facility Total Purchased Electricity Energy [J](Hourly)</t>
  </si>
  <si>
    <t>风机盘管1</t>
    <phoneticPr fontId="18" type="noConversion"/>
  </si>
  <si>
    <t>风机盘管2</t>
    <phoneticPr fontId="18" type="noConversion"/>
  </si>
  <si>
    <t>风机盘管3</t>
    <phoneticPr fontId="18" type="noConversion"/>
  </si>
  <si>
    <t>排风机2</t>
    <phoneticPr fontId="18" type="noConversion"/>
  </si>
  <si>
    <t>排风机总功率</t>
    <phoneticPr fontId="18" type="noConversion"/>
  </si>
  <si>
    <t>10:15~11:15</t>
  </si>
  <si>
    <t>9:15~10:15</t>
  </si>
  <si>
    <t>9:15~10:15</t>
    <phoneticPr fontId="18" type="noConversion"/>
  </si>
  <si>
    <t>11:15~12:15</t>
  </si>
  <si>
    <t>12:15~13:15</t>
  </si>
  <si>
    <t>13:15~14:15</t>
  </si>
  <si>
    <t>14:15~15:15</t>
  </si>
  <si>
    <t>15:15~16:15</t>
  </si>
  <si>
    <t>16:15~17:15</t>
  </si>
  <si>
    <t>17:15~18:15</t>
  </si>
  <si>
    <t>18:15~19:15</t>
  </si>
  <si>
    <t>19:15~20:15</t>
  </si>
  <si>
    <t>20:15~21:15</t>
  </si>
  <si>
    <t>21:15~22:15</t>
  </si>
  <si>
    <t>22:15~23:15</t>
  </si>
  <si>
    <t>23:15~0:15</t>
  </si>
  <si>
    <t>0:15~1:15</t>
  </si>
  <si>
    <t>1:15~2:15</t>
  </si>
  <si>
    <t>2:15~3:15</t>
  </si>
  <si>
    <t>3:15~4:15</t>
  </si>
  <si>
    <t>4:15~5:15</t>
  </si>
  <si>
    <t>5:15~6:15</t>
  </si>
  <si>
    <t>6:15~7:15</t>
  </si>
  <si>
    <t>7:15~8:15</t>
  </si>
  <si>
    <t>8:15~9:15</t>
  </si>
  <si>
    <t>时间段</t>
    <phoneticPr fontId="18" type="noConversion"/>
  </si>
  <si>
    <t>室外温度（℃）</t>
  </si>
  <si>
    <t>室外温度（℃）</t>
    <phoneticPr fontId="18" type="noConversion"/>
  </si>
  <si>
    <t>系统每小时耗能（kW）</t>
    <phoneticPr fontId="18" type="noConversion"/>
  </si>
  <si>
    <t>模拟</t>
    <phoneticPr fontId="18" type="noConversion"/>
  </si>
  <si>
    <t>实测</t>
    <phoneticPr fontId="18" type="noConversion"/>
  </si>
  <si>
    <t>模拟结果</t>
    <phoneticPr fontId="18" type="noConversion"/>
  </si>
  <si>
    <t>实测结果</t>
    <phoneticPr fontId="18" type="noConversion"/>
  </si>
  <si>
    <t xml:space="preserve"> ExprDay1,                !- Name
    8,                       !- Month
    30,                      !- Day of Month
    Wednesday,               !- Day Type
    34.1,                    !- Maximum Dry-Bulb Temperature {C}
    6,                       !- Daily Dry-Bulb Temperature Range {deltaC}
    ,                        !- Dry-Bulb Temperature Range Modifier Type
    ,                        !- Dry-Bulb Temperature Range Modifier Day Schedule Name
    WetBulb,                 !- Humidity Condition Type
    26.5,                    !- Wetbulb or DewPoint at Maximum Dry-Bulb {C}
    ,                        !- Humidity Condition Day Schedule Name
    ,                        !- Humidity Ratio at Maximum Dry-Bulb {kgWater/kgDryAir}
    ,                        !- Enthalpy at Maximum Dry-Bulb {J/kg}
    ,                        !- Daily Wet-Bulb Temperature Range {deltaC}
    101259,                  !- Barometric Pressure {Pa}
    3.6,                     !- Wind Speed {m/s}
    250,                     !- Wind Direction {deg}
    No,                      !- Rain Indicator
    No,                      !- Snow Indicator
    No,                      !- Daylight Saving Time Indicator
    ASHRAETau,               !- Solar Model Indicator
    ,                        !- Beam Solar Day Schedule Name
    ,                        !- Diffuse Solar Day Schedule Name
    0.882,                   !- ASHRAE Clear Sky Optical Depth for Beam Irradiance (taub) {dimensionless}
    1.308,                   !- ASHRAE Clear Sky Optical Depth for Diffuse Irradiance (taud) {dimensionless}
    ,                        !- Sky Clearness
    ,                        !- Maximum Number Warmup Days</t>
    <phoneticPr fontId="18" type="noConversion"/>
  </si>
  <si>
    <t>日期</t>
    <phoneticPr fontId="18" type="noConversion"/>
  </si>
  <si>
    <t>风向</t>
    <phoneticPr fontId="18" type="noConversion"/>
  </si>
  <si>
    <t>250°</t>
    <phoneticPr fontId="18" type="noConversion"/>
  </si>
  <si>
    <t>室外空气最大干球温度（℃）</t>
    <phoneticPr fontId="18" type="noConversion"/>
  </si>
  <si>
    <t>该日干球温度波动幅度（℃）</t>
    <phoneticPr fontId="18" type="noConversion"/>
  </si>
  <si>
    <t>最大干球温度时的湿球温度（℃）</t>
    <phoneticPr fontId="18" type="noConversion"/>
  </si>
  <si>
    <t>大气压力（Pa）</t>
    <phoneticPr fontId="18" type="noConversion"/>
  </si>
  <si>
    <t>风速（m/s）</t>
    <phoneticPr fontId="18" type="noConversion"/>
  </si>
  <si>
    <t>实测数据</t>
    <phoneticPr fontId="18" type="noConversion"/>
  </si>
  <si>
    <t>模拟数据</t>
    <phoneticPr fontId="18" type="noConversion"/>
  </si>
  <si>
    <t>0:00~1:00</t>
  </si>
  <si>
    <t>0:00~1:00</t>
    <phoneticPr fontId="18" type="noConversion"/>
  </si>
  <si>
    <t>1:00~2:00</t>
  </si>
  <si>
    <t>1:00~2:00</t>
    <phoneticPr fontId="18" type="noConversion"/>
  </si>
  <si>
    <t>2:00~3:00</t>
  </si>
  <si>
    <t>2:00~3:00</t>
    <phoneticPr fontId="18" type="noConversion"/>
  </si>
  <si>
    <t>3:00~4:00</t>
  </si>
  <si>
    <t>3:00~4:00</t>
    <phoneticPr fontId="18" type="noConversion"/>
  </si>
  <si>
    <t>4:00~5:00</t>
  </si>
  <si>
    <t>4:00~5:00</t>
    <phoneticPr fontId="18" type="noConversion"/>
  </si>
  <si>
    <t>5:00~6:00</t>
  </si>
  <si>
    <t>5:00~6:00</t>
    <phoneticPr fontId="18" type="noConversion"/>
  </si>
  <si>
    <t>6:00~7:00</t>
  </si>
  <si>
    <t>6:00~7:00</t>
    <phoneticPr fontId="18" type="noConversion"/>
  </si>
  <si>
    <t>7:00~8:00</t>
  </si>
  <si>
    <t>7:00~8:00</t>
    <phoneticPr fontId="18" type="noConversion"/>
  </si>
  <si>
    <t>8:00~9:00</t>
  </si>
  <si>
    <t>8:00~9:00</t>
    <phoneticPr fontId="18" type="noConversion"/>
  </si>
  <si>
    <t>9:00~10:00</t>
  </si>
  <si>
    <t>9:00~10:00</t>
    <phoneticPr fontId="18" type="noConversion"/>
  </si>
  <si>
    <t>10:00~11:00</t>
  </si>
  <si>
    <t>10:00~11:00</t>
    <phoneticPr fontId="18" type="noConversion"/>
  </si>
  <si>
    <t>11:00~12:00</t>
  </si>
  <si>
    <t>11:00~12:00</t>
    <phoneticPr fontId="18" type="noConversion"/>
  </si>
  <si>
    <t>12:00~13:00</t>
  </si>
  <si>
    <t>12:00~13:00</t>
    <phoneticPr fontId="18" type="noConversion"/>
  </si>
  <si>
    <t>13:00~14:00</t>
  </si>
  <si>
    <t>13:00~14:00</t>
    <phoneticPr fontId="18" type="noConversion"/>
  </si>
  <si>
    <t>14:00~15::00</t>
    <phoneticPr fontId="18" type="noConversion"/>
  </si>
  <si>
    <t>15:00~16:00</t>
  </si>
  <si>
    <t>15:00~16:00</t>
    <phoneticPr fontId="18" type="noConversion"/>
  </si>
  <si>
    <t>16:00~17:00</t>
  </si>
  <si>
    <t>16:00~17:00</t>
    <phoneticPr fontId="18" type="noConversion"/>
  </si>
  <si>
    <t>17:00~18:00</t>
  </si>
  <si>
    <t>17:00~18:00</t>
    <phoneticPr fontId="18" type="noConversion"/>
  </si>
  <si>
    <t>18:00~19:00</t>
  </si>
  <si>
    <t>18:00~19:00</t>
    <phoneticPr fontId="18" type="noConversion"/>
  </si>
  <si>
    <t>19:00~20:00</t>
  </si>
  <si>
    <t>19:00~20:00</t>
    <phoneticPr fontId="18" type="noConversion"/>
  </si>
  <si>
    <t>20:00~21:00</t>
  </si>
  <si>
    <t>20:00~21:00</t>
    <phoneticPr fontId="18" type="noConversion"/>
  </si>
  <si>
    <t>21:00~22:00</t>
  </si>
  <si>
    <t>21:00~22:00</t>
    <phoneticPr fontId="18" type="noConversion"/>
  </si>
  <si>
    <t>22:00~23:00</t>
  </si>
  <si>
    <t>22:00~23:00</t>
    <phoneticPr fontId="18" type="noConversion"/>
  </si>
  <si>
    <t>23:00~0:00</t>
  </si>
  <si>
    <t>23:00~0:00</t>
    <phoneticPr fontId="18" type="noConversion"/>
  </si>
  <si>
    <t>相对湿度</t>
    <phoneticPr fontId="18" type="noConversion"/>
  </si>
  <si>
    <t>气温</t>
    <phoneticPr fontId="18" type="noConversion"/>
  </si>
  <si>
    <t>14:00~15:00</t>
  </si>
  <si>
    <t>系统每小时能耗</t>
    <phoneticPr fontId="18" type="noConversion"/>
  </si>
  <si>
    <t>室外气温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</si>
</sst>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0.00_ "/>
    <numFmt numFmtId="178" formatCode="0.0_ 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58" fontId="0" fillId="0" borderId="0" xfId="0" applyNumberFormat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summer!$J$34</c:f>
              <c:strCache>
                <c:ptCount val="1"/>
                <c:pt idx="0">
                  <c:v>室外相对湿度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summer!$H$35:$H$58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summer!$J$35:$J$58</c:f>
              <c:numCache>
                <c:formatCode>General</c:formatCode>
                <c:ptCount val="24"/>
                <c:pt idx="0">
                  <c:v>77.3</c:v>
                </c:pt>
                <c:pt idx="1">
                  <c:v>72</c:v>
                </c:pt>
                <c:pt idx="2">
                  <c:v>62</c:v>
                </c:pt>
                <c:pt idx="3">
                  <c:v>71.400000000000006</c:v>
                </c:pt>
                <c:pt idx="4">
                  <c:v>75.599999999999994</c:v>
                </c:pt>
                <c:pt idx="5">
                  <c:v>69.099999999999994</c:v>
                </c:pt>
                <c:pt idx="6">
                  <c:v>86.1</c:v>
                </c:pt>
                <c:pt idx="7">
                  <c:v>90.2</c:v>
                </c:pt>
                <c:pt idx="8">
                  <c:v>95.3</c:v>
                </c:pt>
                <c:pt idx="9">
                  <c:v>95.1</c:v>
                </c:pt>
                <c:pt idx="10">
                  <c:v>88.7</c:v>
                </c:pt>
                <c:pt idx="11">
                  <c:v>92.2</c:v>
                </c:pt>
                <c:pt idx="12">
                  <c:v>88.6</c:v>
                </c:pt>
                <c:pt idx="13">
                  <c:v>69.8</c:v>
                </c:pt>
                <c:pt idx="14">
                  <c:v>82.1</c:v>
                </c:pt>
                <c:pt idx="15">
                  <c:v>73.400000000000006</c:v>
                </c:pt>
                <c:pt idx="16">
                  <c:v>85.7</c:v>
                </c:pt>
                <c:pt idx="17">
                  <c:v>87.5</c:v>
                </c:pt>
                <c:pt idx="18">
                  <c:v>79.3</c:v>
                </c:pt>
                <c:pt idx="19">
                  <c:v>84.1</c:v>
                </c:pt>
                <c:pt idx="20">
                  <c:v>80.599999999999994</c:v>
                </c:pt>
                <c:pt idx="21">
                  <c:v>78.3</c:v>
                </c:pt>
                <c:pt idx="22">
                  <c:v>72.900000000000006</c:v>
                </c:pt>
                <c:pt idx="23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859136"/>
        <c:axId val="1974858176"/>
      </c:lineChart>
      <c:lineChart>
        <c:grouping val="standard"/>
        <c:varyColors val="0"/>
        <c:ser>
          <c:idx val="0"/>
          <c:order val="0"/>
          <c:tx>
            <c:strRef>
              <c:f>summer!$I$34</c:f>
              <c:strCache>
                <c:ptCount val="1"/>
                <c:pt idx="0">
                  <c:v>室外温度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summer!$H$35:$H$58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summer!$I$35:$I$58</c:f>
              <c:numCache>
                <c:formatCode>General</c:formatCode>
                <c:ptCount val="24"/>
                <c:pt idx="0">
                  <c:v>31.2</c:v>
                </c:pt>
                <c:pt idx="1">
                  <c:v>32.200000000000003</c:v>
                </c:pt>
                <c:pt idx="2">
                  <c:v>33</c:v>
                </c:pt>
                <c:pt idx="3">
                  <c:v>31.2</c:v>
                </c:pt>
                <c:pt idx="4">
                  <c:v>32.1</c:v>
                </c:pt>
                <c:pt idx="5">
                  <c:v>34.1</c:v>
                </c:pt>
                <c:pt idx="6">
                  <c:v>32.700000000000003</c:v>
                </c:pt>
                <c:pt idx="7">
                  <c:v>31.8</c:v>
                </c:pt>
                <c:pt idx="8">
                  <c:v>30.5</c:v>
                </c:pt>
                <c:pt idx="9">
                  <c:v>29.6</c:v>
                </c:pt>
                <c:pt idx="10">
                  <c:v>29.3</c:v>
                </c:pt>
                <c:pt idx="11">
                  <c:v>28</c:v>
                </c:pt>
                <c:pt idx="12">
                  <c:v>27.2</c:v>
                </c:pt>
                <c:pt idx="13">
                  <c:v>27.2</c:v>
                </c:pt>
                <c:pt idx="14">
                  <c:v>26.9</c:v>
                </c:pt>
                <c:pt idx="15">
                  <c:v>27</c:v>
                </c:pt>
                <c:pt idx="16">
                  <c:v>26.7</c:v>
                </c:pt>
                <c:pt idx="17">
                  <c:v>26.5</c:v>
                </c:pt>
                <c:pt idx="18">
                  <c:v>27.2</c:v>
                </c:pt>
                <c:pt idx="19">
                  <c:v>26.9</c:v>
                </c:pt>
                <c:pt idx="20">
                  <c:v>27.6</c:v>
                </c:pt>
                <c:pt idx="21">
                  <c:v>28.1</c:v>
                </c:pt>
                <c:pt idx="22">
                  <c:v>28.5</c:v>
                </c:pt>
                <c:pt idx="23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40560"/>
        <c:axId val="1982040080"/>
      </c:lineChart>
      <c:catAx>
        <c:axId val="1974859136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8176"/>
        <c:crosses val="autoZero"/>
        <c:auto val="1"/>
        <c:lblAlgn val="ctr"/>
        <c:lblOffset val="100"/>
        <c:noMultiLvlLbl val="0"/>
      </c:catAx>
      <c:valAx>
        <c:axId val="1974858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相对湿度（</a:t>
                </a:r>
                <a:r>
                  <a:rPr lang="en-US" altLang="zh-CN"/>
                  <a:t>RH%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9136"/>
        <c:crosses val="autoZero"/>
        <c:crossBetween val="between"/>
      </c:valAx>
      <c:valAx>
        <c:axId val="19820400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室外气温（℃）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0560"/>
        <c:crosses val="max"/>
        <c:crossBetween val="between"/>
      </c:valAx>
      <c:catAx>
        <c:axId val="1982040560"/>
        <c:scaling>
          <c:orientation val="minMax"/>
        </c:scaling>
        <c:delete val="1"/>
        <c:axPos val="b"/>
        <c:numFmt formatCode="h:mm;@" sourceLinked="1"/>
        <c:majorTickMark val="out"/>
        <c:minorTickMark val="none"/>
        <c:tickLblPos val="nextTo"/>
        <c:crossAx val="1982040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winter!$C$3</c:f>
              <c:strCache>
                <c:ptCount val="1"/>
                <c:pt idx="0">
                  <c:v>模拟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winter!$C$4:$C$27</c:f>
              <c:numCache>
                <c:formatCode>0.0_ </c:formatCode>
                <c:ptCount val="24"/>
                <c:pt idx="0">
                  <c:v>-2.375</c:v>
                </c:pt>
                <c:pt idx="1">
                  <c:v>-2.61666666666666</c:v>
                </c:pt>
                <c:pt idx="2">
                  <c:v>-2.7875000000000001</c:v>
                </c:pt>
                <c:pt idx="3">
                  <c:v>-2.9375</c:v>
                </c:pt>
                <c:pt idx="4">
                  <c:v>-3.05833333333333</c:v>
                </c:pt>
                <c:pt idx="5">
                  <c:v>-3.0416666666666599</c:v>
                </c:pt>
                <c:pt idx="6">
                  <c:v>-2.7958333333333298</c:v>
                </c:pt>
                <c:pt idx="7">
                  <c:v>-2.1541666666666601</c:v>
                </c:pt>
                <c:pt idx="8">
                  <c:v>-1.24583333333333</c:v>
                </c:pt>
                <c:pt idx="9">
                  <c:v>-0.35416666666666602</c:v>
                </c:pt>
                <c:pt idx="10">
                  <c:v>0.437499999999999</c:v>
                </c:pt>
                <c:pt idx="11">
                  <c:v>1.0416666666666601</c:v>
                </c:pt>
                <c:pt idx="12">
                  <c:v>1.4833333333333301</c:v>
                </c:pt>
                <c:pt idx="13">
                  <c:v>1.7958333333333301</c:v>
                </c:pt>
                <c:pt idx="14">
                  <c:v>1.9</c:v>
                </c:pt>
                <c:pt idx="15">
                  <c:v>1.7249999999999901</c:v>
                </c:pt>
                <c:pt idx="16">
                  <c:v>1.36666666666666</c:v>
                </c:pt>
                <c:pt idx="17">
                  <c:v>0.90833333333333299</c:v>
                </c:pt>
                <c:pt idx="18">
                  <c:v>0.26249999999999901</c:v>
                </c:pt>
                <c:pt idx="19">
                  <c:v>-0.37083333333333302</c:v>
                </c:pt>
                <c:pt idx="20">
                  <c:v>-0.86250000000000004</c:v>
                </c:pt>
                <c:pt idx="21">
                  <c:v>-1.3125</c:v>
                </c:pt>
                <c:pt idx="22">
                  <c:v>-1.7041666666666599</c:v>
                </c:pt>
                <c:pt idx="23">
                  <c:v>-2.05416666666666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6C-4EC1-BF64-680D6C3584E7}"/>
            </c:ext>
          </c:extLst>
        </c:ser>
        <c:ser>
          <c:idx val="1"/>
          <c:order val="1"/>
          <c:tx>
            <c:strRef>
              <c:f>winter!$D$3</c:f>
              <c:strCache>
                <c:ptCount val="1"/>
                <c:pt idx="0">
                  <c:v>实测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winter!$D$4:$D$27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6C-4EC1-BF64-680D6C358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41040"/>
        <c:axId val="1982051120"/>
      </c:lineChart>
      <c:catAx>
        <c:axId val="19820410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1120"/>
        <c:crossesAt val="-4"/>
        <c:auto val="1"/>
        <c:lblAlgn val="ctr"/>
        <c:lblOffset val="100"/>
        <c:noMultiLvlLbl val="0"/>
      </c:catAx>
      <c:valAx>
        <c:axId val="198205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室外温度（℃）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winter!$F$35</c:f>
              <c:strCache>
                <c:ptCount val="1"/>
                <c:pt idx="0">
                  <c:v>系统每小时能耗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winter!$C$36:$C$59</c:f>
              <c:numCache>
                <c:formatCode>h:mm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0.29166666666666669</c:v>
                </c:pt>
                <c:pt idx="8">
                  <c:v>0.33333333333333331</c:v>
                </c:pt>
                <c:pt idx="9">
                  <c:v>0.375</c:v>
                </c:pt>
                <c:pt idx="10">
                  <c:v>0.41666666666666669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0.54166666666666663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0.66666666666666663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0.79166666666666663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0.91666666666666663</c:v>
                </c:pt>
                <c:pt idx="23">
                  <c:v>0.95833333333333337</c:v>
                </c:pt>
              </c:numCache>
            </c:numRef>
          </c:cat>
          <c:val>
            <c:numRef>
              <c:f>winter!$F$36:$F$59</c:f>
              <c:numCache>
                <c:formatCode>General</c:formatCode>
                <c:ptCount val="24"/>
                <c:pt idx="0">
                  <c:v>5.9</c:v>
                </c:pt>
                <c:pt idx="1">
                  <c:v>6.2</c:v>
                </c:pt>
                <c:pt idx="2">
                  <c:v>6.25</c:v>
                </c:pt>
                <c:pt idx="3">
                  <c:v>6.4</c:v>
                </c:pt>
                <c:pt idx="4">
                  <c:v>6.47</c:v>
                </c:pt>
                <c:pt idx="5">
                  <c:v>6.5</c:v>
                </c:pt>
                <c:pt idx="6">
                  <c:v>6.43</c:v>
                </c:pt>
                <c:pt idx="7">
                  <c:v>6.24</c:v>
                </c:pt>
                <c:pt idx="8">
                  <c:v>5.4</c:v>
                </c:pt>
                <c:pt idx="9">
                  <c:v>5.37</c:v>
                </c:pt>
                <c:pt idx="10">
                  <c:v>5.42</c:v>
                </c:pt>
                <c:pt idx="11">
                  <c:v>5.4</c:v>
                </c:pt>
                <c:pt idx="12">
                  <c:v>5.43</c:v>
                </c:pt>
                <c:pt idx="13">
                  <c:v>5.25</c:v>
                </c:pt>
                <c:pt idx="14">
                  <c:v>5.31</c:v>
                </c:pt>
                <c:pt idx="15">
                  <c:v>5.22</c:v>
                </c:pt>
                <c:pt idx="16">
                  <c:v>5.33</c:v>
                </c:pt>
                <c:pt idx="17">
                  <c:v>5.44</c:v>
                </c:pt>
                <c:pt idx="18">
                  <c:v>5.97</c:v>
                </c:pt>
                <c:pt idx="19">
                  <c:v>6.11</c:v>
                </c:pt>
                <c:pt idx="20">
                  <c:v>6.31</c:v>
                </c:pt>
                <c:pt idx="21">
                  <c:v>6.42</c:v>
                </c:pt>
                <c:pt idx="22">
                  <c:v>6.4</c:v>
                </c:pt>
                <c:pt idx="23">
                  <c:v>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19-4176-8DC0-7398B9829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278272"/>
        <c:axId val="1899286432"/>
      </c:lineChart>
      <c:catAx>
        <c:axId val="1899278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9286432"/>
        <c:crosses val="autoZero"/>
        <c:auto val="1"/>
        <c:lblAlgn val="ctr"/>
        <c:lblOffset val="100"/>
        <c:noMultiLvlLbl val="0"/>
      </c:catAx>
      <c:valAx>
        <c:axId val="189928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系统每小时能耗（</a:t>
                </a:r>
                <a:r>
                  <a:rPr lang="en-US" altLang="zh-CN"/>
                  <a:t>kWh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927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winter!$E$35</c:f>
              <c:strCache>
                <c:ptCount val="1"/>
                <c:pt idx="0">
                  <c:v>室外气温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winter!$C$36:$C$59</c:f>
              <c:numCache>
                <c:formatCode>h:mm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0.29166666666666669</c:v>
                </c:pt>
                <c:pt idx="8">
                  <c:v>0.33333333333333331</c:v>
                </c:pt>
                <c:pt idx="9">
                  <c:v>0.375</c:v>
                </c:pt>
                <c:pt idx="10">
                  <c:v>0.41666666666666669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0.54166666666666663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0.66666666666666663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0.79166666666666663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0.91666666666666663</c:v>
                </c:pt>
                <c:pt idx="23">
                  <c:v>0.95833333333333337</c:v>
                </c:pt>
              </c:numCache>
            </c:numRef>
          </c:cat>
          <c:val>
            <c:numRef>
              <c:f>winter!$E$36:$E$59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16-4DE8-A32B-D501EE2A4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42960"/>
        <c:axId val="1982042000"/>
      </c:lineChart>
      <c:lineChart>
        <c:grouping val="standard"/>
        <c:varyColors val="0"/>
        <c:ser>
          <c:idx val="1"/>
          <c:order val="1"/>
          <c:tx>
            <c:strRef>
              <c:f>winter!$F$35</c:f>
              <c:strCache>
                <c:ptCount val="1"/>
                <c:pt idx="0">
                  <c:v>系统每小时能耗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winter!$D$36:$D$59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winter!$F$36:$F$59</c:f>
              <c:numCache>
                <c:formatCode>General</c:formatCode>
                <c:ptCount val="24"/>
                <c:pt idx="0">
                  <c:v>5.9</c:v>
                </c:pt>
                <c:pt idx="1">
                  <c:v>6.2</c:v>
                </c:pt>
                <c:pt idx="2">
                  <c:v>6.25</c:v>
                </c:pt>
                <c:pt idx="3">
                  <c:v>6.4</c:v>
                </c:pt>
                <c:pt idx="4">
                  <c:v>6.47</c:v>
                </c:pt>
                <c:pt idx="5">
                  <c:v>6.5</c:v>
                </c:pt>
                <c:pt idx="6">
                  <c:v>6.43</c:v>
                </c:pt>
                <c:pt idx="7">
                  <c:v>6.24</c:v>
                </c:pt>
                <c:pt idx="8">
                  <c:v>5.4</c:v>
                </c:pt>
                <c:pt idx="9">
                  <c:v>5.37</c:v>
                </c:pt>
                <c:pt idx="10">
                  <c:v>5.42</c:v>
                </c:pt>
                <c:pt idx="11">
                  <c:v>5.4</c:v>
                </c:pt>
                <c:pt idx="12">
                  <c:v>5.43</c:v>
                </c:pt>
                <c:pt idx="13">
                  <c:v>5.25</c:v>
                </c:pt>
                <c:pt idx="14">
                  <c:v>5.31</c:v>
                </c:pt>
                <c:pt idx="15">
                  <c:v>5.22</c:v>
                </c:pt>
                <c:pt idx="16">
                  <c:v>5.33</c:v>
                </c:pt>
                <c:pt idx="17">
                  <c:v>5.44</c:v>
                </c:pt>
                <c:pt idx="18">
                  <c:v>5.97</c:v>
                </c:pt>
                <c:pt idx="19">
                  <c:v>6.11</c:v>
                </c:pt>
                <c:pt idx="20">
                  <c:v>6.31</c:v>
                </c:pt>
                <c:pt idx="21">
                  <c:v>6.42</c:v>
                </c:pt>
                <c:pt idx="22">
                  <c:v>6.4</c:v>
                </c:pt>
                <c:pt idx="23">
                  <c:v>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16-4DE8-A32B-D501EE2A4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049952"/>
        <c:axId val="1941042272"/>
      </c:lineChart>
      <c:catAx>
        <c:axId val="1982042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2000"/>
        <c:crossesAt val="-4"/>
        <c:auto val="1"/>
        <c:lblAlgn val="ctr"/>
        <c:lblOffset val="100"/>
        <c:noMultiLvlLbl val="0"/>
      </c:catAx>
      <c:valAx>
        <c:axId val="198204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室外温度（℃）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2960"/>
        <c:crosses val="autoZero"/>
        <c:crossBetween val="between"/>
      </c:valAx>
      <c:valAx>
        <c:axId val="19410422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系统每小时能耗（</a:t>
                </a:r>
                <a:r>
                  <a:rPr lang="en-US" altLang="zh-CN"/>
                  <a:t>kWh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49952"/>
        <c:crosses val="max"/>
        <c:crossBetween val="between"/>
      </c:valAx>
      <c:catAx>
        <c:axId val="1941049952"/>
        <c:scaling>
          <c:orientation val="minMax"/>
        </c:scaling>
        <c:delete val="0"/>
        <c:axPos val="t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42272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winter!$A$63:$A$134</c:f>
              <c:numCache>
                <c:formatCode>h:mm</c:formatCode>
                <c:ptCount val="72"/>
                <c:pt idx="0">
                  <c:v>1.3888888888888888E-2</c:v>
                </c:pt>
                <c:pt idx="1">
                  <c:v>2.7777777777777776E-2</c:v>
                </c:pt>
                <c:pt idx="2">
                  <c:v>4.1666666666666664E-2</c:v>
                </c:pt>
                <c:pt idx="3">
                  <c:v>5.5555555555555601E-2</c:v>
                </c:pt>
                <c:pt idx="4">
                  <c:v>6.9444444444444503E-2</c:v>
                </c:pt>
                <c:pt idx="5">
                  <c:v>8.3333333333333301E-2</c:v>
                </c:pt>
                <c:pt idx="6">
                  <c:v>9.7222222222222196E-2</c:v>
                </c:pt>
                <c:pt idx="7">
                  <c:v>0.11111111111111099</c:v>
                </c:pt>
                <c:pt idx="8">
                  <c:v>0.125</c:v>
                </c:pt>
                <c:pt idx="9">
                  <c:v>0.13888888888888901</c:v>
                </c:pt>
                <c:pt idx="10">
                  <c:v>0.15277777777777801</c:v>
                </c:pt>
                <c:pt idx="11">
                  <c:v>0.16666666666666699</c:v>
                </c:pt>
                <c:pt idx="12">
                  <c:v>0.180555555555556</c:v>
                </c:pt>
                <c:pt idx="13">
                  <c:v>0.194444444444445</c:v>
                </c:pt>
                <c:pt idx="14">
                  <c:v>0.20833333333333301</c:v>
                </c:pt>
                <c:pt idx="15">
                  <c:v>0.22222222222222199</c:v>
                </c:pt>
                <c:pt idx="16">
                  <c:v>0.23611111111111099</c:v>
                </c:pt>
                <c:pt idx="17">
                  <c:v>0.25</c:v>
                </c:pt>
                <c:pt idx="18">
                  <c:v>0.26388888888888901</c:v>
                </c:pt>
                <c:pt idx="19">
                  <c:v>0.27777777777777801</c:v>
                </c:pt>
                <c:pt idx="20">
                  <c:v>0.29166666666666702</c:v>
                </c:pt>
                <c:pt idx="21">
                  <c:v>0.30555555555555602</c:v>
                </c:pt>
                <c:pt idx="22">
                  <c:v>0.31944444444444497</c:v>
                </c:pt>
                <c:pt idx="23">
                  <c:v>0.33333333333333298</c:v>
                </c:pt>
                <c:pt idx="24">
                  <c:v>0.34722222222222199</c:v>
                </c:pt>
                <c:pt idx="25">
                  <c:v>0.36111111111111099</c:v>
                </c:pt>
                <c:pt idx="26">
                  <c:v>0.375</c:v>
                </c:pt>
                <c:pt idx="27">
                  <c:v>0.38888888888888901</c:v>
                </c:pt>
                <c:pt idx="28">
                  <c:v>0.40277777777777801</c:v>
                </c:pt>
                <c:pt idx="29">
                  <c:v>0.41666666666666702</c:v>
                </c:pt>
                <c:pt idx="30">
                  <c:v>0.43055555555555602</c:v>
                </c:pt>
                <c:pt idx="31">
                  <c:v>0.44444444444444497</c:v>
                </c:pt>
                <c:pt idx="32">
                  <c:v>0.45833333333333298</c:v>
                </c:pt>
                <c:pt idx="33">
                  <c:v>0.47222222222222199</c:v>
                </c:pt>
                <c:pt idx="34">
                  <c:v>0.48611111111111099</c:v>
                </c:pt>
                <c:pt idx="35">
                  <c:v>0.5</c:v>
                </c:pt>
                <c:pt idx="36">
                  <c:v>0.51388888888888895</c:v>
                </c:pt>
                <c:pt idx="37">
                  <c:v>0.52777777777777801</c:v>
                </c:pt>
                <c:pt idx="38">
                  <c:v>0.54166666666666696</c:v>
                </c:pt>
                <c:pt idx="39">
                  <c:v>0.55555555555555602</c:v>
                </c:pt>
                <c:pt idx="40">
                  <c:v>0.56944444444444497</c:v>
                </c:pt>
                <c:pt idx="41">
                  <c:v>0.58333333333333304</c:v>
                </c:pt>
                <c:pt idx="42">
                  <c:v>0.59722222222222199</c:v>
                </c:pt>
                <c:pt idx="43">
                  <c:v>0.61111111111111105</c:v>
                </c:pt>
                <c:pt idx="44">
                  <c:v>0.625</c:v>
                </c:pt>
                <c:pt idx="45">
                  <c:v>0.63888888888888895</c:v>
                </c:pt>
                <c:pt idx="46">
                  <c:v>0.65277777777777801</c:v>
                </c:pt>
                <c:pt idx="47">
                  <c:v>0.66666666666666696</c:v>
                </c:pt>
                <c:pt idx="48">
                  <c:v>0.68055555555555602</c:v>
                </c:pt>
                <c:pt idx="49">
                  <c:v>0.69444444444444398</c:v>
                </c:pt>
                <c:pt idx="50">
                  <c:v>0.70833333333333304</c:v>
                </c:pt>
                <c:pt idx="51">
                  <c:v>0.72222222222222199</c:v>
                </c:pt>
                <c:pt idx="52">
                  <c:v>0.73611111111111105</c:v>
                </c:pt>
                <c:pt idx="53">
                  <c:v>0.75</c:v>
                </c:pt>
                <c:pt idx="54">
                  <c:v>0.76388888888888895</c:v>
                </c:pt>
                <c:pt idx="55">
                  <c:v>0.77777777777777801</c:v>
                </c:pt>
                <c:pt idx="56">
                  <c:v>0.79166666666666696</c:v>
                </c:pt>
                <c:pt idx="57">
                  <c:v>0.80555555555555602</c:v>
                </c:pt>
                <c:pt idx="58">
                  <c:v>0.81944444444444398</c:v>
                </c:pt>
                <c:pt idx="59">
                  <c:v>0.83333333333333304</c:v>
                </c:pt>
                <c:pt idx="60">
                  <c:v>0.84722222222222199</c:v>
                </c:pt>
                <c:pt idx="61">
                  <c:v>0.86111111111111105</c:v>
                </c:pt>
                <c:pt idx="62">
                  <c:v>0.875</c:v>
                </c:pt>
                <c:pt idx="63">
                  <c:v>0.88888888888888895</c:v>
                </c:pt>
                <c:pt idx="64">
                  <c:v>0.90277777777777801</c:v>
                </c:pt>
                <c:pt idx="65">
                  <c:v>0.91666666666666696</c:v>
                </c:pt>
                <c:pt idx="66">
                  <c:v>0.93055555555555602</c:v>
                </c:pt>
                <c:pt idx="67">
                  <c:v>0.94444444444444398</c:v>
                </c:pt>
                <c:pt idx="68">
                  <c:v>0.95833333333333304</c:v>
                </c:pt>
                <c:pt idx="69">
                  <c:v>0.97222222222222199</c:v>
                </c:pt>
                <c:pt idx="70">
                  <c:v>0.98611111111111105</c:v>
                </c:pt>
                <c:pt idx="71">
                  <c:v>1</c:v>
                </c:pt>
              </c:numCache>
            </c:numRef>
          </c:cat>
          <c:val>
            <c:numRef>
              <c:f>winter!$B$63:$B$134</c:f>
              <c:numCache>
                <c:formatCode>0.00_ </c:formatCode>
                <c:ptCount val="72"/>
                <c:pt idx="0">
                  <c:v>1.02</c:v>
                </c:pt>
                <c:pt idx="1">
                  <c:v>3.78</c:v>
                </c:pt>
                <c:pt idx="2">
                  <c:v>5.96</c:v>
                </c:pt>
                <c:pt idx="3">
                  <c:v>6.53</c:v>
                </c:pt>
                <c:pt idx="4">
                  <c:v>6.0799625947377018</c:v>
                </c:pt>
                <c:pt idx="5">
                  <c:v>6.0888451503795791</c:v>
                </c:pt>
                <c:pt idx="6">
                  <c:v>6.3360320842649456</c:v>
                </c:pt>
                <c:pt idx="7">
                  <c:v>6.4380395963987445</c:v>
                </c:pt>
                <c:pt idx="8">
                  <c:v>6.1796068039613363</c:v>
                </c:pt>
                <c:pt idx="9">
                  <c:v>6.4388040428733939</c:v>
                </c:pt>
                <c:pt idx="10">
                  <c:v>6.3097200357350749</c:v>
                </c:pt>
                <c:pt idx="11">
                  <c:v>6.6844595183276878</c:v>
                </c:pt>
                <c:pt idx="12">
                  <c:v>6.0919259802567796</c:v>
                </c:pt>
                <c:pt idx="13">
                  <c:v>5.870459872697614</c:v>
                </c:pt>
                <c:pt idx="14">
                  <c:v>5.6254793911026848</c:v>
                </c:pt>
                <c:pt idx="15">
                  <c:v>6.0888032147273234</c:v>
                </c:pt>
                <c:pt idx="16">
                  <c:v>5.5931251789940495</c:v>
                </c:pt>
                <c:pt idx="17">
                  <c:v>5.3432069013840593</c:v>
                </c:pt>
                <c:pt idx="18">
                  <c:v>5.5824193820096788</c:v>
                </c:pt>
                <c:pt idx="19">
                  <c:v>5.7683752210752193</c:v>
                </c:pt>
                <c:pt idx="20">
                  <c:v>6.1807862884407347</c:v>
                </c:pt>
                <c:pt idx="21">
                  <c:v>5.3292946270276174</c:v>
                </c:pt>
                <c:pt idx="22">
                  <c:v>5.8437835864825995</c:v>
                </c:pt>
                <c:pt idx="23">
                  <c:v>5.9247402588891509</c:v>
                </c:pt>
                <c:pt idx="24">
                  <c:v>6.0987296628243168</c:v>
                </c:pt>
                <c:pt idx="25">
                  <c:v>6.2130343193572664</c:v>
                </c:pt>
                <c:pt idx="26">
                  <c:v>6.0052116885172788</c:v>
                </c:pt>
                <c:pt idx="27">
                  <c:v>5.4790258991950616</c:v>
                </c:pt>
                <c:pt idx="28">
                  <c:v>5.0719874695716261</c:v>
                </c:pt>
                <c:pt idx="29">
                  <c:v>5.6353543507644854</c:v>
                </c:pt>
                <c:pt idx="30">
                  <c:v>5.1782442190954354</c:v>
                </c:pt>
                <c:pt idx="31">
                  <c:v>5.2889711367595194</c:v>
                </c:pt>
                <c:pt idx="32">
                  <c:v>5.2099627128677612</c:v>
                </c:pt>
                <c:pt idx="33">
                  <c:v>4.05107964534717</c:v>
                </c:pt>
                <c:pt idx="34">
                  <c:v>4.5428669770302532</c:v>
                </c:pt>
                <c:pt idx="35">
                  <c:v>4.8893551942974263</c:v>
                </c:pt>
                <c:pt idx="36">
                  <c:v>5.9642774920367225</c:v>
                </c:pt>
                <c:pt idx="37">
                  <c:v>4.9513233560269958</c:v>
                </c:pt>
                <c:pt idx="38">
                  <c:v>5.047298845797676</c:v>
                </c:pt>
                <c:pt idx="39">
                  <c:v>5.6996493874709842</c:v>
                </c:pt>
                <c:pt idx="40">
                  <c:v>5.0467428955394151</c:v>
                </c:pt>
                <c:pt idx="41">
                  <c:v>4.7100046981206409</c:v>
                </c:pt>
                <c:pt idx="42">
                  <c:v>5.4025485149251127</c:v>
                </c:pt>
                <c:pt idx="43">
                  <c:v>5.41659548118764</c:v>
                </c:pt>
                <c:pt idx="44">
                  <c:v>5.1461213375847086</c:v>
                </c:pt>
                <c:pt idx="45">
                  <c:v>5.4093624696582454</c:v>
                </c:pt>
                <c:pt idx="46">
                  <c:v>5.1173653324481689</c:v>
                </c:pt>
                <c:pt idx="47">
                  <c:v>5.0394238728310148</c:v>
                </c:pt>
                <c:pt idx="48">
                  <c:v>5.7126086637952538</c:v>
                </c:pt>
                <c:pt idx="49">
                  <c:v>5.5224842887718584</c:v>
                </c:pt>
                <c:pt idx="50">
                  <c:v>5.1786649774855249</c:v>
                </c:pt>
                <c:pt idx="51">
                  <c:v>5.8295280325128491</c:v>
                </c:pt>
                <c:pt idx="52">
                  <c:v>5.6476730734844454</c:v>
                </c:pt>
                <c:pt idx="53">
                  <c:v>5.5417031094151303</c:v>
                </c:pt>
                <c:pt idx="54">
                  <c:v>5.7730798561059835</c:v>
                </c:pt>
                <c:pt idx="55">
                  <c:v>5.9561850569445749</c:v>
                </c:pt>
                <c:pt idx="56">
                  <c:v>6.3047315946653404</c:v>
                </c:pt>
                <c:pt idx="57">
                  <c:v>6.3424800547917322</c:v>
                </c:pt>
                <c:pt idx="58">
                  <c:v>5.5933898399076938</c:v>
                </c:pt>
                <c:pt idx="59">
                  <c:v>5.6981827654043569</c:v>
                </c:pt>
                <c:pt idx="60">
                  <c:v>5.6036607994722702</c:v>
                </c:pt>
                <c:pt idx="61">
                  <c:v>5.8703164513191055</c:v>
                </c:pt>
                <c:pt idx="62">
                  <c:v>5.6003269879874029</c:v>
                </c:pt>
                <c:pt idx="63">
                  <c:v>5.9202285849949092</c:v>
                </c:pt>
                <c:pt idx="64">
                  <c:v>6.6007635575616614</c:v>
                </c:pt>
                <c:pt idx="65">
                  <c:v>6.0088616586665484</c:v>
                </c:pt>
                <c:pt idx="66">
                  <c:v>5.6798404847161104</c:v>
                </c:pt>
                <c:pt idx="67">
                  <c:v>5.8022034522895636</c:v>
                </c:pt>
                <c:pt idx="68">
                  <c:v>6.0929368595562918</c:v>
                </c:pt>
                <c:pt idx="69">
                  <c:v>6.2814810409624036</c:v>
                </c:pt>
                <c:pt idx="70">
                  <c:v>6.8186563271176297</c:v>
                </c:pt>
                <c:pt idx="71">
                  <c:v>6.1526646910737739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FF-42DE-B072-0BD36D5E5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1043712"/>
        <c:axId val="1941054752"/>
      </c:lineChart>
      <c:catAx>
        <c:axId val="1941043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54752"/>
        <c:crosses val="autoZero"/>
        <c:auto val="1"/>
        <c:lblAlgn val="ctr"/>
        <c:lblOffset val="100"/>
        <c:noMultiLvlLbl val="0"/>
      </c:catAx>
      <c:valAx>
        <c:axId val="194105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系统整体运行瞬时功率（</a:t>
                </a:r>
                <a:r>
                  <a:rPr lang="en-US" altLang="zh-CN"/>
                  <a:t>kW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104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winter!$C$3</c:f>
              <c:strCache>
                <c:ptCount val="1"/>
                <c:pt idx="0">
                  <c:v>模拟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winter!$C$4:$C$27</c:f>
              <c:numCache>
                <c:formatCode>0.0_ </c:formatCode>
                <c:ptCount val="24"/>
                <c:pt idx="0">
                  <c:v>-2.375</c:v>
                </c:pt>
                <c:pt idx="1">
                  <c:v>-2.61666666666666</c:v>
                </c:pt>
                <c:pt idx="2">
                  <c:v>-2.7875000000000001</c:v>
                </c:pt>
                <c:pt idx="3">
                  <c:v>-2.9375</c:v>
                </c:pt>
                <c:pt idx="4">
                  <c:v>-3.05833333333333</c:v>
                </c:pt>
                <c:pt idx="5">
                  <c:v>-3.0416666666666599</c:v>
                </c:pt>
                <c:pt idx="6">
                  <c:v>-2.7958333333333298</c:v>
                </c:pt>
                <c:pt idx="7">
                  <c:v>-2.1541666666666601</c:v>
                </c:pt>
                <c:pt idx="8">
                  <c:v>-1.24583333333333</c:v>
                </c:pt>
                <c:pt idx="9">
                  <c:v>-0.35416666666666602</c:v>
                </c:pt>
                <c:pt idx="10">
                  <c:v>0.437499999999999</c:v>
                </c:pt>
                <c:pt idx="11">
                  <c:v>1.0416666666666601</c:v>
                </c:pt>
                <c:pt idx="12">
                  <c:v>1.4833333333333301</c:v>
                </c:pt>
                <c:pt idx="13">
                  <c:v>1.7958333333333301</c:v>
                </c:pt>
                <c:pt idx="14">
                  <c:v>1.9</c:v>
                </c:pt>
                <c:pt idx="15">
                  <c:v>1.7249999999999901</c:v>
                </c:pt>
                <c:pt idx="16">
                  <c:v>1.36666666666666</c:v>
                </c:pt>
                <c:pt idx="17">
                  <c:v>0.90833333333333299</c:v>
                </c:pt>
                <c:pt idx="18">
                  <c:v>0.26249999999999901</c:v>
                </c:pt>
                <c:pt idx="19">
                  <c:v>-0.37083333333333302</c:v>
                </c:pt>
                <c:pt idx="20">
                  <c:v>-0.86250000000000004</c:v>
                </c:pt>
                <c:pt idx="21">
                  <c:v>-1.3125</c:v>
                </c:pt>
                <c:pt idx="22">
                  <c:v>-1.7041666666666599</c:v>
                </c:pt>
                <c:pt idx="23">
                  <c:v>-2.05416666666666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D-457C-A397-5CCD20E471E0}"/>
            </c:ext>
          </c:extLst>
        </c:ser>
        <c:ser>
          <c:idx val="1"/>
          <c:order val="1"/>
          <c:tx>
            <c:strRef>
              <c:f>winter!$D$3</c:f>
              <c:strCache>
                <c:ptCount val="1"/>
                <c:pt idx="0">
                  <c:v>实测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winter!$D$4:$D$27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4D-457C-A397-5CCD20E47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41040"/>
        <c:axId val="1982051120"/>
      </c:lineChart>
      <c:catAx>
        <c:axId val="19820410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1120"/>
        <c:crossesAt val="-4"/>
        <c:auto val="1"/>
        <c:lblAlgn val="ctr"/>
        <c:lblOffset val="100"/>
        <c:noMultiLvlLbl val="0"/>
      </c:catAx>
      <c:valAx>
        <c:axId val="198205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室外温度（℃）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summer!$M$1</c:f>
              <c:strCache>
                <c:ptCount val="1"/>
                <c:pt idx="0">
                  <c:v>风机盘管1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summer!$L$2:$L$145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summer!$M$2:$M$145</c:f>
              <c:numCache>
                <c:formatCode>General</c:formatCode>
                <c:ptCount val="144"/>
                <c:pt idx="0">
                  <c:v>38.4</c:v>
                </c:pt>
                <c:pt idx="1">
                  <c:v>38.4</c:v>
                </c:pt>
                <c:pt idx="2">
                  <c:v>38.4</c:v>
                </c:pt>
                <c:pt idx="3">
                  <c:v>38.4</c:v>
                </c:pt>
                <c:pt idx="4">
                  <c:v>38.4</c:v>
                </c:pt>
                <c:pt idx="5">
                  <c:v>38.4</c:v>
                </c:pt>
                <c:pt idx="6">
                  <c:v>38.4</c:v>
                </c:pt>
                <c:pt idx="7">
                  <c:v>38.4</c:v>
                </c:pt>
                <c:pt idx="8">
                  <c:v>38.4</c:v>
                </c:pt>
                <c:pt idx="9">
                  <c:v>38.4</c:v>
                </c:pt>
                <c:pt idx="10">
                  <c:v>38.4</c:v>
                </c:pt>
                <c:pt idx="11">
                  <c:v>38.4</c:v>
                </c:pt>
                <c:pt idx="12">
                  <c:v>38.4</c:v>
                </c:pt>
                <c:pt idx="13">
                  <c:v>38.4</c:v>
                </c:pt>
                <c:pt idx="14">
                  <c:v>38.4</c:v>
                </c:pt>
                <c:pt idx="15">
                  <c:v>38.4</c:v>
                </c:pt>
                <c:pt idx="16">
                  <c:v>38.4</c:v>
                </c:pt>
                <c:pt idx="17">
                  <c:v>38.4</c:v>
                </c:pt>
                <c:pt idx="18">
                  <c:v>38.4</c:v>
                </c:pt>
                <c:pt idx="19">
                  <c:v>38.4</c:v>
                </c:pt>
                <c:pt idx="20">
                  <c:v>38.4</c:v>
                </c:pt>
                <c:pt idx="21">
                  <c:v>38.4</c:v>
                </c:pt>
                <c:pt idx="22">
                  <c:v>38.4</c:v>
                </c:pt>
                <c:pt idx="23">
                  <c:v>38.4</c:v>
                </c:pt>
                <c:pt idx="24">
                  <c:v>38.4</c:v>
                </c:pt>
                <c:pt idx="25">
                  <c:v>38.4</c:v>
                </c:pt>
                <c:pt idx="26">
                  <c:v>38.4</c:v>
                </c:pt>
                <c:pt idx="27">
                  <c:v>38.4</c:v>
                </c:pt>
                <c:pt idx="28">
                  <c:v>38.4</c:v>
                </c:pt>
                <c:pt idx="29">
                  <c:v>38.4</c:v>
                </c:pt>
                <c:pt idx="30">
                  <c:v>38.4</c:v>
                </c:pt>
                <c:pt idx="31">
                  <c:v>38.4</c:v>
                </c:pt>
                <c:pt idx="32">
                  <c:v>38.4</c:v>
                </c:pt>
                <c:pt idx="33">
                  <c:v>38.4</c:v>
                </c:pt>
                <c:pt idx="34">
                  <c:v>38.4</c:v>
                </c:pt>
                <c:pt idx="35">
                  <c:v>38.4</c:v>
                </c:pt>
                <c:pt idx="36">
                  <c:v>38.4</c:v>
                </c:pt>
                <c:pt idx="37">
                  <c:v>38.4</c:v>
                </c:pt>
                <c:pt idx="38">
                  <c:v>38.4</c:v>
                </c:pt>
                <c:pt idx="39">
                  <c:v>38.4</c:v>
                </c:pt>
                <c:pt idx="40">
                  <c:v>38.4</c:v>
                </c:pt>
                <c:pt idx="41">
                  <c:v>38.4</c:v>
                </c:pt>
                <c:pt idx="42">
                  <c:v>38.4</c:v>
                </c:pt>
                <c:pt idx="43">
                  <c:v>38.4</c:v>
                </c:pt>
                <c:pt idx="44">
                  <c:v>38.4</c:v>
                </c:pt>
                <c:pt idx="45">
                  <c:v>38.4</c:v>
                </c:pt>
                <c:pt idx="46">
                  <c:v>38.4</c:v>
                </c:pt>
                <c:pt idx="47">
                  <c:v>38.4</c:v>
                </c:pt>
                <c:pt idx="48">
                  <c:v>38.4</c:v>
                </c:pt>
                <c:pt idx="49">
                  <c:v>38.4</c:v>
                </c:pt>
                <c:pt idx="50">
                  <c:v>38.4</c:v>
                </c:pt>
                <c:pt idx="51">
                  <c:v>38.4</c:v>
                </c:pt>
                <c:pt idx="52">
                  <c:v>38.4</c:v>
                </c:pt>
                <c:pt idx="53">
                  <c:v>38.4</c:v>
                </c:pt>
                <c:pt idx="54">
                  <c:v>38.4</c:v>
                </c:pt>
                <c:pt idx="55">
                  <c:v>38.4</c:v>
                </c:pt>
                <c:pt idx="56">
                  <c:v>38.4</c:v>
                </c:pt>
                <c:pt idx="57">
                  <c:v>38.4</c:v>
                </c:pt>
                <c:pt idx="58">
                  <c:v>38.4</c:v>
                </c:pt>
                <c:pt idx="59">
                  <c:v>38.4</c:v>
                </c:pt>
                <c:pt idx="60">
                  <c:v>38.4</c:v>
                </c:pt>
                <c:pt idx="61">
                  <c:v>38.4</c:v>
                </c:pt>
                <c:pt idx="62">
                  <c:v>38.4</c:v>
                </c:pt>
                <c:pt idx="63">
                  <c:v>38.4</c:v>
                </c:pt>
                <c:pt idx="64">
                  <c:v>38.4</c:v>
                </c:pt>
                <c:pt idx="65">
                  <c:v>38.4</c:v>
                </c:pt>
                <c:pt idx="66">
                  <c:v>38.4</c:v>
                </c:pt>
                <c:pt idx="67">
                  <c:v>38.4</c:v>
                </c:pt>
                <c:pt idx="68">
                  <c:v>38.4</c:v>
                </c:pt>
                <c:pt idx="69">
                  <c:v>38.4</c:v>
                </c:pt>
                <c:pt idx="70">
                  <c:v>38.4</c:v>
                </c:pt>
                <c:pt idx="71">
                  <c:v>38.4</c:v>
                </c:pt>
                <c:pt idx="72">
                  <c:v>38.4</c:v>
                </c:pt>
                <c:pt idx="73">
                  <c:v>38.4</c:v>
                </c:pt>
                <c:pt idx="74">
                  <c:v>38.4</c:v>
                </c:pt>
                <c:pt idx="75">
                  <c:v>38.4</c:v>
                </c:pt>
                <c:pt idx="76">
                  <c:v>38.4</c:v>
                </c:pt>
                <c:pt idx="77">
                  <c:v>38.4</c:v>
                </c:pt>
                <c:pt idx="78">
                  <c:v>38.4</c:v>
                </c:pt>
                <c:pt idx="79">
                  <c:v>38.4</c:v>
                </c:pt>
                <c:pt idx="80">
                  <c:v>38.4</c:v>
                </c:pt>
                <c:pt idx="81">
                  <c:v>38.4</c:v>
                </c:pt>
                <c:pt idx="82">
                  <c:v>38.4</c:v>
                </c:pt>
                <c:pt idx="83">
                  <c:v>38.4</c:v>
                </c:pt>
                <c:pt idx="84">
                  <c:v>38.4</c:v>
                </c:pt>
                <c:pt idx="85">
                  <c:v>38.4</c:v>
                </c:pt>
                <c:pt idx="86">
                  <c:v>38.4</c:v>
                </c:pt>
                <c:pt idx="87">
                  <c:v>38.4</c:v>
                </c:pt>
                <c:pt idx="88">
                  <c:v>38.4</c:v>
                </c:pt>
                <c:pt idx="89">
                  <c:v>38.4</c:v>
                </c:pt>
                <c:pt idx="90">
                  <c:v>38.4</c:v>
                </c:pt>
                <c:pt idx="91">
                  <c:v>38.4</c:v>
                </c:pt>
                <c:pt idx="92">
                  <c:v>38.4</c:v>
                </c:pt>
                <c:pt idx="93">
                  <c:v>38.4</c:v>
                </c:pt>
                <c:pt idx="94">
                  <c:v>38.4</c:v>
                </c:pt>
                <c:pt idx="95">
                  <c:v>38.4</c:v>
                </c:pt>
                <c:pt idx="96">
                  <c:v>38.4</c:v>
                </c:pt>
                <c:pt idx="97">
                  <c:v>38.4</c:v>
                </c:pt>
                <c:pt idx="98">
                  <c:v>38.4</c:v>
                </c:pt>
                <c:pt idx="99">
                  <c:v>38.4</c:v>
                </c:pt>
                <c:pt idx="100">
                  <c:v>38.4</c:v>
                </c:pt>
                <c:pt idx="101">
                  <c:v>38.4</c:v>
                </c:pt>
                <c:pt idx="102">
                  <c:v>38.4</c:v>
                </c:pt>
                <c:pt idx="103">
                  <c:v>38.4</c:v>
                </c:pt>
                <c:pt idx="104">
                  <c:v>38.4</c:v>
                </c:pt>
                <c:pt idx="105">
                  <c:v>38.4</c:v>
                </c:pt>
                <c:pt idx="106">
                  <c:v>38.4</c:v>
                </c:pt>
                <c:pt idx="107">
                  <c:v>38.4</c:v>
                </c:pt>
                <c:pt idx="108">
                  <c:v>38.4</c:v>
                </c:pt>
                <c:pt idx="109">
                  <c:v>38.4</c:v>
                </c:pt>
                <c:pt idx="110">
                  <c:v>38.4</c:v>
                </c:pt>
                <c:pt idx="111">
                  <c:v>38.4</c:v>
                </c:pt>
                <c:pt idx="112">
                  <c:v>38.4</c:v>
                </c:pt>
                <c:pt idx="113">
                  <c:v>38.4</c:v>
                </c:pt>
                <c:pt idx="114">
                  <c:v>38.4</c:v>
                </c:pt>
                <c:pt idx="115">
                  <c:v>38.4</c:v>
                </c:pt>
                <c:pt idx="116">
                  <c:v>38.4</c:v>
                </c:pt>
                <c:pt idx="117">
                  <c:v>38.4</c:v>
                </c:pt>
                <c:pt idx="118">
                  <c:v>38.4</c:v>
                </c:pt>
                <c:pt idx="119">
                  <c:v>38.4</c:v>
                </c:pt>
                <c:pt idx="120">
                  <c:v>38.4</c:v>
                </c:pt>
                <c:pt idx="121">
                  <c:v>38.4</c:v>
                </c:pt>
                <c:pt idx="122">
                  <c:v>38.4</c:v>
                </c:pt>
                <c:pt idx="123">
                  <c:v>38.4</c:v>
                </c:pt>
                <c:pt idx="124">
                  <c:v>38.4</c:v>
                </c:pt>
                <c:pt idx="125">
                  <c:v>38.4</c:v>
                </c:pt>
                <c:pt idx="126">
                  <c:v>38.4</c:v>
                </c:pt>
                <c:pt idx="127">
                  <c:v>38.4</c:v>
                </c:pt>
                <c:pt idx="128">
                  <c:v>38.4</c:v>
                </c:pt>
                <c:pt idx="129">
                  <c:v>38.4</c:v>
                </c:pt>
                <c:pt idx="130">
                  <c:v>38.4</c:v>
                </c:pt>
                <c:pt idx="131">
                  <c:v>38.4</c:v>
                </c:pt>
                <c:pt idx="132">
                  <c:v>38.4</c:v>
                </c:pt>
                <c:pt idx="133">
                  <c:v>38.4</c:v>
                </c:pt>
                <c:pt idx="134">
                  <c:v>38.4</c:v>
                </c:pt>
                <c:pt idx="135">
                  <c:v>38.4</c:v>
                </c:pt>
                <c:pt idx="136">
                  <c:v>38.4</c:v>
                </c:pt>
                <c:pt idx="137">
                  <c:v>38.4</c:v>
                </c:pt>
                <c:pt idx="138">
                  <c:v>38.4</c:v>
                </c:pt>
                <c:pt idx="139">
                  <c:v>38.4</c:v>
                </c:pt>
                <c:pt idx="140">
                  <c:v>38.4</c:v>
                </c:pt>
                <c:pt idx="141">
                  <c:v>38.4</c:v>
                </c:pt>
                <c:pt idx="142">
                  <c:v>38.4</c:v>
                </c:pt>
                <c:pt idx="143">
                  <c:v>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7-4A42-8F71-6B6B94D136FA}"/>
            </c:ext>
          </c:extLst>
        </c:ser>
        <c:ser>
          <c:idx val="1"/>
          <c:order val="1"/>
          <c:tx>
            <c:strRef>
              <c:f>summer!$N$1</c:f>
              <c:strCache>
                <c:ptCount val="1"/>
                <c:pt idx="0">
                  <c:v>风机盘管2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summer!$L$2:$L$145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summer!$N$2:$N$145</c:f>
              <c:numCache>
                <c:formatCode>General</c:formatCode>
                <c:ptCount val="144"/>
                <c:pt idx="0">
                  <c:v>81.600000000000009</c:v>
                </c:pt>
                <c:pt idx="1">
                  <c:v>81.600000000000009</c:v>
                </c:pt>
                <c:pt idx="2">
                  <c:v>81.600000000000009</c:v>
                </c:pt>
                <c:pt idx="3">
                  <c:v>81.600000000000009</c:v>
                </c:pt>
                <c:pt idx="4">
                  <c:v>81.600000000000009</c:v>
                </c:pt>
                <c:pt idx="5">
                  <c:v>81.600000000000009</c:v>
                </c:pt>
                <c:pt idx="6">
                  <c:v>81.600000000000009</c:v>
                </c:pt>
                <c:pt idx="7">
                  <c:v>81.600000000000009</c:v>
                </c:pt>
                <c:pt idx="8">
                  <c:v>81.600000000000009</c:v>
                </c:pt>
                <c:pt idx="9">
                  <c:v>81.600000000000009</c:v>
                </c:pt>
                <c:pt idx="10">
                  <c:v>81.600000000000009</c:v>
                </c:pt>
                <c:pt idx="11">
                  <c:v>81.600000000000009</c:v>
                </c:pt>
                <c:pt idx="12">
                  <c:v>81.600000000000009</c:v>
                </c:pt>
                <c:pt idx="13">
                  <c:v>81.600000000000009</c:v>
                </c:pt>
                <c:pt idx="14">
                  <c:v>81.600000000000009</c:v>
                </c:pt>
                <c:pt idx="15">
                  <c:v>81.600000000000009</c:v>
                </c:pt>
                <c:pt idx="16">
                  <c:v>81.600000000000009</c:v>
                </c:pt>
                <c:pt idx="17">
                  <c:v>81.600000000000009</c:v>
                </c:pt>
                <c:pt idx="18">
                  <c:v>81.600000000000009</c:v>
                </c:pt>
                <c:pt idx="19">
                  <c:v>81.600000000000009</c:v>
                </c:pt>
                <c:pt idx="20">
                  <c:v>81.600000000000009</c:v>
                </c:pt>
                <c:pt idx="21">
                  <c:v>81.600000000000009</c:v>
                </c:pt>
                <c:pt idx="22">
                  <c:v>81.600000000000009</c:v>
                </c:pt>
                <c:pt idx="23">
                  <c:v>81.600000000000009</c:v>
                </c:pt>
                <c:pt idx="24">
                  <c:v>81.600000000000009</c:v>
                </c:pt>
                <c:pt idx="25">
                  <c:v>81.600000000000009</c:v>
                </c:pt>
                <c:pt idx="26">
                  <c:v>81.600000000000009</c:v>
                </c:pt>
                <c:pt idx="27">
                  <c:v>81.600000000000009</c:v>
                </c:pt>
                <c:pt idx="28">
                  <c:v>81.600000000000009</c:v>
                </c:pt>
                <c:pt idx="29">
                  <c:v>81.600000000000009</c:v>
                </c:pt>
                <c:pt idx="30">
                  <c:v>81.600000000000009</c:v>
                </c:pt>
                <c:pt idx="31">
                  <c:v>81.600000000000009</c:v>
                </c:pt>
                <c:pt idx="32">
                  <c:v>81.600000000000009</c:v>
                </c:pt>
                <c:pt idx="33">
                  <c:v>81.600000000000009</c:v>
                </c:pt>
                <c:pt idx="34">
                  <c:v>81.600000000000009</c:v>
                </c:pt>
                <c:pt idx="35">
                  <c:v>81.600000000000009</c:v>
                </c:pt>
                <c:pt idx="36">
                  <c:v>81.600000000000009</c:v>
                </c:pt>
                <c:pt idx="37">
                  <c:v>81.600000000000009</c:v>
                </c:pt>
                <c:pt idx="38">
                  <c:v>81.600000000000009</c:v>
                </c:pt>
                <c:pt idx="39">
                  <c:v>81.600000000000009</c:v>
                </c:pt>
                <c:pt idx="40">
                  <c:v>81.600000000000009</c:v>
                </c:pt>
                <c:pt idx="41">
                  <c:v>81.600000000000009</c:v>
                </c:pt>
                <c:pt idx="42">
                  <c:v>81.600000000000009</c:v>
                </c:pt>
                <c:pt idx="43">
                  <c:v>81.600000000000009</c:v>
                </c:pt>
                <c:pt idx="44">
                  <c:v>81.600000000000009</c:v>
                </c:pt>
                <c:pt idx="45">
                  <c:v>81.600000000000009</c:v>
                </c:pt>
                <c:pt idx="46">
                  <c:v>81.600000000000009</c:v>
                </c:pt>
                <c:pt idx="47">
                  <c:v>81.600000000000009</c:v>
                </c:pt>
                <c:pt idx="48">
                  <c:v>81.600000000000009</c:v>
                </c:pt>
                <c:pt idx="49">
                  <c:v>81.600000000000009</c:v>
                </c:pt>
                <c:pt idx="50">
                  <c:v>81.600000000000009</c:v>
                </c:pt>
                <c:pt idx="51">
                  <c:v>81.600000000000009</c:v>
                </c:pt>
                <c:pt idx="52">
                  <c:v>81.600000000000009</c:v>
                </c:pt>
                <c:pt idx="53">
                  <c:v>81.600000000000009</c:v>
                </c:pt>
                <c:pt idx="54">
                  <c:v>81.600000000000009</c:v>
                </c:pt>
                <c:pt idx="55">
                  <c:v>81.600000000000009</c:v>
                </c:pt>
                <c:pt idx="56">
                  <c:v>81.600000000000009</c:v>
                </c:pt>
                <c:pt idx="57">
                  <c:v>81.600000000000009</c:v>
                </c:pt>
                <c:pt idx="58">
                  <c:v>81.600000000000009</c:v>
                </c:pt>
                <c:pt idx="59">
                  <c:v>81.600000000000009</c:v>
                </c:pt>
                <c:pt idx="60">
                  <c:v>81.600000000000009</c:v>
                </c:pt>
                <c:pt idx="61">
                  <c:v>81.600000000000009</c:v>
                </c:pt>
                <c:pt idx="62">
                  <c:v>81.600000000000009</c:v>
                </c:pt>
                <c:pt idx="63">
                  <c:v>81.600000000000009</c:v>
                </c:pt>
                <c:pt idx="64">
                  <c:v>81.600000000000009</c:v>
                </c:pt>
                <c:pt idx="65">
                  <c:v>81.600000000000009</c:v>
                </c:pt>
                <c:pt idx="66">
                  <c:v>81.600000000000009</c:v>
                </c:pt>
                <c:pt idx="67">
                  <c:v>81.600000000000009</c:v>
                </c:pt>
                <c:pt idx="68">
                  <c:v>81.600000000000009</c:v>
                </c:pt>
                <c:pt idx="69">
                  <c:v>81.600000000000009</c:v>
                </c:pt>
                <c:pt idx="70">
                  <c:v>81.600000000000009</c:v>
                </c:pt>
                <c:pt idx="71">
                  <c:v>81.600000000000009</c:v>
                </c:pt>
                <c:pt idx="72">
                  <c:v>81.600000000000009</c:v>
                </c:pt>
                <c:pt idx="73">
                  <c:v>81.600000000000009</c:v>
                </c:pt>
                <c:pt idx="74">
                  <c:v>81.600000000000009</c:v>
                </c:pt>
                <c:pt idx="75">
                  <c:v>81.600000000000009</c:v>
                </c:pt>
                <c:pt idx="76">
                  <c:v>81.600000000000009</c:v>
                </c:pt>
                <c:pt idx="77">
                  <c:v>81.600000000000009</c:v>
                </c:pt>
                <c:pt idx="78">
                  <c:v>81.600000000000009</c:v>
                </c:pt>
                <c:pt idx="79">
                  <c:v>81.600000000000009</c:v>
                </c:pt>
                <c:pt idx="80">
                  <c:v>81.600000000000009</c:v>
                </c:pt>
                <c:pt idx="81">
                  <c:v>81.600000000000009</c:v>
                </c:pt>
                <c:pt idx="82">
                  <c:v>81.600000000000009</c:v>
                </c:pt>
                <c:pt idx="83">
                  <c:v>81.600000000000009</c:v>
                </c:pt>
                <c:pt idx="84">
                  <c:v>81.600000000000009</c:v>
                </c:pt>
                <c:pt idx="85">
                  <c:v>81.600000000000009</c:v>
                </c:pt>
                <c:pt idx="86">
                  <c:v>81.600000000000009</c:v>
                </c:pt>
                <c:pt idx="87">
                  <c:v>81.600000000000009</c:v>
                </c:pt>
                <c:pt idx="88">
                  <c:v>81.600000000000009</c:v>
                </c:pt>
                <c:pt idx="89">
                  <c:v>81.600000000000009</c:v>
                </c:pt>
                <c:pt idx="90">
                  <c:v>81.600000000000009</c:v>
                </c:pt>
                <c:pt idx="91">
                  <c:v>81.600000000000009</c:v>
                </c:pt>
                <c:pt idx="92">
                  <c:v>81.600000000000009</c:v>
                </c:pt>
                <c:pt idx="93">
                  <c:v>81.600000000000009</c:v>
                </c:pt>
                <c:pt idx="94">
                  <c:v>81.600000000000009</c:v>
                </c:pt>
                <c:pt idx="95">
                  <c:v>81.600000000000009</c:v>
                </c:pt>
                <c:pt idx="96">
                  <c:v>81.600000000000009</c:v>
                </c:pt>
                <c:pt idx="97">
                  <c:v>81.600000000000009</c:v>
                </c:pt>
                <c:pt idx="98">
                  <c:v>81.600000000000009</c:v>
                </c:pt>
                <c:pt idx="99">
                  <c:v>81.600000000000009</c:v>
                </c:pt>
                <c:pt idx="100">
                  <c:v>81.600000000000009</c:v>
                </c:pt>
                <c:pt idx="101">
                  <c:v>81.600000000000009</c:v>
                </c:pt>
                <c:pt idx="102">
                  <c:v>81.600000000000009</c:v>
                </c:pt>
                <c:pt idx="103">
                  <c:v>81.600000000000009</c:v>
                </c:pt>
                <c:pt idx="104">
                  <c:v>81.600000000000009</c:v>
                </c:pt>
                <c:pt idx="105">
                  <c:v>81.600000000000009</c:v>
                </c:pt>
                <c:pt idx="106">
                  <c:v>81.600000000000009</c:v>
                </c:pt>
                <c:pt idx="107">
                  <c:v>81.600000000000009</c:v>
                </c:pt>
                <c:pt idx="108">
                  <c:v>81.600000000000009</c:v>
                </c:pt>
                <c:pt idx="109">
                  <c:v>81.600000000000009</c:v>
                </c:pt>
                <c:pt idx="110">
                  <c:v>81.600000000000009</c:v>
                </c:pt>
                <c:pt idx="111">
                  <c:v>81.600000000000009</c:v>
                </c:pt>
                <c:pt idx="112">
                  <c:v>81.600000000000009</c:v>
                </c:pt>
                <c:pt idx="113">
                  <c:v>81.600000000000009</c:v>
                </c:pt>
                <c:pt idx="114">
                  <c:v>81.600000000000009</c:v>
                </c:pt>
                <c:pt idx="115">
                  <c:v>81.600000000000009</c:v>
                </c:pt>
                <c:pt idx="116">
                  <c:v>81.600000000000009</c:v>
                </c:pt>
                <c:pt idx="117">
                  <c:v>81.600000000000009</c:v>
                </c:pt>
                <c:pt idx="118">
                  <c:v>81.600000000000009</c:v>
                </c:pt>
                <c:pt idx="119">
                  <c:v>81.600000000000009</c:v>
                </c:pt>
                <c:pt idx="120">
                  <c:v>81.600000000000009</c:v>
                </c:pt>
                <c:pt idx="121">
                  <c:v>81.600000000000009</c:v>
                </c:pt>
                <c:pt idx="122">
                  <c:v>81.600000000000009</c:v>
                </c:pt>
                <c:pt idx="123">
                  <c:v>81.600000000000009</c:v>
                </c:pt>
                <c:pt idx="124">
                  <c:v>81.600000000000009</c:v>
                </c:pt>
                <c:pt idx="125">
                  <c:v>81.600000000000009</c:v>
                </c:pt>
                <c:pt idx="126">
                  <c:v>81.600000000000009</c:v>
                </c:pt>
                <c:pt idx="127">
                  <c:v>81.600000000000009</c:v>
                </c:pt>
                <c:pt idx="128">
                  <c:v>81.600000000000009</c:v>
                </c:pt>
                <c:pt idx="129">
                  <c:v>81.600000000000009</c:v>
                </c:pt>
                <c:pt idx="130">
                  <c:v>81.600000000000009</c:v>
                </c:pt>
                <c:pt idx="131">
                  <c:v>81.600000000000009</c:v>
                </c:pt>
                <c:pt idx="132">
                  <c:v>81.600000000000009</c:v>
                </c:pt>
                <c:pt idx="133">
                  <c:v>81.600000000000009</c:v>
                </c:pt>
                <c:pt idx="134">
                  <c:v>81.600000000000009</c:v>
                </c:pt>
                <c:pt idx="135">
                  <c:v>81.600000000000009</c:v>
                </c:pt>
                <c:pt idx="136">
                  <c:v>81.600000000000009</c:v>
                </c:pt>
                <c:pt idx="137">
                  <c:v>81.600000000000009</c:v>
                </c:pt>
                <c:pt idx="138">
                  <c:v>81.600000000000009</c:v>
                </c:pt>
                <c:pt idx="139">
                  <c:v>81.600000000000009</c:v>
                </c:pt>
                <c:pt idx="140">
                  <c:v>81.600000000000009</c:v>
                </c:pt>
                <c:pt idx="141">
                  <c:v>81.600000000000009</c:v>
                </c:pt>
                <c:pt idx="142">
                  <c:v>81.600000000000009</c:v>
                </c:pt>
                <c:pt idx="143">
                  <c:v>81.600000000000009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7-4A42-8F71-6B6B94D136FA}"/>
            </c:ext>
          </c:extLst>
        </c:ser>
        <c:ser>
          <c:idx val="2"/>
          <c:order val="2"/>
          <c:tx>
            <c:strRef>
              <c:f>summer!$O$1</c:f>
              <c:strCache>
                <c:ptCount val="1"/>
                <c:pt idx="0">
                  <c:v>风机盘管3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summer!$L$2:$L$145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summer!$O$2:$O$145</c:f>
              <c:numCache>
                <c:formatCode>General</c:formatCode>
                <c:ptCount val="144"/>
                <c:pt idx="0">
                  <c:v>81.600000000000009</c:v>
                </c:pt>
                <c:pt idx="1">
                  <c:v>81.600000000000009</c:v>
                </c:pt>
                <c:pt idx="2">
                  <c:v>81.600000000000009</c:v>
                </c:pt>
                <c:pt idx="3">
                  <c:v>81.600000000000009</c:v>
                </c:pt>
                <c:pt idx="4">
                  <c:v>81.600000000000009</c:v>
                </c:pt>
                <c:pt idx="5">
                  <c:v>81.600000000000009</c:v>
                </c:pt>
                <c:pt idx="6">
                  <c:v>81.600000000000009</c:v>
                </c:pt>
                <c:pt idx="7">
                  <c:v>81.600000000000009</c:v>
                </c:pt>
                <c:pt idx="8">
                  <c:v>81.600000000000009</c:v>
                </c:pt>
                <c:pt idx="9">
                  <c:v>81.600000000000009</c:v>
                </c:pt>
                <c:pt idx="10">
                  <c:v>81.600000000000009</c:v>
                </c:pt>
                <c:pt idx="11">
                  <c:v>81.600000000000009</c:v>
                </c:pt>
                <c:pt idx="12">
                  <c:v>81.600000000000009</c:v>
                </c:pt>
                <c:pt idx="13">
                  <c:v>81.600000000000009</c:v>
                </c:pt>
                <c:pt idx="14">
                  <c:v>81.600000000000009</c:v>
                </c:pt>
                <c:pt idx="15">
                  <c:v>81.600000000000009</c:v>
                </c:pt>
                <c:pt idx="16">
                  <c:v>81.600000000000009</c:v>
                </c:pt>
                <c:pt idx="17">
                  <c:v>81.600000000000009</c:v>
                </c:pt>
                <c:pt idx="18">
                  <c:v>81.600000000000009</c:v>
                </c:pt>
                <c:pt idx="19">
                  <c:v>81.600000000000009</c:v>
                </c:pt>
                <c:pt idx="20">
                  <c:v>81.600000000000009</c:v>
                </c:pt>
                <c:pt idx="21">
                  <c:v>81.600000000000009</c:v>
                </c:pt>
                <c:pt idx="22">
                  <c:v>81.600000000000009</c:v>
                </c:pt>
                <c:pt idx="23">
                  <c:v>81.600000000000009</c:v>
                </c:pt>
                <c:pt idx="24">
                  <c:v>81.600000000000009</c:v>
                </c:pt>
                <c:pt idx="25">
                  <c:v>81.600000000000009</c:v>
                </c:pt>
                <c:pt idx="26">
                  <c:v>81.600000000000009</c:v>
                </c:pt>
                <c:pt idx="27">
                  <c:v>81.600000000000009</c:v>
                </c:pt>
                <c:pt idx="28">
                  <c:v>81.600000000000009</c:v>
                </c:pt>
                <c:pt idx="29">
                  <c:v>81.600000000000009</c:v>
                </c:pt>
                <c:pt idx="30">
                  <c:v>81.600000000000009</c:v>
                </c:pt>
                <c:pt idx="31">
                  <c:v>81.600000000000009</c:v>
                </c:pt>
                <c:pt idx="32">
                  <c:v>81.600000000000009</c:v>
                </c:pt>
                <c:pt idx="33">
                  <c:v>81.600000000000009</c:v>
                </c:pt>
                <c:pt idx="34">
                  <c:v>81.600000000000009</c:v>
                </c:pt>
                <c:pt idx="35">
                  <c:v>81.600000000000009</c:v>
                </c:pt>
                <c:pt idx="36">
                  <c:v>81.600000000000009</c:v>
                </c:pt>
                <c:pt idx="37">
                  <c:v>81.600000000000009</c:v>
                </c:pt>
                <c:pt idx="38">
                  <c:v>81.600000000000009</c:v>
                </c:pt>
                <c:pt idx="39">
                  <c:v>81.600000000000009</c:v>
                </c:pt>
                <c:pt idx="40">
                  <c:v>81.600000000000009</c:v>
                </c:pt>
                <c:pt idx="41">
                  <c:v>81.600000000000009</c:v>
                </c:pt>
                <c:pt idx="42">
                  <c:v>81.600000000000009</c:v>
                </c:pt>
                <c:pt idx="43">
                  <c:v>81.600000000000009</c:v>
                </c:pt>
                <c:pt idx="44">
                  <c:v>81.600000000000009</c:v>
                </c:pt>
                <c:pt idx="45">
                  <c:v>81.600000000000009</c:v>
                </c:pt>
                <c:pt idx="46">
                  <c:v>81.600000000000009</c:v>
                </c:pt>
                <c:pt idx="47">
                  <c:v>81.600000000000009</c:v>
                </c:pt>
                <c:pt idx="48">
                  <c:v>81.600000000000009</c:v>
                </c:pt>
                <c:pt idx="49">
                  <c:v>81.600000000000009</c:v>
                </c:pt>
                <c:pt idx="50">
                  <c:v>81.600000000000009</c:v>
                </c:pt>
                <c:pt idx="51">
                  <c:v>81.600000000000009</c:v>
                </c:pt>
                <c:pt idx="52">
                  <c:v>81.600000000000009</c:v>
                </c:pt>
                <c:pt idx="53">
                  <c:v>81.600000000000009</c:v>
                </c:pt>
                <c:pt idx="54">
                  <c:v>81.600000000000009</c:v>
                </c:pt>
                <c:pt idx="55">
                  <c:v>81.600000000000009</c:v>
                </c:pt>
                <c:pt idx="56">
                  <c:v>81.600000000000009</c:v>
                </c:pt>
                <c:pt idx="57">
                  <c:v>81.600000000000009</c:v>
                </c:pt>
                <c:pt idx="58">
                  <c:v>81.600000000000009</c:v>
                </c:pt>
                <c:pt idx="59">
                  <c:v>81.600000000000009</c:v>
                </c:pt>
                <c:pt idx="60">
                  <c:v>81.600000000000009</c:v>
                </c:pt>
                <c:pt idx="61">
                  <c:v>81.600000000000009</c:v>
                </c:pt>
                <c:pt idx="62">
                  <c:v>81.600000000000009</c:v>
                </c:pt>
                <c:pt idx="63">
                  <c:v>81.600000000000009</c:v>
                </c:pt>
                <c:pt idx="64">
                  <c:v>81.600000000000009</c:v>
                </c:pt>
                <c:pt idx="65">
                  <c:v>81.600000000000009</c:v>
                </c:pt>
                <c:pt idx="66">
                  <c:v>81.600000000000009</c:v>
                </c:pt>
                <c:pt idx="67">
                  <c:v>81.600000000000009</c:v>
                </c:pt>
                <c:pt idx="68">
                  <c:v>81.600000000000009</c:v>
                </c:pt>
                <c:pt idx="69">
                  <c:v>81.600000000000009</c:v>
                </c:pt>
                <c:pt idx="70">
                  <c:v>81.600000000000009</c:v>
                </c:pt>
                <c:pt idx="71">
                  <c:v>81.600000000000009</c:v>
                </c:pt>
                <c:pt idx="72">
                  <c:v>81.600000000000009</c:v>
                </c:pt>
                <c:pt idx="73">
                  <c:v>81.600000000000009</c:v>
                </c:pt>
                <c:pt idx="74">
                  <c:v>81.600000000000009</c:v>
                </c:pt>
                <c:pt idx="75">
                  <c:v>81.600000000000009</c:v>
                </c:pt>
                <c:pt idx="76">
                  <c:v>81.600000000000009</c:v>
                </c:pt>
                <c:pt idx="77">
                  <c:v>81.600000000000009</c:v>
                </c:pt>
                <c:pt idx="78">
                  <c:v>81.600000000000009</c:v>
                </c:pt>
                <c:pt idx="79">
                  <c:v>81.600000000000009</c:v>
                </c:pt>
                <c:pt idx="80">
                  <c:v>81.600000000000009</c:v>
                </c:pt>
                <c:pt idx="81">
                  <c:v>81.600000000000009</c:v>
                </c:pt>
                <c:pt idx="82">
                  <c:v>81.600000000000009</c:v>
                </c:pt>
                <c:pt idx="83">
                  <c:v>81.600000000000009</c:v>
                </c:pt>
                <c:pt idx="84">
                  <c:v>81.600000000000009</c:v>
                </c:pt>
                <c:pt idx="85">
                  <c:v>81.600000000000009</c:v>
                </c:pt>
                <c:pt idx="86">
                  <c:v>81.600000000000009</c:v>
                </c:pt>
                <c:pt idx="87">
                  <c:v>81.600000000000009</c:v>
                </c:pt>
                <c:pt idx="88">
                  <c:v>81.600000000000009</c:v>
                </c:pt>
                <c:pt idx="89">
                  <c:v>81.600000000000009</c:v>
                </c:pt>
                <c:pt idx="90">
                  <c:v>81.600000000000009</c:v>
                </c:pt>
                <c:pt idx="91">
                  <c:v>81.600000000000009</c:v>
                </c:pt>
                <c:pt idx="92">
                  <c:v>81.600000000000009</c:v>
                </c:pt>
                <c:pt idx="93">
                  <c:v>81.600000000000009</c:v>
                </c:pt>
                <c:pt idx="94">
                  <c:v>81.600000000000009</c:v>
                </c:pt>
                <c:pt idx="95">
                  <c:v>81.600000000000009</c:v>
                </c:pt>
                <c:pt idx="96">
                  <c:v>81.600000000000009</c:v>
                </c:pt>
                <c:pt idx="97">
                  <c:v>81.600000000000009</c:v>
                </c:pt>
                <c:pt idx="98">
                  <c:v>81.600000000000009</c:v>
                </c:pt>
                <c:pt idx="99">
                  <c:v>81.600000000000009</c:v>
                </c:pt>
                <c:pt idx="100">
                  <c:v>81.600000000000009</c:v>
                </c:pt>
                <c:pt idx="101">
                  <c:v>81.600000000000009</c:v>
                </c:pt>
                <c:pt idx="102">
                  <c:v>81.600000000000009</c:v>
                </c:pt>
                <c:pt idx="103">
                  <c:v>81.600000000000009</c:v>
                </c:pt>
                <c:pt idx="104">
                  <c:v>81.600000000000009</c:v>
                </c:pt>
                <c:pt idx="105">
                  <c:v>81.600000000000009</c:v>
                </c:pt>
                <c:pt idx="106">
                  <c:v>81.600000000000009</c:v>
                </c:pt>
                <c:pt idx="107">
                  <c:v>81.600000000000009</c:v>
                </c:pt>
                <c:pt idx="108">
                  <c:v>81.600000000000009</c:v>
                </c:pt>
                <c:pt idx="109">
                  <c:v>81.600000000000009</c:v>
                </c:pt>
                <c:pt idx="110">
                  <c:v>81.600000000000009</c:v>
                </c:pt>
                <c:pt idx="111">
                  <c:v>81.600000000000009</c:v>
                </c:pt>
                <c:pt idx="112">
                  <c:v>81.600000000000009</c:v>
                </c:pt>
                <c:pt idx="113">
                  <c:v>81.600000000000009</c:v>
                </c:pt>
                <c:pt idx="114">
                  <c:v>81.600000000000009</c:v>
                </c:pt>
                <c:pt idx="115">
                  <c:v>81.600000000000009</c:v>
                </c:pt>
                <c:pt idx="116">
                  <c:v>81.600000000000009</c:v>
                </c:pt>
                <c:pt idx="117">
                  <c:v>81.600000000000009</c:v>
                </c:pt>
                <c:pt idx="118">
                  <c:v>81.600000000000009</c:v>
                </c:pt>
                <c:pt idx="119">
                  <c:v>81.600000000000009</c:v>
                </c:pt>
                <c:pt idx="120">
                  <c:v>81.600000000000009</c:v>
                </c:pt>
                <c:pt idx="121">
                  <c:v>81.600000000000009</c:v>
                </c:pt>
                <c:pt idx="122">
                  <c:v>81.600000000000009</c:v>
                </c:pt>
                <c:pt idx="123">
                  <c:v>81.600000000000009</c:v>
                </c:pt>
                <c:pt idx="124">
                  <c:v>81.600000000000009</c:v>
                </c:pt>
                <c:pt idx="125">
                  <c:v>81.600000000000009</c:v>
                </c:pt>
                <c:pt idx="126">
                  <c:v>81.600000000000009</c:v>
                </c:pt>
                <c:pt idx="127">
                  <c:v>81.600000000000009</c:v>
                </c:pt>
                <c:pt idx="128">
                  <c:v>81.600000000000009</c:v>
                </c:pt>
                <c:pt idx="129">
                  <c:v>81.600000000000009</c:v>
                </c:pt>
                <c:pt idx="130">
                  <c:v>81.600000000000009</c:v>
                </c:pt>
                <c:pt idx="131">
                  <c:v>81.600000000000009</c:v>
                </c:pt>
                <c:pt idx="132">
                  <c:v>81.600000000000009</c:v>
                </c:pt>
                <c:pt idx="133">
                  <c:v>81.600000000000009</c:v>
                </c:pt>
                <c:pt idx="134">
                  <c:v>81.600000000000009</c:v>
                </c:pt>
                <c:pt idx="135">
                  <c:v>81.600000000000009</c:v>
                </c:pt>
                <c:pt idx="136">
                  <c:v>81.600000000000009</c:v>
                </c:pt>
                <c:pt idx="137">
                  <c:v>81.600000000000009</c:v>
                </c:pt>
                <c:pt idx="138">
                  <c:v>81.600000000000009</c:v>
                </c:pt>
                <c:pt idx="139">
                  <c:v>81.600000000000009</c:v>
                </c:pt>
                <c:pt idx="140">
                  <c:v>81.600000000000009</c:v>
                </c:pt>
                <c:pt idx="141">
                  <c:v>81.600000000000009</c:v>
                </c:pt>
                <c:pt idx="142">
                  <c:v>81.600000000000009</c:v>
                </c:pt>
                <c:pt idx="143">
                  <c:v>81.600000000000009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27-4A42-8F71-6B6B94D13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50640"/>
        <c:axId val="1982044400"/>
      </c:lineChart>
      <c:catAx>
        <c:axId val="1982050640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4400"/>
        <c:crosses val="autoZero"/>
        <c:auto val="1"/>
        <c:lblAlgn val="ctr"/>
        <c:lblOffset val="100"/>
        <c:noMultiLvlLbl val="0"/>
      </c:catAx>
      <c:valAx>
        <c:axId val="198204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瞬时运行功率（</a:t>
                </a:r>
                <a:r>
                  <a:rPr lang="en-US" altLang="zh-CN"/>
                  <a:t>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summer!$Q$1</c:f>
              <c:strCache>
                <c:ptCount val="1"/>
                <c:pt idx="0">
                  <c:v>排风机总功率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summer!$P$2:$P$145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summer!$Q$2:$Q$145</c:f>
              <c:numCache>
                <c:formatCode>General</c:formatCode>
                <c:ptCount val="144"/>
                <c:pt idx="0">
                  <c:v>26.4</c:v>
                </c:pt>
                <c:pt idx="1">
                  <c:v>26.4</c:v>
                </c:pt>
                <c:pt idx="2">
                  <c:v>26.4</c:v>
                </c:pt>
                <c:pt idx="3">
                  <c:v>26.4</c:v>
                </c:pt>
                <c:pt idx="4">
                  <c:v>26.4</c:v>
                </c:pt>
                <c:pt idx="5">
                  <c:v>26.4</c:v>
                </c:pt>
                <c:pt idx="6">
                  <c:v>26.4</c:v>
                </c:pt>
                <c:pt idx="7">
                  <c:v>26.4</c:v>
                </c:pt>
                <c:pt idx="8">
                  <c:v>26.4</c:v>
                </c:pt>
                <c:pt idx="9">
                  <c:v>26.4</c:v>
                </c:pt>
                <c:pt idx="10">
                  <c:v>26.4</c:v>
                </c:pt>
                <c:pt idx="11">
                  <c:v>26.4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  <c:pt idx="16">
                  <c:v>26.4</c:v>
                </c:pt>
                <c:pt idx="17">
                  <c:v>26.4</c:v>
                </c:pt>
                <c:pt idx="18">
                  <c:v>26.4</c:v>
                </c:pt>
                <c:pt idx="19">
                  <c:v>26.4</c:v>
                </c:pt>
                <c:pt idx="20">
                  <c:v>26.4</c:v>
                </c:pt>
                <c:pt idx="21">
                  <c:v>26.4</c:v>
                </c:pt>
                <c:pt idx="22">
                  <c:v>26.4</c:v>
                </c:pt>
                <c:pt idx="23">
                  <c:v>26.4</c:v>
                </c:pt>
                <c:pt idx="24">
                  <c:v>26.4</c:v>
                </c:pt>
                <c:pt idx="25">
                  <c:v>26.4</c:v>
                </c:pt>
                <c:pt idx="26">
                  <c:v>26.4</c:v>
                </c:pt>
                <c:pt idx="27">
                  <c:v>26.4</c:v>
                </c:pt>
                <c:pt idx="28">
                  <c:v>26.4</c:v>
                </c:pt>
                <c:pt idx="29">
                  <c:v>26.4</c:v>
                </c:pt>
                <c:pt idx="30">
                  <c:v>26.4</c:v>
                </c:pt>
                <c:pt idx="31">
                  <c:v>26.4</c:v>
                </c:pt>
                <c:pt idx="32">
                  <c:v>26.4</c:v>
                </c:pt>
                <c:pt idx="33">
                  <c:v>26.4</c:v>
                </c:pt>
                <c:pt idx="34">
                  <c:v>26.4</c:v>
                </c:pt>
                <c:pt idx="35">
                  <c:v>26.4</c:v>
                </c:pt>
                <c:pt idx="36">
                  <c:v>26.4</c:v>
                </c:pt>
                <c:pt idx="37">
                  <c:v>26.4</c:v>
                </c:pt>
                <c:pt idx="38">
                  <c:v>26.4</c:v>
                </c:pt>
                <c:pt idx="39">
                  <c:v>26.4</c:v>
                </c:pt>
                <c:pt idx="40">
                  <c:v>26.4</c:v>
                </c:pt>
                <c:pt idx="41">
                  <c:v>26.4</c:v>
                </c:pt>
                <c:pt idx="42">
                  <c:v>26.4</c:v>
                </c:pt>
                <c:pt idx="43">
                  <c:v>26.4</c:v>
                </c:pt>
                <c:pt idx="44">
                  <c:v>26.4</c:v>
                </c:pt>
                <c:pt idx="45">
                  <c:v>26.4</c:v>
                </c:pt>
                <c:pt idx="46">
                  <c:v>26.4</c:v>
                </c:pt>
                <c:pt idx="47">
                  <c:v>26.4</c:v>
                </c:pt>
                <c:pt idx="48">
                  <c:v>26.4</c:v>
                </c:pt>
                <c:pt idx="49">
                  <c:v>26.4</c:v>
                </c:pt>
                <c:pt idx="50">
                  <c:v>26.4</c:v>
                </c:pt>
                <c:pt idx="51">
                  <c:v>26.4</c:v>
                </c:pt>
                <c:pt idx="52">
                  <c:v>26.4</c:v>
                </c:pt>
                <c:pt idx="53">
                  <c:v>26.4</c:v>
                </c:pt>
                <c:pt idx="54">
                  <c:v>26.4</c:v>
                </c:pt>
                <c:pt idx="55">
                  <c:v>26.4</c:v>
                </c:pt>
                <c:pt idx="56">
                  <c:v>26.4</c:v>
                </c:pt>
                <c:pt idx="57">
                  <c:v>26.4</c:v>
                </c:pt>
                <c:pt idx="58">
                  <c:v>26.4</c:v>
                </c:pt>
                <c:pt idx="59">
                  <c:v>26.4</c:v>
                </c:pt>
                <c:pt idx="60">
                  <c:v>26.4</c:v>
                </c:pt>
                <c:pt idx="61">
                  <c:v>26.4</c:v>
                </c:pt>
                <c:pt idx="62">
                  <c:v>26.4</c:v>
                </c:pt>
                <c:pt idx="63">
                  <c:v>26.4</c:v>
                </c:pt>
                <c:pt idx="64">
                  <c:v>26.4</c:v>
                </c:pt>
                <c:pt idx="65">
                  <c:v>26.4</c:v>
                </c:pt>
                <c:pt idx="66">
                  <c:v>26.4</c:v>
                </c:pt>
                <c:pt idx="67">
                  <c:v>26.4</c:v>
                </c:pt>
                <c:pt idx="68">
                  <c:v>26.4</c:v>
                </c:pt>
                <c:pt idx="69">
                  <c:v>26.4</c:v>
                </c:pt>
                <c:pt idx="70">
                  <c:v>26.4</c:v>
                </c:pt>
                <c:pt idx="71">
                  <c:v>26.4</c:v>
                </c:pt>
                <c:pt idx="72">
                  <c:v>26.4</c:v>
                </c:pt>
                <c:pt idx="73">
                  <c:v>26.4</c:v>
                </c:pt>
                <c:pt idx="74">
                  <c:v>26.4</c:v>
                </c:pt>
                <c:pt idx="75">
                  <c:v>26.4</c:v>
                </c:pt>
                <c:pt idx="76">
                  <c:v>26.4</c:v>
                </c:pt>
                <c:pt idx="77">
                  <c:v>26.4</c:v>
                </c:pt>
                <c:pt idx="78">
                  <c:v>26.4</c:v>
                </c:pt>
                <c:pt idx="79">
                  <c:v>26.4</c:v>
                </c:pt>
                <c:pt idx="80">
                  <c:v>26.4</c:v>
                </c:pt>
                <c:pt idx="81">
                  <c:v>26.4</c:v>
                </c:pt>
                <c:pt idx="82">
                  <c:v>26.4</c:v>
                </c:pt>
                <c:pt idx="83">
                  <c:v>26.4</c:v>
                </c:pt>
                <c:pt idx="84">
                  <c:v>26.4</c:v>
                </c:pt>
                <c:pt idx="85">
                  <c:v>26.4</c:v>
                </c:pt>
                <c:pt idx="86">
                  <c:v>26.4</c:v>
                </c:pt>
                <c:pt idx="87">
                  <c:v>26.4</c:v>
                </c:pt>
                <c:pt idx="88">
                  <c:v>26.4</c:v>
                </c:pt>
                <c:pt idx="89">
                  <c:v>26.4</c:v>
                </c:pt>
                <c:pt idx="90">
                  <c:v>26.4</c:v>
                </c:pt>
                <c:pt idx="91">
                  <c:v>26.4</c:v>
                </c:pt>
                <c:pt idx="92">
                  <c:v>26.4</c:v>
                </c:pt>
                <c:pt idx="93">
                  <c:v>26.4</c:v>
                </c:pt>
                <c:pt idx="94">
                  <c:v>26.4</c:v>
                </c:pt>
                <c:pt idx="95">
                  <c:v>26.4</c:v>
                </c:pt>
                <c:pt idx="96">
                  <c:v>26.4</c:v>
                </c:pt>
                <c:pt idx="97">
                  <c:v>26.4</c:v>
                </c:pt>
                <c:pt idx="98">
                  <c:v>26.4</c:v>
                </c:pt>
                <c:pt idx="99">
                  <c:v>26.4</c:v>
                </c:pt>
                <c:pt idx="100">
                  <c:v>26.4</c:v>
                </c:pt>
                <c:pt idx="101">
                  <c:v>26.4</c:v>
                </c:pt>
                <c:pt idx="102">
                  <c:v>26.4</c:v>
                </c:pt>
                <c:pt idx="103">
                  <c:v>26.4</c:v>
                </c:pt>
                <c:pt idx="104">
                  <c:v>26.4</c:v>
                </c:pt>
                <c:pt idx="105">
                  <c:v>26.4</c:v>
                </c:pt>
                <c:pt idx="106">
                  <c:v>26.4</c:v>
                </c:pt>
                <c:pt idx="107">
                  <c:v>26.4</c:v>
                </c:pt>
                <c:pt idx="108">
                  <c:v>26.4</c:v>
                </c:pt>
                <c:pt idx="109">
                  <c:v>26.4</c:v>
                </c:pt>
                <c:pt idx="110">
                  <c:v>26.4</c:v>
                </c:pt>
                <c:pt idx="111">
                  <c:v>26.4</c:v>
                </c:pt>
                <c:pt idx="112">
                  <c:v>26.4</c:v>
                </c:pt>
                <c:pt idx="113">
                  <c:v>26.4</c:v>
                </c:pt>
                <c:pt idx="114">
                  <c:v>26.4</c:v>
                </c:pt>
                <c:pt idx="115">
                  <c:v>26.4</c:v>
                </c:pt>
                <c:pt idx="116">
                  <c:v>26.4</c:v>
                </c:pt>
                <c:pt idx="117">
                  <c:v>26.4</c:v>
                </c:pt>
                <c:pt idx="118">
                  <c:v>26.4</c:v>
                </c:pt>
                <c:pt idx="119">
                  <c:v>26.4</c:v>
                </c:pt>
                <c:pt idx="120">
                  <c:v>26.4</c:v>
                </c:pt>
                <c:pt idx="121">
                  <c:v>26.4</c:v>
                </c:pt>
                <c:pt idx="122">
                  <c:v>26.4</c:v>
                </c:pt>
                <c:pt idx="123">
                  <c:v>26.4</c:v>
                </c:pt>
                <c:pt idx="124">
                  <c:v>26.4</c:v>
                </c:pt>
                <c:pt idx="125">
                  <c:v>26.4</c:v>
                </c:pt>
                <c:pt idx="126">
                  <c:v>26.4</c:v>
                </c:pt>
                <c:pt idx="127">
                  <c:v>26.4</c:v>
                </c:pt>
                <c:pt idx="128">
                  <c:v>26.4</c:v>
                </c:pt>
                <c:pt idx="129">
                  <c:v>26.4</c:v>
                </c:pt>
                <c:pt idx="130">
                  <c:v>26.4</c:v>
                </c:pt>
                <c:pt idx="131">
                  <c:v>26.4</c:v>
                </c:pt>
                <c:pt idx="132">
                  <c:v>26.4</c:v>
                </c:pt>
                <c:pt idx="133">
                  <c:v>26.4</c:v>
                </c:pt>
                <c:pt idx="134">
                  <c:v>26.4</c:v>
                </c:pt>
                <c:pt idx="135">
                  <c:v>26.4</c:v>
                </c:pt>
                <c:pt idx="136">
                  <c:v>26.4</c:v>
                </c:pt>
                <c:pt idx="137">
                  <c:v>26.4</c:v>
                </c:pt>
                <c:pt idx="138">
                  <c:v>26.4</c:v>
                </c:pt>
                <c:pt idx="139">
                  <c:v>26.4</c:v>
                </c:pt>
                <c:pt idx="140">
                  <c:v>26.4</c:v>
                </c:pt>
                <c:pt idx="141">
                  <c:v>26.4</c:v>
                </c:pt>
                <c:pt idx="142">
                  <c:v>26.4</c:v>
                </c:pt>
                <c:pt idx="143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62-42CB-AD5F-4F07AD7E4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0443968"/>
        <c:axId val="1980439168"/>
      </c:lineChart>
      <c:catAx>
        <c:axId val="198044396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39168"/>
        <c:crosses val="autoZero"/>
        <c:auto val="1"/>
        <c:lblAlgn val="ctr"/>
        <c:lblOffset val="100"/>
        <c:noMultiLvlLbl val="0"/>
      </c:catAx>
      <c:valAx>
        <c:axId val="198043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排风机总功率（</a:t>
                </a:r>
                <a:r>
                  <a:rPr lang="en-US" altLang="zh-CN"/>
                  <a:t>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4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summer!$S$1:$S$145</c:f>
              <c:strCache>
                <c:ptCount val="145"/>
                <c:pt idx="0">
                  <c:v>时间</c:v>
                </c:pt>
                <c:pt idx="1">
                  <c:v>9:20</c:v>
                </c:pt>
                <c:pt idx="2">
                  <c:v>9:30</c:v>
                </c:pt>
                <c:pt idx="3">
                  <c:v>9:40</c:v>
                </c:pt>
                <c:pt idx="4">
                  <c:v>9:50</c:v>
                </c:pt>
                <c:pt idx="5">
                  <c:v>10:00</c:v>
                </c:pt>
                <c:pt idx="6">
                  <c:v>10:10</c:v>
                </c:pt>
                <c:pt idx="7">
                  <c:v>10:20</c:v>
                </c:pt>
                <c:pt idx="8">
                  <c:v>10:30</c:v>
                </c:pt>
                <c:pt idx="9">
                  <c:v>10:40</c:v>
                </c:pt>
                <c:pt idx="10">
                  <c:v>10:50</c:v>
                </c:pt>
                <c:pt idx="11">
                  <c:v>11:00</c:v>
                </c:pt>
                <c:pt idx="12">
                  <c:v>11:10</c:v>
                </c:pt>
                <c:pt idx="13">
                  <c:v>11:20</c:v>
                </c:pt>
                <c:pt idx="14">
                  <c:v>11:30</c:v>
                </c:pt>
                <c:pt idx="15">
                  <c:v>11:40</c:v>
                </c:pt>
                <c:pt idx="16">
                  <c:v>11:50</c:v>
                </c:pt>
                <c:pt idx="17">
                  <c:v>12:00</c:v>
                </c:pt>
                <c:pt idx="18">
                  <c:v>12:10</c:v>
                </c:pt>
                <c:pt idx="19">
                  <c:v>12:20</c:v>
                </c:pt>
                <c:pt idx="20">
                  <c:v>12:30</c:v>
                </c:pt>
                <c:pt idx="21">
                  <c:v>12:40</c:v>
                </c:pt>
                <c:pt idx="22">
                  <c:v>12:50</c:v>
                </c:pt>
                <c:pt idx="23">
                  <c:v>13:00</c:v>
                </c:pt>
                <c:pt idx="24">
                  <c:v>13:10</c:v>
                </c:pt>
                <c:pt idx="25">
                  <c:v>13:20</c:v>
                </c:pt>
                <c:pt idx="26">
                  <c:v>13:30</c:v>
                </c:pt>
                <c:pt idx="27">
                  <c:v>13:40</c:v>
                </c:pt>
                <c:pt idx="28">
                  <c:v>13:50</c:v>
                </c:pt>
                <c:pt idx="29">
                  <c:v>14:00</c:v>
                </c:pt>
                <c:pt idx="30">
                  <c:v>14:10</c:v>
                </c:pt>
                <c:pt idx="31">
                  <c:v>14:20</c:v>
                </c:pt>
                <c:pt idx="32">
                  <c:v>14:30</c:v>
                </c:pt>
                <c:pt idx="33">
                  <c:v>14:40</c:v>
                </c:pt>
                <c:pt idx="34">
                  <c:v>14:50</c:v>
                </c:pt>
                <c:pt idx="35">
                  <c:v>15:00</c:v>
                </c:pt>
                <c:pt idx="36">
                  <c:v>15:10</c:v>
                </c:pt>
                <c:pt idx="37">
                  <c:v>15:20</c:v>
                </c:pt>
                <c:pt idx="38">
                  <c:v>15:30</c:v>
                </c:pt>
                <c:pt idx="39">
                  <c:v>15:40</c:v>
                </c:pt>
                <c:pt idx="40">
                  <c:v>15:50</c:v>
                </c:pt>
                <c:pt idx="41">
                  <c:v>16:00</c:v>
                </c:pt>
                <c:pt idx="42">
                  <c:v>16:10</c:v>
                </c:pt>
                <c:pt idx="43">
                  <c:v>16:20</c:v>
                </c:pt>
                <c:pt idx="44">
                  <c:v>16:30</c:v>
                </c:pt>
                <c:pt idx="45">
                  <c:v>16:40</c:v>
                </c:pt>
                <c:pt idx="46">
                  <c:v>16:50</c:v>
                </c:pt>
                <c:pt idx="47">
                  <c:v>17:00</c:v>
                </c:pt>
                <c:pt idx="48">
                  <c:v>17:10</c:v>
                </c:pt>
                <c:pt idx="49">
                  <c:v>17:20</c:v>
                </c:pt>
                <c:pt idx="50">
                  <c:v>17:30</c:v>
                </c:pt>
                <c:pt idx="51">
                  <c:v>17:40</c:v>
                </c:pt>
                <c:pt idx="52">
                  <c:v>17:50</c:v>
                </c:pt>
                <c:pt idx="53">
                  <c:v>18:00</c:v>
                </c:pt>
                <c:pt idx="54">
                  <c:v>18:10</c:v>
                </c:pt>
                <c:pt idx="55">
                  <c:v>18:20</c:v>
                </c:pt>
                <c:pt idx="56">
                  <c:v>18:30</c:v>
                </c:pt>
                <c:pt idx="57">
                  <c:v>18:40</c:v>
                </c:pt>
                <c:pt idx="58">
                  <c:v>18:50</c:v>
                </c:pt>
                <c:pt idx="59">
                  <c:v>19:00</c:v>
                </c:pt>
                <c:pt idx="60">
                  <c:v>19:10</c:v>
                </c:pt>
                <c:pt idx="61">
                  <c:v>19:20</c:v>
                </c:pt>
                <c:pt idx="62">
                  <c:v>19:30</c:v>
                </c:pt>
                <c:pt idx="63">
                  <c:v>19:40</c:v>
                </c:pt>
                <c:pt idx="64">
                  <c:v>19:50</c:v>
                </c:pt>
                <c:pt idx="65">
                  <c:v>20:00</c:v>
                </c:pt>
                <c:pt idx="66">
                  <c:v>20:10</c:v>
                </c:pt>
                <c:pt idx="67">
                  <c:v>20:20</c:v>
                </c:pt>
                <c:pt idx="68">
                  <c:v>20:30</c:v>
                </c:pt>
                <c:pt idx="69">
                  <c:v>20:40</c:v>
                </c:pt>
                <c:pt idx="70">
                  <c:v>20:50</c:v>
                </c:pt>
                <c:pt idx="71">
                  <c:v>21:00</c:v>
                </c:pt>
                <c:pt idx="72">
                  <c:v>21:10</c:v>
                </c:pt>
                <c:pt idx="73">
                  <c:v>21:20</c:v>
                </c:pt>
                <c:pt idx="74">
                  <c:v>21:30</c:v>
                </c:pt>
                <c:pt idx="75">
                  <c:v>21:40</c:v>
                </c:pt>
                <c:pt idx="76">
                  <c:v>21:50</c:v>
                </c:pt>
                <c:pt idx="77">
                  <c:v>22:00</c:v>
                </c:pt>
                <c:pt idx="78">
                  <c:v>22:10</c:v>
                </c:pt>
                <c:pt idx="79">
                  <c:v>22:20</c:v>
                </c:pt>
                <c:pt idx="80">
                  <c:v>22:30</c:v>
                </c:pt>
                <c:pt idx="81">
                  <c:v>22:40</c:v>
                </c:pt>
                <c:pt idx="82">
                  <c:v>22:50</c:v>
                </c:pt>
                <c:pt idx="83">
                  <c:v>23:00</c:v>
                </c:pt>
                <c:pt idx="84">
                  <c:v>23:10</c:v>
                </c:pt>
                <c:pt idx="85">
                  <c:v>23:20</c:v>
                </c:pt>
                <c:pt idx="86">
                  <c:v>23:30</c:v>
                </c:pt>
                <c:pt idx="87">
                  <c:v>23:40</c:v>
                </c:pt>
                <c:pt idx="88">
                  <c:v>23:50</c:v>
                </c:pt>
                <c:pt idx="89">
                  <c:v>0:00</c:v>
                </c:pt>
                <c:pt idx="90">
                  <c:v>0:10</c:v>
                </c:pt>
                <c:pt idx="91">
                  <c:v>0:20</c:v>
                </c:pt>
                <c:pt idx="92">
                  <c:v>0:30</c:v>
                </c:pt>
                <c:pt idx="93">
                  <c:v>0:40</c:v>
                </c:pt>
                <c:pt idx="94">
                  <c:v>0:50</c:v>
                </c:pt>
                <c:pt idx="95">
                  <c:v>1:00</c:v>
                </c:pt>
                <c:pt idx="96">
                  <c:v>1:10</c:v>
                </c:pt>
                <c:pt idx="97">
                  <c:v>1:20</c:v>
                </c:pt>
                <c:pt idx="98">
                  <c:v>1:30</c:v>
                </c:pt>
                <c:pt idx="99">
                  <c:v>1:40</c:v>
                </c:pt>
                <c:pt idx="100">
                  <c:v>1:50</c:v>
                </c:pt>
                <c:pt idx="101">
                  <c:v>2:00</c:v>
                </c:pt>
                <c:pt idx="102">
                  <c:v>2:10</c:v>
                </c:pt>
                <c:pt idx="103">
                  <c:v>2:20</c:v>
                </c:pt>
                <c:pt idx="104">
                  <c:v>2:30</c:v>
                </c:pt>
                <c:pt idx="105">
                  <c:v>2:40</c:v>
                </c:pt>
                <c:pt idx="106">
                  <c:v>2:50</c:v>
                </c:pt>
                <c:pt idx="107">
                  <c:v>3:00</c:v>
                </c:pt>
                <c:pt idx="108">
                  <c:v>3:10</c:v>
                </c:pt>
                <c:pt idx="109">
                  <c:v>3:20</c:v>
                </c:pt>
                <c:pt idx="110">
                  <c:v>3:30</c:v>
                </c:pt>
                <c:pt idx="111">
                  <c:v>3:40</c:v>
                </c:pt>
                <c:pt idx="112">
                  <c:v>3:50</c:v>
                </c:pt>
                <c:pt idx="113">
                  <c:v>4:00</c:v>
                </c:pt>
                <c:pt idx="114">
                  <c:v>4:10</c:v>
                </c:pt>
                <c:pt idx="115">
                  <c:v>4:20</c:v>
                </c:pt>
                <c:pt idx="116">
                  <c:v>4:30</c:v>
                </c:pt>
                <c:pt idx="117">
                  <c:v>4:40</c:v>
                </c:pt>
                <c:pt idx="118">
                  <c:v>4:50</c:v>
                </c:pt>
                <c:pt idx="119">
                  <c:v>5:00</c:v>
                </c:pt>
                <c:pt idx="120">
                  <c:v>5:10</c:v>
                </c:pt>
                <c:pt idx="121">
                  <c:v>5:20</c:v>
                </c:pt>
                <c:pt idx="122">
                  <c:v>5:30</c:v>
                </c:pt>
                <c:pt idx="123">
                  <c:v>5:40</c:v>
                </c:pt>
                <c:pt idx="124">
                  <c:v>5:50</c:v>
                </c:pt>
                <c:pt idx="125">
                  <c:v>6:00</c:v>
                </c:pt>
                <c:pt idx="126">
                  <c:v>6:10</c:v>
                </c:pt>
                <c:pt idx="127">
                  <c:v>6:20</c:v>
                </c:pt>
                <c:pt idx="128">
                  <c:v>6:30</c:v>
                </c:pt>
                <c:pt idx="129">
                  <c:v>6:40</c:v>
                </c:pt>
                <c:pt idx="130">
                  <c:v>6:50</c:v>
                </c:pt>
                <c:pt idx="131">
                  <c:v>7:00</c:v>
                </c:pt>
                <c:pt idx="132">
                  <c:v>7:10</c:v>
                </c:pt>
                <c:pt idx="133">
                  <c:v>7:20</c:v>
                </c:pt>
                <c:pt idx="134">
                  <c:v>7:30</c:v>
                </c:pt>
                <c:pt idx="135">
                  <c:v>7:40</c:v>
                </c:pt>
                <c:pt idx="136">
                  <c:v>7:50</c:v>
                </c:pt>
                <c:pt idx="137">
                  <c:v>8:00</c:v>
                </c:pt>
                <c:pt idx="138">
                  <c:v>8:10</c:v>
                </c:pt>
                <c:pt idx="139">
                  <c:v>8:20</c:v>
                </c:pt>
                <c:pt idx="140">
                  <c:v>8:30</c:v>
                </c:pt>
                <c:pt idx="141">
                  <c:v>8:40</c:v>
                </c:pt>
                <c:pt idx="142">
                  <c:v>8:50</c:v>
                </c:pt>
                <c:pt idx="143">
                  <c:v>9:00</c:v>
                </c:pt>
                <c:pt idx="144">
                  <c:v>9:10</c:v>
                </c:pt>
              </c:strCache>
            </c:strRef>
          </c:cat>
          <c:val>
            <c:numRef>
              <c:f>summer!$U$1:$U$145</c:f>
              <c:numCache>
                <c:formatCode>General</c:formatCode>
                <c:ptCount val="145"/>
                <c:pt idx="1">
                  <c:v>1.323</c:v>
                </c:pt>
                <c:pt idx="2">
                  <c:v>5.673</c:v>
                </c:pt>
                <c:pt idx="3">
                  <c:v>6.0090000000000003</c:v>
                </c:pt>
                <c:pt idx="4">
                  <c:v>5.3170000000000002</c:v>
                </c:pt>
                <c:pt idx="5">
                  <c:v>3.3780000000000001</c:v>
                </c:pt>
                <c:pt idx="6">
                  <c:v>3.1349999999999998</c:v>
                </c:pt>
                <c:pt idx="7">
                  <c:v>5.16</c:v>
                </c:pt>
                <c:pt idx="8">
                  <c:v>2.5350000000000001</c:v>
                </c:pt>
                <c:pt idx="9">
                  <c:v>5.3959999999999999</c:v>
                </c:pt>
                <c:pt idx="10">
                  <c:v>2.5049999999999999</c:v>
                </c:pt>
                <c:pt idx="11">
                  <c:v>3.0670000000000002</c:v>
                </c:pt>
                <c:pt idx="12">
                  <c:v>0.93</c:v>
                </c:pt>
                <c:pt idx="13">
                  <c:v>5.4029999999999996</c:v>
                </c:pt>
                <c:pt idx="14">
                  <c:v>5.4859999999999998</c:v>
                </c:pt>
                <c:pt idx="15">
                  <c:v>1.89</c:v>
                </c:pt>
                <c:pt idx="16">
                  <c:v>3.66</c:v>
                </c:pt>
                <c:pt idx="17">
                  <c:v>5.2830000000000004</c:v>
                </c:pt>
                <c:pt idx="18">
                  <c:v>2.4900000000000002</c:v>
                </c:pt>
                <c:pt idx="19">
                  <c:v>5.3</c:v>
                </c:pt>
                <c:pt idx="20">
                  <c:v>2.54</c:v>
                </c:pt>
                <c:pt idx="21">
                  <c:v>4.4800000000000004</c:v>
                </c:pt>
                <c:pt idx="22">
                  <c:v>3.09</c:v>
                </c:pt>
                <c:pt idx="23">
                  <c:v>3.05</c:v>
                </c:pt>
                <c:pt idx="24">
                  <c:v>0.97</c:v>
                </c:pt>
                <c:pt idx="25">
                  <c:v>5.0599999999999996</c:v>
                </c:pt>
                <c:pt idx="26">
                  <c:v>2.39</c:v>
                </c:pt>
                <c:pt idx="27">
                  <c:v>1.88</c:v>
                </c:pt>
                <c:pt idx="28">
                  <c:v>5.09</c:v>
                </c:pt>
                <c:pt idx="29">
                  <c:v>1.91</c:v>
                </c:pt>
                <c:pt idx="30">
                  <c:v>5.32</c:v>
                </c:pt>
                <c:pt idx="31">
                  <c:v>2.4900000000000002</c:v>
                </c:pt>
                <c:pt idx="32">
                  <c:v>4.8899999999999997</c:v>
                </c:pt>
                <c:pt idx="33">
                  <c:v>5.16</c:v>
                </c:pt>
                <c:pt idx="34">
                  <c:v>1.28</c:v>
                </c:pt>
                <c:pt idx="35">
                  <c:v>5.01</c:v>
                </c:pt>
                <c:pt idx="36">
                  <c:v>1.83</c:v>
                </c:pt>
                <c:pt idx="37">
                  <c:v>4.18</c:v>
                </c:pt>
                <c:pt idx="38">
                  <c:v>5.27</c:v>
                </c:pt>
                <c:pt idx="39">
                  <c:v>1.07</c:v>
                </c:pt>
                <c:pt idx="40">
                  <c:v>3.3</c:v>
                </c:pt>
                <c:pt idx="41">
                  <c:v>4.1100000000000003</c:v>
                </c:pt>
                <c:pt idx="42">
                  <c:v>0.93</c:v>
                </c:pt>
                <c:pt idx="43">
                  <c:v>0.95</c:v>
                </c:pt>
                <c:pt idx="44">
                  <c:v>5.26</c:v>
                </c:pt>
                <c:pt idx="45">
                  <c:v>1.81</c:v>
                </c:pt>
                <c:pt idx="46">
                  <c:v>3</c:v>
                </c:pt>
                <c:pt idx="47">
                  <c:v>3.42</c:v>
                </c:pt>
                <c:pt idx="48">
                  <c:v>2.1</c:v>
                </c:pt>
                <c:pt idx="49">
                  <c:v>4.3899999999999997</c:v>
                </c:pt>
                <c:pt idx="50">
                  <c:v>5.18</c:v>
                </c:pt>
                <c:pt idx="51">
                  <c:v>1.87</c:v>
                </c:pt>
                <c:pt idx="52">
                  <c:v>3.44</c:v>
                </c:pt>
                <c:pt idx="53">
                  <c:v>4.25</c:v>
                </c:pt>
                <c:pt idx="54">
                  <c:v>2</c:v>
                </c:pt>
                <c:pt idx="55">
                  <c:v>2.41</c:v>
                </c:pt>
                <c:pt idx="56">
                  <c:v>5</c:v>
                </c:pt>
                <c:pt idx="57">
                  <c:v>2.08</c:v>
                </c:pt>
                <c:pt idx="58">
                  <c:v>1.91</c:v>
                </c:pt>
                <c:pt idx="59">
                  <c:v>0.92</c:v>
                </c:pt>
                <c:pt idx="60">
                  <c:v>5.07</c:v>
                </c:pt>
                <c:pt idx="61">
                  <c:v>2.91</c:v>
                </c:pt>
                <c:pt idx="62">
                  <c:v>5.54</c:v>
                </c:pt>
                <c:pt idx="63">
                  <c:v>1.08</c:v>
                </c:pt>
                <c:pt idx="64">
                  <c:v>3.16</c:v>
                </c:pt>
                <c:pt idx="65">
                  <c:v>2.87</c:v>
                </c:pt>
                <c:pt idx="66">
                  <c:v>2.5299999999999998</c:v>
                </c:pt>
                <c:pt idx="67">
                  <c:v>4.3899999999999997</c:v>
                </c:pt>
                <c:pt idx="68">
                  <c:v>4.05</c:v>
                </c:pt>
                <c:pt idx="69">
                  <c:v>5.0599999999999996</c:v>
                </c:pt>
                <c:pt idx="70">
                  <c:v>2.34</c:v>
                </c:pt>
                <c:pt idx="71">
                  <c:v>2.21</c:v>
                </c:pt>
                <c:pt idx="72">
                  <c:v>2.71</c:v>
                </c:pt>
                <c:pt idx="73">
                  <c:v>3.86</c:v>
                </c:pt>
                <c:pt idx="74">
                  <c:v>0.86</c:v>
                </c:pt>
                <c:pt idx="75">
                  <c:v>3.08</c:v>
                </c:pt>
                <c:pt idx="76">
                  <c:v>2.77</c:v>
                </c:pt>
                <c:pt idx="77">
                  <c:v>2.06</c:v>
                </c:pt>
                <c:pt idx="78">
                  <c:v>2</c:v>
                </c:pt>
                <c:pt idx="79">
                  <c:v>4.8899999999999997</c:v>
                </c:pt>
                <c:pt idx="80">
                  <c:v>2.36</c:v>
                </c:pt>
                <c:pt idx="81">
                  <c:v>2.37</c:v>
                </c:pt>
                <c:pt idx="82">
                  <c:v>3.73</c:v>
                </c:pt>
                <c:pt idx="83">
                  <c:v>0.97</c:v>
                </c:pt>
                <c:pt idx="84">
                  <c:v>0.91</c:v>
                </c:pt>
                <c:pt idx="85">
                  <c:v>0.91</c:v>
                </c:pt>
                <c:pt idx="86">
                  <c:v>5.0999999999999996</c:v>
                </c:pt>
                <c:pt idx="87">
                  <c:v>2.2999999999999998</c:v>
                </c:pt>
                <c:pt idx="88">
                  <c:v>1.67</c:v>
                </c:pt>
                <c:pt idx="89">
                  <c:v>4.88</c:v>
                </c:pt>
                <c:pt idx="90">
                  <c:v>3.19</c:v>
                </c:pt>
                <c:pt idx="91">
                  <c:v>2.84</c:v>
                </c:pt>
                <c:pt idx="92">
                  <c:v>3.07</c:v>
                </c:pt>
                <c:pt idx="93">
                  <c:v>0.88</c:v>
                </c:pt>
                <c:pt idx="94">
                  <c:v>0.89</c:v>
                </c:pt>
                <c:pt idx="95">
                  <c:v>2</c:v>
                </c:pt>
                <c:pt idx="96">
                  <c:v>2.54</c:v>
                </c:pt>
                <c:pt idx="97">
                  <c:v>2.2799999999999998</c:v>
                </c:pt>
                <c:pt idx="98">
                  <c:v>1.74</c:v>
                </c:pt>
                <c:pt idx="99">
                  <c:v>4.78</c:v>
                </c:pt>
                <c:pt idx="100">
                  <c:v>2.98</c:v>
                </c:pt>
                <c:pt idx="101">
                  <c:v>2.25</c:v>
                </c:pt>
                <c:pt idx="102">
                  <c:v>2.27</c:v>
                </c:pt>
                <c:pt idx="103">
                  <c:v>0.2</c:v>
                </c:pt>
                <c:pt idx="104">
                  <c:v>0.9</c:v>
                </c:pt>
                <c:pt idx="105">
                  <c:v>4.0599999999999996</c:v>
                </c:pt>
                <c:pt idx="106">
                  <c:v>4.7</c:v>
                </c:pt>
                <c:pt idx="107">
                  <c:v>2.25</c:v>
                </c:pt>
                <c:pt idx="108">
                  <c:v>2.2599999999999998</c:v>
                </c:pt>
                <c:pt idx="109">
                  <c:v>2.2799999999999998</c:v>
                </c:pt>
                <c:pt idx="110">
                  <c:v>0.89</c:v>
                </c:pt>
                <c:pt idx="111">
                  <c:v>0.89</c:v>
                </c:pt>
                <c:pt idx="112">
                  <c:v>1.76</c:v>
                </c:pt>
                <c:pt idx="113">
                  <c:v>3.44</c:v>
                </c:pt>
                <c:pt idx="114">
                  <c:v>2.5099999999999998</c:v>
                </c:pt>
                <c:pt idx="115">
                  <c:v>2.2200000000000002</c:v>
                </c:pt>
                <c:pt idx="116">
                  <c:v>2.4500000000000002</c:v>
                </c:pt>
                <c:pt idx="117">
                  <c:v>0.89</c:v>
                </c:pt>
                <c:pt idx="118">
                  <c:v>0.89</c:v>
                </c:pt>
                <c:pt idx="119">
                  <c:v>3.57</c:v>
                </c:pt>
                <c:pt idx="120">
                  <c:v>3.67</c:v>
                </c:pt>
                <c:pt idx="121">
                  <c:v>2.33</c:v>
                </c:pt>
                <c:pt idx="122">
                  <c:v>2.19</c:v>
                </c:pt>
                <c:pt idx="123">
                  <c:v>2.76</c:v>
                </c:pt>
                <c:pt idx="124">
                  <c:v>0.99</c:v>
                </c:pt>
                <c:pt idx="125">
                  <c:v>1.66</c:v>
                </c:pt>
                <c:pt idx="126">
                  <c:v>0.87</c:v>
                </c:pt>
                <c:pt idx="127">
                  <c:v>4.97</c:v>
                </c:pt>
                <c:pt idx="128">
                  <c:v>2.2999999999999998</c:v>
                </c:pt>
                <c:pt idx="129">
                  <c:v>2.21</c:v>
                </c:pt>
                <c:pt idx="130">
                  <c:v>2.2400000000000002</c:v>
                </c:pt>
                <c:pt idx="131">
                  <c:v>1.1299999999999999</c:v>
                </c:pt>
                <c:pt idx="132">
                  <c:v>0.93</c:v>
                </c:pt>
                <c:pt idx="133">
                  <c:v>0.9</c:v>
                </c:pt>
                <c:pt idx="134">
                  <c:v>4.38</c:v>
                </c:pt>
                <c:pt idx="135">
                  <c:v>2.7</c:v>
                </c:pt>
                <c:pt idx="136">
                  <c:v>2.2200000000000002</c:v>
                </c:pt>
                <c:pt idx="137">
                  <c:v>2.21</c:v>
                </c:pt>
                <c:pt idx="138">
                  <c:v>0.9</c:v>
                </c:pt>
                <c:pt idx="139">
                  <c:v>0.86</c:v>
                </c:pt>
                <c:pt idx="140">
                  <c:v>2.15</c:v>
                </c:pt>
                <c:pt idx="141">
                  <c:v>2.2000000000000002</c:v>
                </c:pt>
                <c:pt idx="142">
                  <c:v>0.98</c:v>
                </c:pt>
                <c:pt idx="143">
                  <c:v>0.91</c:v>
                </c:pt>
                <c:pt idx="144">
                  <c:v>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C4-4F62-A273-73270B268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0439648"/>
        <c:axId val="1980437728"/>
      </c:lineChart>
      <c:catAx>
        <c:axId val="19804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37728"/>
        <c:crosses val="autoZero"/>
        <c:auto val="1"/>
        <c:lblAlgn val="ctr"/>
        <c:lblOffset val="100"/>
        <c:noMultiLvlLbl val="0"/>
      </c:catAx>
      <c:valAx>
        <c:axId val="198043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系统总瞬时能耗（</a:t>
                </a:r>
                <a:r>
                  <a:rPr lang="en-US" altLang="zh-CN"/>
                  <a:t>kW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439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39042473194484E-2"/>
          <c:y val="6.0182710206330141E-2"/>
          <c:w val="0.85967344574779248"/>
          <c:h val="0.7404875332641272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summer!$I$97:$I$120</c:f>
              <c:strCache>
                <c:ptCount val="24"/>
                <c:pt idx="0">
                  <c:v>9:15~10:15</c:v>
                </c:pt>
                <c:pt idx="1">
                  <c:v>10:15~11:15</c:v>
                </c:pt>
                <c:pt idx="2">
                  <c:v>11:15~12:15</c:v>
                </c:pt>
                <c:pt idx="3">
                  <c:v>12:15~13:15</c:v>
                </c:pt>
                <c:pt idx="4">
                  <c:v>13:15~14:15</c:v>
                </c:pt>
                <c:pt idx="5">
                  <c:v>14:15~15:15</c:v>
                </c:pt>
                <c:pt idx="6">
                  <c:v>15:15~16:15</c:v>
                </c:pt>
                <c:pt idx="7">
                  <c:v>16:15~17:15</c:v>
                </c:pt>
                <c:pt idx="8">
                  <c:v>17:15~18:15</c:v>
                </c:pt>
                <c:pt idx="9">
                  <c:v>18:15~19:15</c:v>
                </c:pt>
                <c:pt idx="10">
                  <c:v>19:15~20:15</c:v>
                </c:pt>
                <c:pt idx="11">
                  <c:v>20:15~21:15</c:v>
                </c:pt>
                <c:pt idx="12">
                  <c:v>21:15~22:15</c:v>
                </c:pt>
                <c:pt idx="13">
                  <c:v>22:15~23:15</c:v>
                </c:pt>
                <c:pt idx="14">
                  <c:v>23:15~0:15</c:v>
                </c:pt>
                <c:pt idx="15">
                  <c:v>0:15~1:15</c:v>
                </c:pt>
                <c:pt idx="16">
                  <c:v>1:15~2:15</c:v>
                </c:pt>
                <c:pt idx="17">
                  <c:v>2:15~3:15</c:v>
                </c:pt>
                <c:pt idx="18">
                  <c:v>3:15~4:15</c:v>
                </c:pt>
                <c:pt idx="19">
                  <c:v>4:15~5:15</c:v>
                </c:pt>
                <c:pt idx="20">
                  <c:v>5:15~6:15</c:v>
                </c:pt>
                <c:pt idx="21">
                  <c:v>6:15~7:15</c:v>
                </c:pt>
                <c:pt idx="22">
                  <c:v>7:15~8:15</c:v>
                </c:pt>
                <c:pt idx="23">
                  <c:v>8:15~9:15</c:v>
                </c:pt>
              </c:strCache>
            </c:strRef>
          </c:cat>
          <c:val>
            <c:numRef>
              <c:f>summer!$J$97:$J$120</c:f>
              <c:numCache>
                <c:formatCode>General</c:formatCode>
                <c:ptCount val="24"/>
                <c:pt idx="0">
                  <c:v>2.2200000000000002</c:v>
                </c:pt>
                <c:pt idx="1">
                  <c:v>2.4500000000000002</c:v>
                </c:pt>
                <c:pt idx="2">
                  <c:v>2.4500000000000002</c:v>
                </c:pt>
                <c:pt idx="3">
                  <c:v>2.63</c:v>
                </c:pt>
                <c:pt idx="4">
                  <c:v>2.4300000000000002</c:v>
                </c:pt>
                <c:pt idx="5">
                  <c:v>2.66</c:v>
                </c:pt>
                <c:pt idx="6">
                  <c:v>2.5499999999999998</c:v>
                </c:pt>
                <c:pt idx="7">
                  <c:v>2.4900000000000002</c:v>
                </c:pt>
                <c:pt idx="8">
                  <c:v>2.46</c:v>
                </c:pt>
                <c:pt idx="9">
                  <c:v>2.4900000000000002</c:v>
                </c:pt>
                <c:pt idx="10">
                  <c:v>2.4</c:v>
                </c:pt>
                <c:pt idx="11">
                  <c:v>2.33</c:v>
                </c:pt>
                <c:pt idx="12">
                  <c:v>2.35</c:v>
                </c:pt>
                <c:pt idx="13">
                  <c:v>2.38</c:v>
                </c:pt>
                <c:pt idx="14">
                  <c:v>2.33</c:v>
                </c:pt>
                <c:pt idx="15">
                  <c:v>2.31</c:v>
                </c:pt>
                <c:pt idx="16">
                  <c:v>2.25</c:v>
                </c:pt>
                <c:pt idx="17">
                  <c:v>2.16</c:v>
                </c:pt>
                <c:pt idx="18">
                  <c:v>2.23</c:v>
                </c:pt>
                <c:pt idx="19">
                  <c:v>2.2200000000000002</c:v>
                </c:pt>
                <c:pt idx="20">
                  <c:v>2.21</c:v>
                </c:pt>
                <c:pt idx="21">
                  <c:v>2.1309999999999998</c:v>
                </c:pt>
                <c:pt idx="22">
                  <c:v>2.0099999999999998</c:v>
                </c:pt>
                <c:pt idx="23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17-46BA-8107-CB892A4A1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66336"/>
        <c:axId val="148169696"/>
      </c:lineChart>
      <c:catAx>
        <c:axId val="14816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69696"/>
        <c:crosses val="autoZero"/>
        <c:auto val="1"/>
        <c:lblAlgn val="ctr"/>
        <c:lblOffset val="100"/>
        <c:noMultiLvlLbl val="0"/>
      </c:catAx>
      <c:valAx>
        <c:axId val="14816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系统每小时耗电量（</a:t>
                </a:r>
                <a:r>
                  <a:rPr lang="en-US" altLang="zh-CN" sz="1000" b="0" i="0" u="none" strike="noStrike" baseline="0">
                    <a:effectLst/>
                  </a:rPr>
                  <a:t>𝑘𝑊∙ℎ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6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summer!$L$149</c:f>
              <c:strCache>
                <c:ptCount val="1"/>
                <c:pt idx="0">
                  <c:v>室外温度（℃）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summer!$J$150:$J$173</c:f>
              <c:strCache>
                <c:ptCount val="24"/>
                <c:pt idx="0">
                  <c:v>9:15~10:15</c:v>
                </c:pt>
                <c:pt idx="1">
                  <c:v>10:15~11:15</c:v>
                </c:pt>
                <c:pt idx="2">
                  <c:v>11:15~12:15</c:v>
                </c:pt>
                <c:pt idx="3">
                  <c:v>12:15~13:15</c:v>
                </c:pt>
                <c:pt idx="4">
                  <c:v>13:15~14:15</c:v>
                </c:pt>
                <c:pt idx="5">
                  <c:v>14:15~15:15</c:v>
                </c:pt>
                <c:pt idx="6">
                  <c:v>15:15~16:15</c:v>
                </c:pt>
                <c:pt idx="7">
                  <c:v>16:15~17:15</c:v>
                </c:pt>
                <c:pt idx="8">
                  <c:v>17:15~18:15</c:v>
                </c:pt>
                <c:pt idx="9">
                  <c:v>18:15~19:15</c:v>
                </c:pt>
                <c:pt idx="10">
                  <c:v>19:15~20:15</c:v>
                </c:pt>
                <c:pt idx="11">
                  <c:v>20:15~21:15</c:v>
                </c:pt>
                <c:pt idx="12">
                  <c:v>21:15~22:15</c:v>
                </c:pt>
                <c:pt idx="13">
                  <c:v>22:15~23:15</c:v>
                </c:pt>
                <c:pt idx="14">
                  <c:v>23:15~0:15</c:v>
                </c:pt>
                <c:pt idx="15">
                  <c:v>0:15~1:15</c:v>
                </c:pt>
                <c:pt idx="16">
                  <c:v>1:15~2:15</c:v>
                </c:pt>
                <c:pt idx="17">
                  <c:v>2:15~3:15</c:v>
                </c:pt>
                <c:pt idx="18">
                  <c:v>3:15~4:15</c:v>
                </c:pt>
                <c:pt idx="19">
                  <c:v>4:15~5:15</c:v>
                </c:pt>
                <c:pt idx="20">
                  <c:v>5:15~6:15</c:v>
                </c:pt>
                <c:pt idx="21">
                  <c:v>6:15~7:15</c:v>
                </c:pt>
                <c:pt idx="22">
                  <c:v>7:15~8:15</c:v>
                </c:pt>
                <c:pt idx="23">
                  <c:v>8:15~9:15</c:v>
                </c:pt>
              </c:strCache>
            </c:strRef>
          </c:cat>
          <c:val>
            <c:numRef>
              <c:f>summer!$L$150:$L$173</c:f>
              <c:numCache>
                <c:formatCode>General</c:formatCode>
                <c:ptCount val="24"/>
                <c:pt idx="0">
                  <c:v>31.2</c:v>
                </c:pt>
                <c:pt idx="1">
                  <c:v>32.200000000000003</c:v>
                </c:pt>
                <c:pt idx="2">
                  <c:v>33</c:v>
                </c:pt>
                <c:pt idx="3">
                  <c:v>31.2</c:v>
                </c:pt>
                <c:pt idx="4">
                  <c:v>32.1</c:v>
                </c:pt>
                <c:pt idx="5">
                  <c:v>34.1</c:v>
                </c:pt>
                <c:pt idx="6">
                  <c:v>32.700000000000003</c:v>
                </c:pt>
                <c:pt idx="7">
                  <c:v>31.8</c:v>
                </c:pt>
                <c:pt idx="8">
                  <c:v>30.5</c:v>
                </c:pt>
                <c:pt idx="9">
                  <c:v>29.6</c:v>
                </c:pt>
                <c:pt idx="10">
                  <c:v>29.3</c:v>
                </c:pt>
                <c:pt idx="11">
                  <c:v>28</c:v>
                </c:pt>
                <c:pt idx="12">
                  <c:v>27.2</c:v>
                </c:pt>
                <c:pt idx="13">
                  <c:v>27.2</c:v>
                </c:pt>
                <c:pt idx="14">
                  <c:v>26.9</c:v>
                </c:pt>
                <c:pt idx="15">
                  <c:v>27</c:v>
                </c:pt>
                <c:pt idx="16">
                  <c:v>26.7</c:v>
                </c:pt>
                <c:pt idx="17">
                  <c:v>26.5</c:v>
                </c:pt>
                <c:pt idx="18">
                  <c:v>27.2</c:v>
                </c:pt>
                <c:pt idx="19">
                  <c:v>26.9</c:v>
                </c:pt>
                <c:pt idx="20">
                  <c:v>27.6</c:v>
                </c:pt>
                <c:pt idx="21">
                  <c:v>28.1</c:v>
                </c:pt>
                <c:pt idx="22">
                  <c:v>28.5</c:v>
                </c:pt>
                <c:pt idx="23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0C-4C99-92E8-8B3545557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771248"/>
        <c:axId val="1980774608"/>
      </c:lineChart>
      <c:lineChart>
        <c:grouping val="standard"/>
        <c:varyColors val="0"/>
        <c:ser>
          <c:idx val="0"/>
          <c:order val="0"/>
          <c:tx>
            <c:strRef>
              <c:f>summer!$K$149</c:f>
              <c:strCache>
                <c:ptCount val="1"/>
                <c:pt idx="0">
                  <c:v>系统每小时耗能（kW）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summer!$G$150:$G$173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summer!$K$150:$K$173</c:f>
              <c:numCache>
                <c:formatCode>General</c:formatCode>
                <c:ptCount val="24"/>
                <c:pt idx="0">
                  <c:v>2.2200000000000002</c:v>
                </c:pt>
                <c:pt idx="1">
                  <c:v>2.4500000000000002</c:v>
                </c:pt>
                <c:pt idx="2">
                  <c:v>2.4500000000000002</c:v>
                </c:pt>
                <c:pt idx="3">
                  <c:v>2.63</c:v>
                </c:pt>
                <c:pt idx="4">
                  <c:v>2.4300000000000002</c:v>
                </c:pt>
                <c:pt idx="5">
                  <c:v>2.66</c:v>
                </c:pt>
                <c:pt idx="6">
                  <c:v>2.5499999999999998</c:v>
                </c:pt>
                <c:pt idx="7">
                  <c:v>2.4900000000000002</c:v>
                </c:pt>
                <c:pt idx="8">
                  <c:v>2.46</c:v>
                </c:pt>
                <c:pt idx="9">
                  <c:v>2.4900000000000002</c:v>
                </c:pt>
                <c:pt idx="10">
                  <c:v>2.4</c:v>
                </c:pt>
                <c:pt idx="11">
                  <c:v>2.33</c:v>
                </c:pt>
                <c:pt idx="12">
                  <c:v>2.35</c:v>
                </c:pt>
                <c:pt idx="13">
                  <c:v>2.38</c:v>
                </c:pt>
                <c:pt idx="14">
                  <c:v>2.33</c:v>
                </c:pt>
                <c:pt idx="15">
                  <c:v>2.31</c:v>
                </c:pt>
                <c:pt idx="16">
                  <c:v>2.25</c:v>
                </c:pt>
                <c:pt idx="17">
                  <c:v>2.16</c:v>
                </c:pt>
                <c:pt idx="18">
                  <c:v>2.23</c:v>
                </c:pt>
                <c:pt idx="19">
                  <c:v>2.2200000000000002</c:v>
                </c:pt>
                <c:pt idx="20">
                  <c:v>2.21</c:v>
                </c:pt>
                <c:pt idx="21">
                  <c:v>2.1309999999999998</c:v>
                </c:pt>
                <c:pt idx="22">
                  <c:v>2.0099999999999998</c:v>
                </c:pt>
                <c:pt idx="23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0C-4C99-92E8-8B3545557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71616"/>
        <c:axId val="148175936"/>
      </c:lineChart>
      <c:catAx>
        <c:axId val="198077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774608"/>
        <c:crosses val="autoZero"/>
        <c:auto val="1"/>
        <c:lblAlgn val="ctr"/>
        <c:lblOffset val="100"/>
        <c:noMultiLvlLbl val="0"/>
      </c:catAx>
      <c:valAx>
        <c:axId val="198077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室外空气温度（℃）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0771248"/>
        <c:crosses val="autoZero"/>
        <c:crossBetween val="between"/>
      </c:valAx>
      <c:valAx>
        <c:axId val="1481759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系统每小时耗能（</a:t>
                </a:r>
                <a:r>
                  <a:rPr lang="en-US" altLang="zh-CN" sz="1000" b="0" i="0" u="none" strike="noStrike" baseline="0">
                    <a:effectLst/>
                  </a:rPr>
                  <a:t>𝑘𝑊∙ℎ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1616"/>
        <c:crosses val="max"/>
        <c:crossBetween val="between"/>
      </c:valAx>
      <c:catAx>
        <c:axId val="148171616"/>
        <c:scaling>
          <c:orientation val="minMax"/>
        </c:scaling>
        <c:delete val="0"/>
        <c:axPos val="t"/>
        <c:numFmt formatCode="h: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593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summer!$F$34</c:f>
              <c:strCache>
                <c:ptCount val="1"/>
                <c:pt idx="0">
                  <c:v>模拟结果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summer!$E$35:$E$58</c:f>
              <c:numCache>
                <c:formatCode>h:mm:ss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0.20833333333333401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0.33333333333333398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0.45833333333333398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0.58333333333333404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0.70833333333333404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0.83333333333333404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0.95833333333333404</c:v>
                </c:pt>
                <c:pt idx="23">
                  <c:v>1</c:v>
                </c:pt>
              </c:numCache>
            </c:numRef>
          </c:cat>
          <c:val>
            <c:numRef>
              <c:f>summer!$F$35:$F$58</c:f>
              <c:numCache>
                <c:formatCode>0.0_ </c:formatCode>
                <c:ptCount val="24"/>
                <c:pt idx="0">
                  <c:v>27.602</c:v>
                </c:pt>
                <c:pt idx="1">
                  <c:v>27.234666666666602</c:v>
                </c:pt>
                <c:pt idx="2">
                  <c:v>26.974999999999898</c:v>
                </c:pt>
                <c:pt idx="3">
                  <c:v>26.747</c:v>
                </c:pt>
                <c:pt idx="4">
                  <c:v>26.563333333333301</c:v>
                </c:pt>
                <c:pt idx="5">
                  <c:v>26.588666666666601</c:v>
                </c:pt>
                <c:pt idx="6">
                  <c:v>26.962333333333302</c:v>
                </c:pt>
                <c:pt idx="7">
                  <c:v>27.937666666666601</c:v>
                </c:pt>
                <c:pt idx="8">
                  <c:v>29.3183333333333</c:v>
                </c:pt>
                <c:pt idx="9">
                  <c:v>30.673666666666598</c:v>
                </c:pt>
                <c:pt idx="10">
                  <c:v>31.876999999999999</c:v>
                </c:pt>
                <c:pt idx="11">
                  <c:v>32.795333333333303</c:v>
                </c:pt>
                <c:pt idx="12">
                  <c:v>33.466666666666598</c:v>
                </c:pt>
                <c:pt idx="13">
                  <c:v>33.941666666666599</c:v>
                </c:pt>
                <c:pt idx="14">
                  <c:v>34.1</c:v>
                </c:pt>
                <c:pt idx="15">
                  <c:v>33.834000000000003</c:v>
                </c:pt>
                <c:pt idx="16">
                  <c:v>33.289333333333303</c:v>
                </c:pt>
                <c:pt idx="17">
                  <c:v>32.592666666666602</c:v>
                </c:pt>
                <c:pt idx="18">
                  <c:v>31.611000000000001</c:v>
                </c:pt>
                <c:pt idx="19">
                  <c:v>30.648333333333301</c:v>
                </c:pt>
                <c:pt idx="20">
                  <c:v>29.901</c:v>
                </c:pt>
                <c:pt idx="21">
                  <c:v>29.216999999999999</c:v>
                </c:pt>
                <c:pt idx="22">
                  <c:v>28.621666666666599</c:v>
                </c:pt>
                <c:pt idx="23">
                  <c:v>28.089666666666599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37-4EDF-8CB7-6C84B75A97DD}"/>
            </c:ext>
          </c:extLst>
        </c:ser>
        <c:ser>
          <c:idx val="1"/>
          <c:order val="1"/>
          <c:tx>
            <c:strRef>
              <c:f>summer!$G$34</c:f>
              <c:strCache>
                <c:ptCount val="1"/>
                <c:pt idx="0">
                  <c:v>实测结果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summer!$E$35:$E$58</c:f>
              <c:numCache>
                <c:formatCode>h:mm:ss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0.20833333333333401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0.33333333333333398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0.45833333333333398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0.58333333333333404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0.70833333333333404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0.83333333333333404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0.95833333333333404</c:v>
                </c:pt>
                <c:pt idx="23">
                  <c:v>1</c:v>
                </c:pt>
              </c:numCache>
            </c:numRef>
          </c:cat>
          <c:val>
            <c:numRef>
              <c:f>summer!$G$35:$G$58</c:f>
              <c:numCache>
                <c:formatCode>General</c:formatCode>
                <c:ptCount val="24"/>
                <c:pt idx="0">
                  <c:v>26.7</c:v>
                </c:pt>
                <c:pt idx="1">
                  <c:v>26.5</c:v>
                </c:pt>
                <c:pt idx="2">
                  <c:v>27.2</c:v>
                </c:pt>
                <c:pt idx="3">
                  <c:v>26.9</c:v>
                </c:pt>
                <c:pt idx="4">
                  <c:v>27.6</c:v>
                </c:pt>
                <c:pt idx="5">
                  <c:v>28.1</c:v>
                </c:pt>
                <c:pt idx="6">
                  <c:v>28.5</c:v>
                </c:pt>
                <c:pt idx="7">
                  <c:v>29.4</c:v>
                </c:pt>
                <c:pt idx="8">
                  <c:v>31.2</c:v>
                </c:pt>
                <c:pt idx="9">
                  <c:v>32.200000000000003</c:v>
                </c:pt>
                <c:pt idx="10">
                  <c:v>33</c:v>
                </c:pt>
                <c:pt idx="11">
                  <c:v>31.2</c:v>
                </c:pt>
                <c:pt idx="12">
                  <c:v>32.1</c:v>
                </c:pt>
                <c:pt idx="13">
                  <c:v>34.1</c:v>
                </c:pt>
                <c:pt idx="14">
                  <c:v>32.700000000000003</c:v>
                </c:pt>
                <c:pt idx="15">
                  <c:v>31.8</c:v>
                </c:pt>
                <c:pt idx="16">
                  <c:v>30.5</c:v>
                </c:pt>
                <c:pt idx="17">
                  <c:v>29.6</c:v>
                </c:pt>
                <c:pt idx="18">
                  <c:v>29.3</c:v>
                </c:pt>
                <c:pt idx="19">
                  <c:v>28</c:v>
                </c:pt>
                <c:pt idx="20">
                  <c:v>27.2</c:v>
                </c:pt>
                <c:pt idx="21">
                  <c:v>27.2</c:v>
                </c:pt>
                <c:pt idx="22">
                  <c:v>26.9</c:v>
                </c:pt>
                <c:pt idx="2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37-4EDF-8CB7-6C84B75A9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4858656"/>
        <c:axId val="1974862016"/>
      </c:lineChart>
      <c:catAx>
        <c:axId val="1974858656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62016"/>
        <c:crosses val="autoZero"/>
        <c:auto val="1"/>
        <c:lblAlgn val="ctr"/>
        <c:lblOffset val="100"/>
        <c:noMultiLvlLbl val="0"/>
      </c:catAx>
      <c:valAx>
        <c:axId val="1974862016"/>
        <c:scaling>
          <c:orientation val="minMax"/>
          <c:max val="5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室外空气温度（℃）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summer!$O$148</c:f>
              <c:strCache>
                <c:ptCount val="1"/>
                <c:pt idx="0">
                  <c:v>实测数据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summer!$N$149:$N$172</c:f>
              <c:strCache>
                <c:ptCount val="24"/>
                <c:pt idx="0">
                  <c:v>0:00~1:00</c:v>
                </c:pt>
                <c:pt idx="1">
                  <c:v>1:00~2:00</c:v>
                </c:pt>
                <c:pt idx="2">
                  <c:v>2:00~3:00</c:v>
                </c:pt>
                <c:pt idx="3">
                  <c:v>3:00~4:00</c:v>
                </c:pt>
                <c:pt idx="4">
                  <c:v>4:00~5:00</c:v>
                </c:pt>
                <c:pt idx="5">
                  <c:v>5:00~6:00</c:v>
                </c:pt>
                <c:pt idx="6">
                  <c:v>6:00~7:00</c:v>
                </c:pt>
                <c:pt idx="7">
                  <c:v>7:00~8:00</c:v>
                </c:pt>
                <c:pt idx="8">
                  <c:v>8:00~9:00</c:v>
                </c:pt>
                <c:pt idx="9">
                  <c:v>9:00~10:00</c:v>
                </c:pt>
                <c:pt idx="10">
                  <c:v>10:00~11:00</c:v>
                </c:pt>
                <c:pt idx="11">
                  <c:v>11:00~12:00</c:v>
                </c:pt>
                <c:pt idx="12">
                  <c:v>12:00~13:00</c:v>
                </c:pt>
                <c:pt idx="13">
                  <c:v>13:00~14:00</c:v>
                </c:pt>
                <c:pt idx="14">
                  <c:v>14:00~15::00</c:v>
                </c:pt>
                <c:pt idx="15">
                  <c:v>15:00~16:00</c:v>
                </c:pt>
                <c:pt idx="16">
                  <c:v>16:00~17:00</c:v>
                </c:pt>
                <c:pt idx="17">
                  <c:v>17:00~18:00</c:v>
                </c:pt>
                <c:pt idx="18">
                  <c:v>18:00~19:00</c:v>
                </c:pt>
                <c:pt idx="19">
                  <c:v>19:00~20:00</c:v>
                </c:pt>
                <c:pt idx="20">
                  <c:v>20:00~21:00</c:v>
                </c:pt>
                <c:pt idx="21">
                  <c:v>21:00~22:00</c:v>
                </c:pt>
                <c:pt idx="22">
                  <c:v>22:00~23:00</c:v>
                </c:pt>
                <c:pt idx="23">
                  <c:v>23:00~0:00</c:v>
                </c:pt>
              </c:strCache>
            </c:strRef>
          </c:cat>
          <c:val>
            <c:numRef>
              <c:f>summer!$O$149:$O$172</c:f>
              <c:numCache>
                <c:formatCode>General</c:formatCode>
                <c:ptCount val="24"/>
                <c:pt idx="0">
                  <c:v>2.31</c:v>
                </c:pt>
                <c:pt idx="1">
                  <c:v>2.25</c:v>
                </c:pt>
                <c:pt idx="2">
                  <c:v>2.16</c:v>
                </c:pt>
                <c:pt idx="3">
                  <c:v>2.23</c:v>
                </c:pt>
                <c:pt idx="4">
                  <c:v>2.2200000000000002</c:v>
                </c:pt>
                <c:pt idx="5">
                  <c:v>2.21</c:v>
                </c:pt>
                <c:pt idx="6">
                  <c:v>2.1309999999999998</c:v>
                </c:pt>
                <c:pt idx="7">
                  <c:v>2.0099999999999998</c:v>
                </c:pt>
                <c:pt idx="8">
                  <c:v>2.1</c:v>
                </c:pt>
                <c:pt idx="9">
                  <c:v>2.2200000000000002</c:v>
                </c:pt>
                <c:pt idx="10">
                  <c:v>2.4500000000000002</c:v>
                </c:pt>
                <c:pt idx="11">
                  <c:v>2.4500000000000002</c:v>
                </c:pt>
                <c:pt idx="12">
                  <c:v>2.63</c:v>
                </c:pt>
                <c:pt idx="13">
                  <c:v>2.4300000000000002</c:v>
                </c:pt>
                <c:pt idx="14">
                  <c:v>2.66</c:v>
                </c:pt>
                <c:pt idx="15">
                  <c:v>2.5499999999999998</c:v>
                </c:pt>
                <c:pt idx="16">
                  <c:v>2.4900000000000002</c:v>
                </c:pt>
                <c:pt idx="17">
                  <c:v>2.46</c:v>
                </c:pt>
                <c:pt idx="18">
                  <c:v>2.4900000000000002</c:v>
                </c:pt>
                <c:pt idx="19">
                  <c:v>2.4</c:v>
                </c:pt>
                <c:pt idx="20">
                  <c:v>2.33</c:v>
                </c:pt>
                <c:pt idx="21">
                  <c:v>2.35</c:v>
                </c:pt>
                <c:pt idx="22">
                  <c:v>2.38</c:v>
                </c:pt>
                <c:pt idx="23">
                  <c:v>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3F-4255-8E7A-58CD9D8A6D4F}"/>
            </c:ext>
          </c:extLst>
        </c:ser>
        <c:ser>
          <c:idx val="1"/>
          <c:order val="1"/>
          <c:tx>
            <c:strRef>
              <c:f>summer!$P$148</c:f>
              <c:strCache>
                <c:ptCount val="1"/>
                <c:pt idx="0">
                  <c:v>模拟数据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summer!$N$149:$N$172</c:f>
              <c:strCache>
                <c:ptCount val="24"/>
                <c:pt idx="0">
                  <c:v>0:00~1:00</c:v>
                </c:pt>
                <c:pt idx="1">
                  <c:v>1:00~2:00</c:v>
                </c:pt>
                <c:pt idx="2">
                  <c:v>2:00~3:00</c:v>
                </c:pt>
                <c:pt idx="3">
                  <c:v>3:00~4:00</c:v>
                </c:pt>
                <c:pt idx="4">
                  <c:v>4:00~5:00</c:v>
                </c:pt>
                <c:pt idx="5">
                  <c:v>5:00~6:00</c:v>
                </c:pt>
                <c:pt idx="6">
                  <c:v>6:00~7:00</c:v>
                </c:pt>
                <c:pt idx="7">
                  <c:v>7:00~8:00</c:v>
                </c:pt>
                <c:pt idx="8">
                  <c:v>8:00~9:00</c:v>
                </c:pt>
                <c:pt idx="9">
                  <c:v>9:00~10:00</c:v>
                </c:pt>
                <c:pt idx="10">
                  <c:v>10:00~11:00</c:v>
                </c:pt>
                <c:pt idx="11">
                  <c:v>11:00~12:00</c:v>
                </c:pt>
                <c:pt idx="12">
                  <c:v>12:00~13:00</c:v>
                </c:pt>
                <c:pt idx="13">
                  <c:v>13:00~14:00</c:v>
                </c:pt>
                <c:pt idx="14">
                  <c:v>14:00~15::00</c:v>
                </c:pt>
                <c:pt idx="15">
                  <c:v>15:00~16:00</c:v>
                </c:pt>
                <c:pt idx="16">
                  <c:v>16:00~17:00</c:v>
                </c:pt>
                <c:pt idx="17">
                  <c:v>17:00~18:00</c:v>
                </c:pt>
                <c:pt idx="18">
                  <c:v>18:00~19:00</c:v>
                </c:pt>
                <c:pt idx="19">
                  <c:v>19:00~20:00</c:v>
                </c:pt>
                <c:pt idx="20">
                  <c:v>20:00~21:00</c:v>
                </c:pt>
                <c:pt idx="21">
                  <c:v>21:00~22:00</c:v>
                </c:pt>
                <c:pt idx="22">
                  <c:v>22:00~23:00</c:v>
                </c:pt>
                <c:pt idx="23">
                  <c:v>23:00~0:00</c:v>
                </c:pt>
              </c:strCache>
            </c:strRef>
          </c:cat>
          <c:val>
            <c:numRef>
              <c:f>summer!$P$149:$P$172</c:f>
              <c:numCache>
                <c:formatCode>General</c:formatCode>
                <c:ptCount val="24"/>
                <c:pt idx="0">
                  <c:v>2.2440450880949516</c:v>
                </c:pt>
                <c:pt idx="1">
                  <c:v>2.2176168906369376</c:v>
                </c:pt>
                <c:pt idx="2">
                  <c:v>2.1989887930463574</c:v>
                </c:pt>
                <c:pt idx="3">
                  <c:v>2.1827092779220072</c:v>
                </c:pt>
                <c:pt idx="4">
                  <c:v>2.1696442663572362</c:v>
                </c:pt>
                <c:pt idx="5">
                  <c:v>2.1714388280831702</c:v>
                </c:pt>
                <c:pt idx="6">
                  <c:v>2.198081227570639</c:v>
                </c:pt>
                <c:pt idx="7">
                  <c:v>2.0703935550328056</c:v>
                </c:pt>
                <c:pt idx="8">
                  <c:v>2.1746962111674653</c:v>
                </c:pt>
                <c:pt idx="9">
                  <c:v>2.2767521693102708</c:v>
                </c:pt>
                <c:pt idx="10">
                  <c:v>2.372879003794198</c:v>
                </c:pt>
                <c:pt idx="11">
                  <c:v>2.4487532919399029</c:v>
                </c:pt>
                <c:pt idx="12">
                  <c:v>2.4938592015064236</c:v>
                </c:pt>
                <c:pt idx="13">
                  <c:v>2.5022712899202286</c:v>
                </c:pt>
                <c:pt idx="14">
                  <c:v>2.5048489486386143</c:v>
                </c:pt>
                <c:pt idx="15">
                  <c:v>2.5005218111005663</c:v>
                </c:pt>
                <c:pt idx="16">
                  <c:v>2.4829118344270418</c:v>
                </c:pt>
                <c:pt idx="17">
                  <c:v>2.4275054477800939</c:v>
                </c:pt>
                <c:pt idx="18">
                  <c:v>2.5464399338997601</c:v>
                </c:pt>
                <c:pt idx="19">
                  <c:v>2.4702231724858055</c:v>
                </c:pt>
                <c:pt idx="20">
                  <c:v>2.4137843340647569</c:v>
                </c:pt>
                <c:pt idx="21">
                  <c:v>2.3626552693057814</c:v>
                </c:pt>
                <c:pt idx="22">
                  <c:v>2.3185589463339169</c:v>
                </c:pt>
                <c:pt idx="23">
                  <c:v>2.2795151654603334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F-4255-8E7A-58CD9D8A6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53520"/>
        <c:axId val="1982038640"/>
      </c:lineChart>
      <c:catAx>
        <c:axId val="19820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38640"/>
        <c:crosses val="autoZero"/>
        <c:auto val="1"/>
        <c:lblAlgn val="ctr"/>
        <c:lblOffset val="100"/>
        <c:noMultiLvlLbl val="0"/>
      </c:catAx>
      <c:valAx>
        <c:axId val="1982038640"/>
        <c:scaling>
          <c:orientation val="minMax"/>
          <c:max val="2.8"/>
          <c:min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系统每小时能耗</a:t>
                </a:r>
                <a:r>
                  <a:rPr lang="zh-CN" altLang="zh-CN" sz="1000" b="0" i="0" u="none" strike="noStrike" baseline="0">
                    <a:effectLst/>
                  </a:rPr>
                  <a:t>（</a:t>
                </a:r>
                <a:r>
                  <a:rPr lang="en-US" altLang="zh-CN" sz="1000" b="0" i="0" u="none" strike="noStrike" baseline="0">
                    <a:effectLst/>
                  </a:rPr>
                  <a:t>𝑘𝑊∙ℎ</a:t>
                </a:r>
                <a:r>
                  <a:rPr lang="zh-CN" altLang="zh-CN" sz="1000" b="0" i="0" u="none" strike="noStrike" baseline="0">
                    <a:effectLst/>
                  </a:rPr>
                  <a:t>）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winter!$E$3</c:f>
              <c:strCache>
                <c:ptCount val="1"/>
                <c:pt idx="0">
                  <c:v>相对湿度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winter!$E$4:$E$27</c:f>
              <c:numCache>
                <c:formatCode>General</c:formatCode>
                <c:ptCount val="24"/>
                <c:pt idx="0">
                  <c:v>43.3</c:v>
                </c:pt>
                <c:pt idx="1">
                  <c:v>46.2</c:v>
                </c:pt>
                <c:pt idx="2">
                  <c:v>47.9</c:v>
                </c:pt>
                <c:pt idx="3">
                  <c:v>46.5</c:v>
                </c:pt>
                <c:pt idx="4">
                  <c:v>43.6</c:v>
                </c:pt>
                <c:pt idx="5">
                  <c:v>43.3</c:v>
                </c:pt>
                <c:pt idx="6">
                  <c:v>39.700000000000003</c:v>
                </c:pt>
                <c:pt idx="7">
                  <c:v>40.9</c:v>
                </c:pt>
                <c:pt idx="8">
                  <c:v>35.5</c:v>
                </c:pt>
                <c:pt idx="9">
                  <c:v>35.9</c:v>
                </c:pt>
                <c:pt idx="10">
                  <c:v>33.299999999999997</c:v>
                </c:pt>
                <c:pt idx="11">
                  <c:v>35.299999999999997</c:v>
                </c:pt>
                <c:pt idx="12">
                  <c:v>36.299999999999997</c:v>
                </c:pt>
                <c:pt idx="13">
                  <c:v>32.6</c:v>
                </c:pt>
                <c:pt idx="14">
                  <c:v>32.824342454132598</c:v>
                </c:pt>
                <c:pt idx="15">
                  <c:v>29.9</c:v>
                </c:pt>
                <c:pt idx="16">
                  <c:v>33.1</c:v>
                </c:pt>
                <c:pt idx="17">
                  <c:v>35</c:v>
                </c:pt>
                <c:pt idx="18">
                  <c:v>38.200000000000003</c:v>
                </c:pt>
                <c:pt idx="19">
                  <c:v>38.4</c:v>
                </c:pt>
                <c:pt idx="20">
                  <c:v>43.5</c:v>
                </c:pt>
                <c:pt idx="21">
                  <c:v>43.6</c:v>
                </c:pt>
                <c:pt idx="22">
                  <c:v>47.1</c:v>
                </c:pt>
                <c:pt idx="23">
                  <c:v>47.3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EA-440A-BF9A-6D330B14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74016"/>
        <c:axId val="148176896"/>
      </c:lineChart>
      <c:lineChart>
        <c:grouping val="standard"/>
        <c:varyColors val="0"/>
        <c:ser>
          <c:idx val="0"/>
          <c:order val="0"/>
          <c:tx>
            <c:strRef>
              <c:f>winter!$D$2</c:f>
              <c:strCache>
                <c:ptCount val="1"/>
                <c:pt idx="0">
                  <c:v>气温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winter!$B$4:$B$27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  <c:pt idx="10">
                  <c:v>0.45833333333333298</c:v>
                </c:pt>
                <c:pt idx="11">
                  <c:v>0.5</c:v>
                </c:pt>
                <c:pt idx="12">
                  <c:v>0.54166666666666696</c:v>
                </c:pt>
                <c:pt idx="13">
                  <c:v>0.58333333333333304</c:v>
                </c:pt>
                <c:pt idx="14">
                  <c:v>0.625</c:v>
                </c:pt>
                <c:pt idx="15">
                  <c:v>0.66666666666666696</c:v>
                </c:pt>
                <c:pt idx="16">
                  <c:v>0.70833333333333304</c:v>
                </c:pt>
                <c:pt idx="17">
                  <c:v>0.75</c:v>
                </c:pt>
                <c:pt idx="18">
                  <c:v>0.79166666666666696</c:v>
                </c:pt>
                <c:pt idx="19">
                  <c:v>0.83333333333333304</c:v>
                </c:pt>
                <c:pt idx="20">
                  <c:v>0.875</c:v>
                </c:pt>
                <c:pt idx="21">
                  <c:v>0.91666666666666696</c:v>
                </c:pt>
                <c:pt idx="22">
                  <c:v>0.95833333333333304</c:v>
                </c:pt>
                <c:pt idx="23">
                  <c:v>1</c:v>
                </c:pt>
              </c:numCache>
            </c:numRef>
          </c:cat>
          <c:val>
            <c:numRef>
              <c:f>winter!$D$4:$D$27</c:f>
              <c:numCache>
                <c:formatCode>General</c:formatCode>
                <c:ptCount val="24"/>
                <c:pt idx="0">
                  <c:v>-2</c:v>
                </c:pt>
                <c:pt idx="1">
                  <c:v>-2.2000000000000002</c:v>
                </c:pt>
                <c:pt idx="2">
                  <c:v>-2.6</c:v>
                </c:pt>
                <c:pt idx="3">
                  <c:v>-3.1</c:v>
                </c:pt>
                <c:pt idx="4">
                  <c:v>-2.8</c:v>
                </c:pt>
                <c:pt idx="5">
                  <c:v>-2.5</c:v>
                </c:pt>
                <c:pt idx="6">
                  <c:v>-1.6</c:v>
                </c:pt>
                <c:pt idx="7">
                  <c:v>-1.7</c:v>
                </c:pt>
                <c:pt idx="8">
                  <c:v>-1</c:v>
                </c:pt>
                <c:pt idx="9">
                  <c:v>-0.2</c:v>
                </c:pt>
                <c:pt idx="10">
                  <c:v>0.5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1.9</c:v>
                </c:pt>
                <c:pt idx="15">
                  <c:v>1.6</c:v>
                </c:pt>
                <c:pt idx="16">
                  <c:v>1.3</c:v>
                </c:pt>
                <c:pt idx="17">
                  <c:v>1</c:v>
                </c:pt>
                <c:pt idx="18">
                  <c:v>0.7</c:v>
                </c:pt>
                <c:pt idx="19">
                  <c:v>0.1</c:v>
                </c:pt>
                <c:pt idx="20">
                  <c:v>-0.8</c:v>
                </c:pt>
                <c:pt idx="21">
                  <c:v>-1.2</c:v>
                </c:pt>
                <c:pt idx="22">
                  <c:v>-2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EA-440A-BF9A-6D330B14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75456"/>
        <c:axId val="148171136"/>
      </c:lineChart>
      <c:catAx>
        <c:axId val="148174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6896"/>
        <c:crosses val="autoZero"/>
        <c:auto val="1"/>
        <c:lblAlgn val="ctr"/>
        <c:lblOffset val="100"/>
        <c:noMultiLvlLbl val="0"/>
      </c:catAx>
      <c:valAx>
        <c:axId val="14817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4016"/>
        <c:crosses val="autoZero"/>
        <c:crossBetween val="between"/>
      </c:valAx>
      <c:valAx>
        <c:axId val="148171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75456"/>
        <c:crosses val="max"/>
        <c:crossBetween val="between"/>
      </c:valAx>
      <c:catAx>
        <c:axId val="148175456"/>
        <c:scaling>
          <c:orientation val="minMax"/>
        </c:scaling>
        <c:delete val="1"/>
        <c:axPos val="b"/>
        <c:numFmt formatCode="h:mm" sourceLinked="1"/>
        <c:majorTickMark val="out"/>
        <c:minorTickMark val="none"/>
        <c:tickLblPos val="nextTo"/>
        <c:crossAx val="1481711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294822</xdr:colOff>
      <xdr:row>21</xdr:row>
      <xdr:rowOff>254000</xdr:rowOff>
    </xdr:from>
    <xdr:to>
      <xdr:col>13</xdr:col>
      <xdr:colOff>403679</xdr:colOff>
      <xdr:row>33</xdr:row>
      <xdr:rowOff>110671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E8015F9-C2AE-1EEB-5C01-472F0AA56B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444500</xdr:colOff>
      <xdr:row>4</xdr:row>
      <xdr:rowOff>224971</xdr:rowOff>
    </xdr:from>
    <xdr:to>
      <xdr:col>13</xdr:col>
      <xdr:colOff>1115786</xdr:colOff>
      <xdr:row>13</xdr:row>
      <xdr:rowOff>110671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59FEADA1-3662-ECD2-AE52-D763D360A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444500</xdr:colOff>
      <xdr:row>4</xdr:row>
      <xdr:rowOff>224971</xdr:rowOff>
    </xdr:from>
    <xdr:to>
      <xdr:col>17</xdr:col>
      <xdr:colOff>1115786</xdr:colOff>
      <xdr:row>13</xdr:row>
      <xdr:rowOff>110671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DA35309D-B2EF-B4AA-BDC0-F98D262CA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63502</xdr:colOff>
      <xdr:row>0</xdr:row>
      <xdr:rowOff>172357</xdr:rowOff>
    </xdr:from>
    <xdr:to>
      <xdr:col>19</xdr:col>
      <xdr:colOff>1905001</xdr:colOff>
      <xdr:row>10</xdr:row>
      <xdr:rowOff>292099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B623E6DE-7D9B-E9BC-CCAB-FDA9C66B25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1657186</xdr:colOff>
      <xdr:row>63</xdr:row>
      <xdr:rowOff>80199</xdr:rowOff>
    </xdr:from>
    <xdr:to>
      <xdr:col>5</xdr:col>
      <xdr:colOff>1211860</xdr:colOff>
      <xdr:row>73</xdr:row>
      <xdr:rowOff>281584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7CAD2F14-2894-DCBC-2110-E1BC878A12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539337</xdr:colOff>
      <xdr:row>159</xdr:row>
      <xdr:rowOff>81644</xdr:rowOff>
    </xdr:from>
    <xdr:to>
      <xdr:col>10</xdr:col>
      <xdr:colOff>127000</xdr:colOff>
      <xdr:row>171</xdr:row>
      <xdr:rowOff>0</xdr:rowOff>
    </xdr:to>
    <xdr:graphicFrame macro="">
      <xdr:nvGraphicFramePr>
        <xdr:cNvPr id="18" name="图表 17">
          <a:extLst>
            <a:ext uri="{FF2B5EF4-FFF2-40B4-BE49-F238E27FC236}">
              <a16:creationId xmlns:a16="http://schemas.microsoft.com/office/drawing/2014/main" id="{071505B1-53FA-AEC5-0B9A-84B72A6AF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977899</xdr:colOff>
      <xdr:row>14</xdr:row>
      <xdr:rowOff>275771</xdr:rowOff>
    </xdr:from>
    <xdr:to>
      <xdr:col>8</xdr:col>
      <xdr:colOff>1041400</xdr:colOff>
      <xdr:row>23</xdr:row>
      <xdr:rowOff>161471</xdr:rowOff>
    </xdr:to>
    <xdr:graphicFrame macro="">
      <xdr:nvGraphicFramePr>
        <xdr:cNvPr id="23" name="图表 22">
          <a:extLst>
            <a:ext uri="{FF2B5EF4-FFF2-40B4-BE49-F238E27FC236}">
              <a16:creationId xmlns:a16="http://schemas.microsoft.com/office/drawing/2014/main" id="{5AA700DB-5AD5-EFD3-E3DE-D4D0ED5083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765403</xdr:colOff>
      <xdr:row>151</xdr:row>
      <xdr:rowOff>128588</xdr:rowOff>
    </xdr:from>
    <xdr:to>
      <xdr:col>18</xdr:col>
      <xdr:colOff>1432153</xdr:colOff>
      <xdr:row>160</xdr:row>
      <xdr:rowOff>14288</xdr:rowOff>
    </xdr:to>
    <xdr:graphicFrame macro="">
      <xdr:nvGraphicFramePr>
        <xdr:cNvPr id="25" name="图表 24">
          <a:extLst>
            <a:ext uri="{FF2B5EF4-FFF2-40B4-BE49-F238E27FC236}">
              <a16:creationId xmlns:a16="http://schemas.microsoft.com/office/drawing/2014/main" id="{8043EC5A-0873-DBE0-4311-074D8CA82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612588</xdr:colOff>
      <xdr:row>1</xdr:row>
      <xdr:rowOff>171077</xdr:rowOff>
    </xdr:from>
    <xdr:to>
      <xdr:col>14</xdr:col>
      <xdr:colOff>582705</xdr:colOff>
      <xdr:row>17</xdr:row>
      <xdr:rowOff>45571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F85C892-D8C6-2AE2-8B24-C2DAF47F9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183778</xdr:colOff>
      <xdr:row>11</xdr:row>
      <xdr:rowOff>115793</xdr:rowOff>
    </xdr:from>
    <xdr:to>
      <xdr:col>22</xdr:col>
      <xdr:colOff>153895</xdr:colOff>
      <xdr:row>26</xdr:row>
      <xdr:rowOff>169581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71DAACF-8DF2-B2EF-25F3-65075141EC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321235</xdr:colOff>
      <xdr:row>50</xdr:row>
      <xdr:rowOff>163606</xdr:rowOff>
    </xdr:from>
    <xdr:to>
      <xdr:col>15</xdr:col>
      <xdr:colOff>291353</xdr:colOff>
      <xdr:row>66</xdr:row>
      <xdr:rowOff>38100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11E37A77-9C1F-8352-01E1-9F4553A70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186763</xdr:colOff>
      <xdr:row>30</xdr:row>
      <xdr:rowOff>178548</xdr:rowOff>
    </xdr:from>
    <xdr:to>
      <xdr:col>15</xdr:col>
      <xdr:colOff>156881</xdr:colOff>
      <xdr:row>46</xdr:row>
      <xdr:rowOff>53043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7C53D06-A82E-3920-81DC-69ED81555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597646</xdr:colOff>
      <xdr:row>67</xdr:row>
      <xdr:rowOff>148664</xdr:rowOff>
    </xdr:from>
    <xdr:to>
      <xdr:col>9</xdr:col>
      <xdr:colOff>567764</xdr:colOff>
      <xdr:row>83</xdr:row>
      <xdr:rowOff>23158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67A9B34F-5618-613F-6CA4-4E57758599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92</xdr:row>
      <xdr:rowOff>0</xdr:rowOff>
    </xdr:from>
    <xdr:to>
      <xdr:col>14</xdr:col>
      <xdr:colOff>627529</xdr:colOff>
      <xdr:row>107</xdr:row>
      <xdr:rowOff>53788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951F46C9-9029-412D-ADFA-150AA4C877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EE92-499B-40A9-8753-E51B22AF450D}">
  <dimension ref="A1:V173"/>
  <sheetViews>
    <sheetView topLeftCell="B40" zoomScale="55" zoomScaleNormal="55" workbookViewId="0">
      <selection activeCell="G52" sqref="G52"/>
    </sheetView>
  </sheetViews>
  <sheetFormatPr defaultColWidth="25.6640625" defaultRowHeight="24.9" customHeight="1" x14ac:dyDescent="0.25"/>
  <cols>
    <col min="1" max="16384" width="25.6640625" style="1"/>
  </cols>
  <sheetData>
    <row r="1" spans="1:22" ht="24.9" customHeight="1" x14ac:dyDescent="0.25">
      <c r="L1" s="1" t="s">
        <v>19</v>
      </c>
      <c r="M1" s="1" t="s">
        <v>29</v>
      </c>
      <c r="N1" s="1" t="s">
        <v>30</v>
      </c>
      <c r="O1" s="1" t="s">
        <v>31</v>
      </c>
      <c r="P1" s="1" t="s">
        <v>19</v>
      </c>
      <c r="Q1" s="1" t="s">
        <v>33</v>
      </c>
      <c r="R1" s="1" t="s">
        <v>32</v>
      </c>
      <c r="S1" s="1" t="s">
        <v>19</v>
      </c>
    </row>
    <row r="2" spans="1:22" ht="24.9" customHeight="1" x14ac:dyDescent="0.25">
      <c r="A2" s="1" t="s">
        <v>0</v>
      </c>
      <c r="B2" s="1" t="s">
        <v>11</v>
      </c>
      <c r="C2" s="1" t="s">
        <v>1</v>
      </c>
      <c r="D2" s="1" t="s">
        <v>12</v>
      </c>
      <c r="E2" s="1" t="s">
        <v>2</v>
      </c>
      <c r="L2" s="3">
        <v>0.3888888888888889</v>
      </c>
      <c r="M2" s="1">
        <f>0.16*240</f>
        <v>38.4</v>
      </c>
      <c r="N2" s="1">
        <f>0.34*240</f>
        <v>81.600000000000009</v>
      </c>
      <c r="O2" s="1">
        <v>81.600000000000009</v>
      </c>
      <c r="P2" s="3">
        <v>0.3888888888888889</v>
      </c>
      <c r="Q2" s="1">
        <f>0.11*240</f>
        <v>26.4</v>
      </c>
      <c r="S2" s="3">
        <v>0.3888888888888889</v>
      </c>
      <c r="T2" s="1">
        <v>602.4</v>
      </c>
      <c r="U2" s="1">
        <v>1.323</v>
      </c>
      <c r="V2" s="1">
        <f>T2*240</f>
        <v>144576</v>
      </c>
    </row>
    <row r="3" spans="1:22" ht="24.9" customHeight="1" x14ac:dyDescent="0.25">
      <c r="A3" s="1">
        <v>1</v>
      </c>
      <c r="B3" s="1">
        <v>8</v>
      </c>
      <c r="C3" s="1" t="s">
        <v>3</v>
      </c>
      <c r="D3" s="1">
        <v>45</v>
      </c>
      <c r="E3" s="1" t="s">
        <v>4</v>
      </c>
      <c r="L3" s="3">
        <v>0.39583333333333331</v>
      </c>
      <c r="M3" s="1">
        <f t="shared" ref="M3:M66" si="0">0.16*240</f>
        <v>38.4</v>
      </c>
      <c r="N3" s="1">
        <f t="shared" ref="N3:N66" si="1">0.34*240</f>
        <v>81.600000000000009</v>
      </c>
      <c r="O3" s="1">
        <v>81.600000000000009</v>
      </c>
      <c r="P3" s="3">
        <v>0.39583333333333331</v>
      </c>
      <c r="Q3" s="1">
        <f t="shared" ref="Q3:Q66" si="2">0.11*240</f>
        <v>26.4</v>
      </c>
      <c r="S3" s="3">
        <v>0.39583333333333331</v>
      </c>
      <c r="T3" s="1">
        <v>422.4</v>
      </c>
      <c r="U3" s="1">
        <v>5.673</v>
      </c>
      <c r="V3" s="1">
        <f t="shared" ref="V3:V66" si="3">T3*240</f>
        <v>101376</v>
      </c>
    </row>
    <row r="4" spans="1:22" ht="24.9" customHeight="1" x14ac:dyDescent="0.25">
      <c r="A4" s="1">
        <v>2</v>
      </c>
      <c r="B4" s="1">
        <v>8</v>
      </c>
      <c r="C4" s="1" t="s">
        <v>5</v>
      </c>
      <c r="D4" s="1">
        <v>45</v>
      </c>
      <c r="E4" s="1" t="s">
        <v>4</v>
      </c>
      <c r="L4" s="3">
        <v>0.40277777777777801</v>
      </c>
      <c r="M4" s="1">
        <f t="shared" si="0"/>
        <v>38.4</v>
      </c>
      <c r="N4" s="1">
        <f t="shared" si="1"/>
        <v>81.600000000000009</v>
      </c>
      <c r="O4" s="1">
        <v>81.600000000000009</v>
      </c>
      <c r="P4" s="3">
        <v>0.40277777777777801</v>
      </c>
      <c r="Q4" s="1">
        <f t="shared" si="2"/>
        <v>26.4</v>
      </c>
      <c r="S4" s="3">
        <v>0.40277777777777801</v>
      </c>
      <c r="T4" s="1">
        <v>336</v>
      </c>
      <c r="U4" s="1">
        <v>6.0090000000000003</v>
      </c>
      <c r="V4" s="1">
        <f t="shared" si="3"/>
        <v>80640</v>
      </c>
    </row>
    <row r="5" spans="1:22" ht="24.9" customHeight="1" x14ac:dyDescent="0.25">
      <c r="A5" s="1">
        <v>3</v>
      </c>
      <c r="B5" s="1">
        <v>8</v>
      </c>
      <c r="C5" s="1" t="s">
        <v>6</v>
      </c>
      <c r="D5" s="1">
        <v>45</v>
      </c>
      <c r="E5" s="1" t="s">
        <v>4</v>
      </c>
      <c r="L5" s="3">
        <v>0.40972222222222199</v>
      </c>
      <c r="M5" s="1">
        <f t="shared" si="0"/>
        <v>38.4</v>
      </c>
      <c r="N5" s="1">
        <f t="shared" si="1"/>
        <v>81.600000000000009</v>
      </c>
      <c r="O5" s="1">
        <v>81.600000000000009</v>
      </c>
      <c r="P5" s="3">
        <v>0.40972222222222199</v>
      </c>
      <c r="Q5" s="1">
        <f t="shared" si="2"/>
        <v>26.4</v>
      </c>
      <c r="S5" s="3">
        <v>0.40972222222222199</v>
      </c>
      <c r="T5" s="1">
        <v>271.2</v>
      </c>
      <c r="U5" s="1">
        <v>5.3170000000000002</v>
      </c>
      <c r="V5" s="1">
        <f t="shared" si="3"/>
        <v>65088</v>
      </c>
    </row>
    <row r="6" spans="1:22" ht="24.9" customHeight="1" x14ac:dyDescent="0.25">
      <c r="A6" s="1">
        <v>4</v>
      </c>
      <c r="B6" s="1">
        <v>10</v>
      </c>
      <c r="C6" s="1" t="s">
        <v>3</v>
      </c>
      <c r="D6" s="1">
        <v>45</v>
      </c>
      <c r="E6" s="1" t="s">
        <v>4</v>
      </c>
      <c r="L6" s="3">
        <v>0.41666666666666702</v>
      </c>
      <c r="M6" s="1">
        <f t="shared" si="0"/>
        <v>38.4</v>
      </c>
      <c r="N6" s="1">
        <f t="shared" si="1"/>
        <v>81.600000000000009</v>
      </c>
      <c r="O6" s="1">
        <v>81.600000000000009</v>
      </c>
      <c r="P6" s="3">
        <v>0.41666666666666702</v>
      </c>
      <c r="Q6" s="1">
        <f t="shared" si="2"/>
        <v>26.4</v>
      </c>
      <c r="S6" s="3">
        <v>0.41666666666666702</v>
      </c>
      <c r="T6" s="1">
        <v>204</v>
      </c>
      <c r="U6" s="1">
        <v>3.3780000000000001</v>
      </c>
      <c r="V6" s="1">
        <f t="shared" si="3"/>
        <v>48960</v>
      </c>
    </row>
    <row r="7" spans="1:22" ht="24.9" customHeight="1" x14ac:dyDescent="0.25">
      <c r="A7" s="1">
        <v>5</v>
      </c>
      <c r="B7" s="1">
        <v>10</v>
      </c>
      <c r="C7" s="1" t="s">
        <v>5</v>
      </c>
      <c r="D7" s="1">
        <v>45</v>
      </c>
      <c r="E7" s="1" t="s">
        <v>4</v>
      </c>
      <c r="L7" s="3">
        <v>0.42361111111111099</v>
      </c>
      <c r="M7" s="1">
        <f t="shared" si="0"/>
        <v>38.4</v>
      </c>
      <c r="N7" s="1">
        <f t="shared" si="1"/>
        <v>81.600000000000009</v>
      </c>
      <c r="O7" s="1">
        <v>81.600000000000009</v>
      </c>
      <c r="P7" s="3">
        <v>0.42361111111111099</v>
      </c>
      <c r="Q7" s="1">
        <f t="shared" si="2"/>
        <v>26.4</v>
      </c>
      <c r="S7" s="3">
        <v>0.42361111111111099</v>
      </c>
      <c r="T7" s="1">
        <v>268.8</v>
      </c>
      <c r="U7" s="1">
        <v>3.1349999999999998</v>
      </c>
      <c r="V7" s="1">
        <f t="shared" si="3"/>
        <v>64512</v>
      </c>
    </row>
    <row r="8" spans="1:22" ht="24.9" customHeight="1" x14ac:dyDescent="0.25">
      <c r="A8" s="1">
        <v>6</v>
      </c>
      <c r="B8" s="1">
        <v>10</v>
      </c>
      <c r="C8" s="1" t="s">
        <v>6</v>
      </c>
      <c r="D8" s="1">
        <v>45</v>
      </c>
      <c r="E8" s="1" t="s">
        <v>4</v>
      </c>
      <c r="L8" s="3">
        <v>0.43055555555555503</v>
      </c>
      <c r="M8" s="1">
        <f t="shared" si="0"/>
        <v>38.4</v>
      </c>
      <c r="N8" s="1">
        <f t="shared" si="1"/>
        <v>81.600000000000009</v>
      </c>
      <c r="O8" s="1">
        <v>81.600000000000009</v>
      </c>
      <c r="P8" s="3">
        <v>0.43055555555555503</v>
      </c>
      <c r="Q8" s="1">
        <f t="shared" si="2"/>
        <v>26.4</v>
      </c>
      <c r="S8" s="3">
        <v>0.43055555555555503</v>
      </c>
      <c r="T8" s="1">
        <v>218.4</v>
      </c>
      <c r="U8" s="1">
        <v>5.16</v>
      </c>
      <c r="V8" s="1">
        <f t="shared" si="3"/>
        <v>52416</v>
      </c>
    </row>
    <row r="9" spans="1:22" ht="24.9" customHeight="1" x14ac:dyDescent="0.25">
      <c r="A9" s="1">
        <v>7</v>
      </c>
      <c r="B9" s="1">
        <v>12</v>
      </c>
      <c r="C9" s="1" t="s">
        <v>3</v>
      </c>
      <c r="D9" s="1">
        <v>45</v>
      </c>
      <c r="E9" s="1" t="s">
        <v>4</v>
      </c>
      <c r="L9" s="3">
        <v>0.4375</v>
      </c>
      <c r="M9" s="1">
        <f t="shared" si="0"/>
        <v>38.4</v>
      </c>
      <c r="N9" s="1">
        <f t="shared" si="1"/>
        <v>81.600000000000009</v>
      </c>
      <c r="O9" s="1">
        <v>81.600000000000009</v>
      </c>
      <c r="P9" s="3">
        <v>0.4375</v>
      </c>
      <c r="Q9" s="1">
        <f t="shared" si="2"/>
        <v>26.4</v>
      </c>
      <c r="S9" s="3">
        <v>0.4375</v>
      </c>
      <c r="T9" s="1">
        <v>345.59999999999997</v>
      </c>
      <c r="U9" s="1">
        <v>2.5350000000000001</v>
      </c>
      <c r="V9" s="1">
        <f t="shared" si="3"/>
        <v>82943.999999999985</v>
      </c>
    </row>
    <row r="10" spans="1:22" ht="24.9" customHeight="1" x14ac:dyDescent="0.25">
      <c r="A10" s="1">
        <v>8</v>
      </c>
      <c r="B10" s="1">
        <v>12</v>
      </c>
      <c r="C10" s="1" t="s">
        <v>5</v>
      </c>
      <c r="D10" s="1">
        <v>45</v>
      </c>
      <c r="E10" s="1" t="s">
        <v>4</v>
      </c>
      <c r="L10" s="3">
        <v>0.44444444444444398</v>
      </c>
      <c r="M10" s="1">
        <f t="shared" si="0"/>
        <v>38.4</v>
      </c>
      <c r="N10" s="1">
        <f t="shared" si="1"/>
        <v>81.600000000000009</v>
      </c>
      <c r="O10" s="1">
        <v>81.600000000000009</v>
      </c>
      <c r="P10" s="3">
        <v>0.44444444444444398</v>
      </c>
      <c r="Q10" s="1">
        <f t="shared" si="2"/>
        <v>26.4</v>
      </c>
      <c r="S10" s="3">
        <v>0.44444444444444398</v>
      </c>
      <c r="T10" s="1">
        <v>283.2</v>
      </c>
      <c r="U10" s="1">
        <v>5.3959999999999999</v>
      </c>
      <c r="V10" s="1">
        <f t="shared" si="3"/>
        <v>67968</v>
      </c>
    </row>
    <row r="11" spans="1:22" ht="24.9" customHeight="1" x14ac:dyDescent="0.25">
      <c r="A11" s="1">
        <v>9</v>
      </c>
      <c r="B11" s="1">
        <v>12</v>
      </c>
      <c r="C11" s="1" t="s">
        <v>6</v>
      </c>
      <c r="D11" s="1">
        <v>45</v>
      </c>
      <c r="E11" s="1" t="s">
        <v>4</v>
      </c>
      <c r="L11" s="3">
        <v>0.45138888888888901</v>
      </c>
      <c r="M11" s="1">
        <f t="shared" si="0"/>
        <v>38.4</v>
      </c>
      <c r="N11" s="1">
        <f t="shared" si="1"/>
        <v>81.600000000000009</v>
      </c>
      <c r="O11" s="1">
        <v>81.600000000000009</v>
      </c>
      <c r="P11" s="3">
        <v>0.45138888888888901</v>
      </c>
      <c r="Q11" s="1">
        <f t="shared" si="2"/>
        <v>26.4</v>
      </c>
      <c r="S11" s="3">
        <v>0.45138888888888901</v>
      </c>
      <c r="T11" s="1">
        <v>235.2</v>
      </c>
      <c r="U11" s="1">
        <v>2.5049999999999999</v>
      </c>
      <c r="V11" s="1">
        <f t="shared" si="3"/>
        <v>56448</v>
      </c>
    </row>
    <row r="12" spans="1:22" ht="24.9" customHeight="1" x14ac:dyDescent="0.25">
      <c r="A12" s="1">
        <v>10</v>
      </c>
      <c r="B12" s="1" t="s">
        <v>7</v>
      </c>
      <c r="C12" s="1" t="s">
        <v>10</v>
      </c>
      <c r="D12" s="1">
        <v>45</v>
      </c>
      <c r="E12" s="1" t="s">
        <v>8</v>
      </c>
      <c r="L12" s="3">
        <v>0.45833333333333298</v>
      </c>
      <c r="M12" s="1">
        <f t="shared" si="0"/>
        <v>38.4</v>
      </c>
      <c r="N12" s="1">
        <f t="shared" si="1"/>
        <v>81.600000000000009</v>
      </c>
      <c r="O12" s="1">
        <v>81.600000000000009</v>
      </c>
      <c r="P12" s="3">
        <v>0.45833333333333298</v>
      </c>
      <c r="Q12" s="1">
        <f t="shared" si="2"/>
        <v>26.4</v>
      </c>
      <c r="S12" s="3">
        <v>0.45833333333333298</v>
      </c>
      <c r="T12" s="1">
        <v>314.40000000000003</v>
      </c>
      <c r="U12" s="1">
        <v>3.0670000000000002</v>
      </c>
      <c r="V12" s="1">
        <f t="shared" si="3"/>
        <v>75456.000000000015</v>
      </c>
    </row>
    <row r="13" spans="1:22" ht="24.9" customHeight="1" x14ac:dyDescent="0.25">
      <c r="A13" s="1">
        <v>11</v>
      </c>
      <c r="B13" s="1" t="s">
        <v>7</v>
      </c>
      <c r="C13" s="1" t="s">
        <v>3</v>
      </c>
      <c r="D13" s="1">
        <v>45</v>
      </c>
      <c r="E13" s="1" t="s">
        <v>9</v>
      </c>
      <c r="L13" s="3">
        <v>0.46527777777777801</v>
      </c>
      <c r="M13" s="1">
        <f t="shared" si="0"/>
        <v>38.4</v>
      </c>
      <c r="N13" s="1">
        <f t="shared" si="1"/>
        <v>81.600000000000009</v>
      </c>
      <c r="O13" s="1">
        <v>81.600000000000009</v>
      </c>
      <c r="P13" s="3">
        <v>0.46527777777777801</v>
      </c>
      <c r="Q13" s="1">
        <f t="shared" si="2"/>
        <v>26.4</v>
      </c>
      <c r="S13" s="3">
        <v>0.46527777777777801</v>
      </c>
      <c r="T13" s="1">
        <v>309.60000000000002</v>
      </c>
      <c r="U13" s="1">
        <v>0.93</v>
      </c>
      <c r="V13" s="1">
        <f t="shared" si="3"/>
        <v>74304</v>
      </c>
    </row>
    <row r="14" spans="1:22" ht="24.9" customHeight="1" x14ac:dyDescent="0.25">
      <c r="A14" s="1">
        <v>12</v>
      </c>
      <c r="B14" s="1" t="s">
        <v>7</v>
      </c>
      <c r="C14" s="1" t="s">
        <v>5</v>
      </c>
      <c r="D14" s="1">
        <v>45</v>
      </c>
      <c r="E14" s="1" t="s">
        <v>9</v>
      </c>
      <c r="L14" s="3">
        <v>0.47222222222222199</v>
      </c>
      <c r="M14" s="1">
        <f t="shared" si="0"/>
        <v>38.4</v>
      </c>
      <c r="N14" s="1">
        <f t="shared" si="1"/>
        <v>81.600000000000009</v>
      </c>
      <c r="O14" s="1">
        <v>81.600000000000009</v>
      </c>
      <c r="P14" s="3">
        <v>0.47222222222222199</v>
      </c>
      <c r="Q14" s="1">
        <f t="shared" si="2"/>
        <v>26.4</v>
      </c>
      <c r="S14" s="3">
        <v>0.47222222222222199</v>
      </c>
      <c r="T14" s="1">
        <v>348</v>
      </c>
      <c r="U14" s="1">
        <v>5.4029999999999996</v>
      </c>
      <c r="V14" s="1">
        <f t="shared" si="3"/>
        <v>83520</v>
      </c>
    </row>
    <row r="15" spans="1:22" ht="24.9" customHeight="1" x14ac:dyDescent="0.25">
      <c r="A15" s="1">
        <v>13</v>
      </c>
      <c r="B15" s="1" t="s">
        <v>7</v>
      </c>
      <c r="C15" s="1" t="s">
        <v>6</v>
      </c>
      <c r="D15" s="1">
        <v>45</v>
      </c>
      <c r="E15" s="1" t="s">
        <v>9</v>
      </c>
      <c r="L15" s="3">
        <v>0.47916666666666602</v>
      </c>
      <c r="M15" s="1">
        <f t="shared" si="0"/>
        <v>38.4</v>
      </c>
      <c r="N15" s="1">
        <f t="shared" si="1"/>
        <v>81.600000000000009</v>
      </c>
      <c r="O15" s="1">
        <v>81.600000000000009</v>
      </c>
      <c r="P15" s="3">
        <v>0.47916666666666602</v>
      </c>
      <c r="Q15" s="1">
        <f t="shared" si="2"/>
        <v>26.4</v>
      </c>
      <c r="S15" s="3">
        <v>0.47916666666666602</v>
      </c>
      <c r="T15" s="1">
        <v>372</v>
      </c>
      <c r="U15" s="1">
        <v>5.4859999999999998</v>
      </c>
      <c r="V15" s="1">
        <f t="shared" si="3"/>
        <v>89280</v>
      </c>
    </row>
    <row r="16" spans="1:22" ht="24.9" customHeight="1" x14ac:dyDescent="0.25">
      <c r="A16" s="1">
        <v>14</v>
      </c>
      <c r="B16" s="1" t="s">
        <v>7</v>
      </c>
      <c r="C16" s="1" t="s">
        <v>3</v>
      </c>
      <c r="D16" s="1">
        <v>35</v>
      </c>
      <c r="E16" s="1" t="s">
        <v>4</v>
      </c>
      <c r="L16" s="3">
        <v>0.48611111111111099</v>
      </c>
      <c r="M16" s="1">
        <f t="shared" si="0"/>
        <v>38.4</v>
      </c>
      <c r="N16" s="1">
        <f t="shared" si="1"/>
        <v>81.600000000000009</v>
      </c>
      <c r="O16" s="1">
        <v>81.600000000000009</v>
      </c>
      <c r="P16" s="3">
        <v>0.48611111111111099</v>
      </c>
      <c r="Q16" s="1">
        <f t="shared" si="2"/>
        <v>26.4</v>
      </c>
      <c r="S16" s="3">
        <v>0.48611111111111099</v>
      </c>
      <c r="T16" s="1">
        <v>254.4</v>
      </c>
      <c r="U16" s="1">
        <v>1.89</v>
      </c>
      <c r="V16" s="1">
        <f t="shared" si="3"/>
        <v>61056</v>
      </c>
    </row>
    <row r="17" spans="1:22" ht="24.9" customHeight="1" x14ac:dyDescent="0.25">
      <c r="A17" s="1">
        <v>15</v>
      </c>
      <c r="B17" s="1" t="s">
        <v>7</v>
      </c>
      <c r="C17" s="1" t="s">
        <v>5</v>
      </c>
      <c r="D17" s="1">
        <v>35</v>
      </c>
      <c r="E17" s="1" t="s">
        <v>4</v>
      </c>
      <c r="L17" s="3">
        <v>0.49305555555555503</v>
      </c>
      <c r="M17" s="1">
        <f t="shared" si="0"/>
        <v>38.4</v>
      </c>
      <c r="N17" s="1">
        <f t="shared" si="1"/>
        <v>81.600000000000009</v>
      </c>
      <c r="O17" s="1">
        <v>81.600000000000009</v>
      </c>
      <c r="P17" s="3">
        <v>0.49305555555555503</v>
      </c>
      <c r="Q17" s="1">
        <f t="shared" si="2"/>
        <v>26.4</v>
      </c>
      <c r="S17" s="3">
        <v>0.49305555555555503</v>
      </c>
      <c r="T17" s="1">
        <v>496.79999999999995</v>
      </c>
      <c r="U17" s="1">
        <v>3.66</v>
      </c>
      <c r="V17" s="1">
        <f t="shared" si="3"/>
        <v>119231.99999999999</v>
      </c>
    </row>
    <row r="18" spans="1:22" ht="24.9" customHeight="1" x14ac:dyDescent="0.25">
      <c r="A18" s="1">
        <v>16</v>
      </c>
      <c r="B18" s="1" t="s">
        <v>7</v>
      </c>
      <c r="C18" s="1" t="s">
        <v>6</v>
      </c>
      <c r="D18" s="1">
        <v>35</v>
      </c>
      <c r="E18" s="1" t="s">
        <v>4</v>
      </c>
      <c r="L18" s="3">
        <v>0.5</v>
      </c>
      <c r="M18" s="1">
        <f t="shared" si="0"/>
        <v>38.4</v>
      </c>
      <c r="N18" s="1">
        <f t="shared" si="1"/>
        <v>81.600000000000009</v>
      </c>
      <c r="O18" s="1">
        <v>81.600000000000009</v>
      </c>
      <c r="P18" s="3">
        <v>0.5</v>
      </c>
      <c r="Q18" s="1">
        <f t="shared" si="2"/>
        <v>26.4</v>
      </c>
      <c r="S18" s="3">
        <v>0.5</v>
      </c>
      <c r="T18" s="1">
        <v>232.79999999999998</v>
      </c>
      <c r="U18" s="1">
        <v>5.2830000000000004</v>
      </c>
      <c r="V18" s="1">
        <f t="shared" si="3"/>
        <v>55871.999999999993</v>
      </c>
    </row>
    <row r="19" spans="1:22" ht="24.9" customHeight="1" x14ac:dyDescent="0.25">
      <c r="A19" s="1">
        <v>17</v>
      </c>
      <c r="B19" s="1" t="s">
        <v>7</v>
      </c>
      <c r="C19" s="1" t="s">
        <v>10</v>
      </c>
      <c r="D19" s="1">
        <v>35</v>
      </c>
      <c r="E19" s="1" t="s">
        <v>8</v>
      </c>
      <c r="L19" s="3">
        <v>0.50694444444444398</v>
      </c>
      <c r="M19" s="1">
        <f t="shared" si="0"/>
        <v>38.4</v>
      </c>
      <c r="N19" s="1">
        <f t="shared" si="1"/>
        <v>81.600000000000009</v>
      </c>
      <c r="O19" s="1">
        <v>81.600000000000009</v>
      </c>
      <c r="P19" s="3">
        <v>0.50694444444444398</v>
      </c>
      <c r="Q19" s="1">
        <f t="shared" si="2"/>
        <v>26.4</v>
      </c>
      <c r="S19" s="3">
        <v>0.50694444444444398</v>
      </c>
      <c r="T19" s="1">
        <v>300</v>
      </c>
      <c r="U19" s="1">
        <v>2.4900000000000002</v>
      </c>
      <c r="V19" s="1">
        <f t="shared" si="3"/>
        <v>72000</v>
      </c>
    </row>
    <row r="20" spans="1:22" ht="24.9" customHeight="1" x14ac:dyDescent="0.25">
      <c r="A20" s="1">
        <v>18</v>
      </c>
      <c r="B20" s="1" t="s">
        <v>7</v>
      </c>
      <c r="C20" s="1" t="s">
        <v>3</v>
      </c>
      <c r="D20" s="1">
        <v>35</v>
      </c>
      <c r="E20" s="1" t="s">
        <v>9</v>
      </c>
      <c r="L20" s="3">
        <v>0.51388888888888895</v>
      </c>
      <c r="M20" s="1">
        <f t="shared" si="0"/>
        <v>38.4</v>
      </c>
      <c r="N20" s="1">
        <f t="shared" si="1"/>
        <v>81.600000000000009</v>
      </c>
      <c r="O20" s="1">
        <v>81.600000000000009</v>
      </c>
      <c r="P20" s="3">
        <v>0.51388888888888895</v>
      </c>
      <c r="Q20" s="1">
        <f t="shared" si="2"/>
        <v>26.4</v>
      </c>
      <c r="S20" s="3">
        <v>0.51388888888888895</v>
      </c>
      <c r="T20" s="1">
        <v>367.2</v>
      </c>
      <c r="U20" s="1">
        <v>5.3</v>
      </c>
      <c r="V20" s="1">
        <f t="shared" si="3"/>
        <v>88128</v>
      </c>
    </row>
    <row r="21" spans="1:22" ht="24.9" customHeight="1" x14ac:dyDescent="0.25">
      <c r="A21" s="1">
        <v>19</v>
      </c>
      <c r="B21" s="1" t="s">
        <v>7</v>
      </c>
      <c r="C21" s="1" t="s">
        <v>5</v>
      </c>
      <c r="D21" s="1">
        <v>35</v>
      </c>
      <c r="E21" s="1" t="s">
        <v>9</v>
      </c>
      <c r="L21" s="3">
        <v>0.52083333333333304</v>
      </c>
      <c r="M21" s="1">
        <f t="shared" si="0"/>
        <v>38.4</v>
      </c>
      <c r="N21" s="1">
        <f t="shared" si="1"/>
        <v>81.600000000000009</v>
      </c>
      <c r="O21" s="1">
        <v>81.600000000000009</v>
      </c>
      <c r="P21" s="3">
        <v>0.52083333333333304</v>
      </c>
      <c r="Q21" s="1">
        <f t="shared" si="2"/>
        <v>26.4</v>
      </c>
      <c r="S21" s="3">
        <v>0.52083333333333304</v>
      </c>
      <c r="T21" s="1">
        <v>396</v>
      </c>
      <c r="U21" s="1">
        <v>2.54</v>
      </c>
      <c r="V21" s="1">
        <f t="shared" si="3"/>
        <v>95040</v>
      </c>
    </row>
    <row r="22" spans="1:22" ht="24.9" customHeight="1" x14ac:dyDescent="0.25">
      <c r="A22" s="1">
        <v>20</v>
      </c>
      <c r="B22" s="1" t="s">
        <v>7</v>
      </c>
      <c r="C22" s="1" t="s">
        <v>6</v>
      </c>
      <c r="D22" s="1">
        <v>35</v>
      </c>
      <c r="E22" s="1" t="s">
        <v>9</v>
      </c>
      <c r="L22" s="3">
        <v>0.52777777777777701</v>
      </c>
      <c r="M22" s="1">
        <f t="shared" si="0"/>
        <v>38.4</v>
      </c>
      <c r="N22" s="1">
        <f t="shared" si="1"/>
        <v>81.600000000000009</v>
      </c>
      <c r="O22" s="1">
        <v>81.600000000000009</v>
      </c>
      <c r="P22" s="3">
        <v>0.52777777777777701</v>
      </c>
      <c r="Q22" s="1">
        <f t="shared" si="2"/>
        <v>26.4</v>
      </c>
      <c r="S22" s="3">
        <v>0.52777777777777701</v>
      </c>
      <c r="T22" s="1">
        <v>434.40000000000003</v>
      </c>
      <c r="U22" s="1">
        <v>4.4800000000000004</v>
      </c>
      <c r="V22" s="1">
        <f t="shared" si="3"/>
        <v>104256.00000000001</v>
      </c>
    </row>
    <row r="23" spans="1:22" ht="24.9" customHeight="1" x14ac:dyDescent="0.25">
      <c r="A23" s="1">
        <v>21</v>
      </c>
      <c r="B23" s="1" t="s">
        <v>7</v>
      </c>
      <c r="C23" s="1" t="s">
        <v>3</v>
      </c>
      <c r="D23" s="1">
        <v>55</v>
      </c>
      <c r="E23" s="1" t="s">
        <v>4</v>
      </c>
      <c r="L23" s="3">
        <v>0.53472222222222199</v>
      </c>
      <c r="M23" s="1">
        <f t="shared" si="0"/>
        <v>38.4</v>
      </c>
      <c r="N23" s="1">
        <f t="shared" si="1"/>
        <v>81.600000000000009</v>
      </c>
      <c r="O23" s="1">
        <v>81.600000000000009</v>
      </c>
      <c r="P23" s="3">
        <v>0.53472222222222199</v>
      </c>
      <c r="Q23" s="1">
        <f t="shared" si="2"/>
        <v>26.4</v>
      </c>
      <c r="S23" s="3">
        <v>0.53472222222222199</v>
      </c>
      <c r="T23" s="1">
        <v>247.20000000000002</v>
      </c>
      <c r="U23" s="1">
        <v>3.09</v>
      </c>
      <c r="V23" s="1">
        <f t="shared" si="3"/>
        <v>59328.000000000007</v>
      </c>
    </row>
    <row r="24" spans="1:22" ht="24.9" customHeight="1" x14ac:dyDescent="0.25">
      <c r="A24" s="1">
        <v>22</v>
      </c>
      <c r="B24" s="1" t="s">
        <v>7</v>
      </c>
      <c r="C24" s="1" t="s">
        <v>5</v>
      </c>
      <c r="D24" s="1">
        <v>55</v>
      </c>
      <c r="E24" s="1" t="s">
        <v>4</v>
      </c>
      <c r="L24" s="3">
        <v>0.54166666666666596</v>
      </c>
      <c r="M24" s="1">
        <f t="shared" si="0"/>
        <v>38.4</v>
      </c>
      <c r="N24" s="1">
        <f t="shared" si="1"/>
        <v>81.600000000000009</v>
      </c>
      <c r="O24" s="1">
        <v>81.600000000000009</v>
      </c>
      <c r="P24" s="3">
        <v>0.54166666666666596</v>
      </c>
      <c r="Q24" s="1">
        <f t="shared" si="2"/>
        <v>26.4</v>
      </c>
      <c r="S24" s="3">
        <v>0.54166666666666596</v>
      </c>
      <c r="T24" s="1">
        <v>434.40000000000003</v>
      </c>
      <c r="U24" s="1">
        <v>3.05</v>
      </c>
      <c r="V24" s="1">
        <f t="shared" si="3"/>
        <v>104256.00000000001</v>
      </c>
    </row>
    <row r="25" spans="1:22" ht="24.9" customHeight="1" x14ac:dyDescent="0.25">
      <c r="A25" s="1">
        <v>23</v>
      </c>
      <c r="B25" s="1" t="s">
        <v>7</v>
      </c>
      <c r="C25" s="1" t="s">
        <v>6</v>
      </c>
      <c r="D25" s="1">
        <v>55</v>
      </c>
      <c r="E25" s="1" t="s">
        <v>4</v>
      </c>
      <c r="L25" s="3">
        <v>0.54861111111111105</v>
      </c>
      <c r="M25" s="1">
        <f t="shared" si="0"/>
        <v>38.4</v>
      </c>
      <c r="N25" s="1">
        <f t="shared" si="1"/>
        <v>81.600000000000009</v>
      </c>
      <c r="O25" s="1">
        <v>81.600000000000009</v>
      </c>
      <c r="P25" s="3">
        <v>0.54861111111111105</v>
      </c>
      <c r="Q25" s="1">
        <f t="shared" si="2"/>
        <v>26.4</v>
      </c>
      <c r="S25" s="3">
        <v>0.54861111111111105</v>
      </c>
      <c r="T25" s="1">
        <v>393.59999999999997</v>
      </c>
      <c r="U25" s="1">
        <v>0.97</v>
      </c>
      <c r="V25" s="1">
        <f t="shared" si="3"/>
        <v>94463.999999999985</v>
      </c>
    </row>
    <row r="26" spans="1:22" ht="24.9" customHeight="1" x14ac:dyDescent="0.25">
      <c r="A26" s="1">
        <v>24</v>
      </c>
      <c r="B26" s="1" t="s">
        <v>7</v>
      </c>
      <c r="C26" s="1" t="s">
        <v>10</v>
      </c>
      <c r="D26" s="1">
        <v>55</v>
      </c>
      <c r="E26" s="1" t="s">
        <v>8</v>
      </c>
      <c r="L26" s="3">
        <v>0.55555555555555503</v>
      </c>
      <c r="M26" s="1">
        <f t="shared" si="0"/>
        <v>38.4</v>
      </c>
      <c r="N26" s="1">
        <f t="shared" si="1"/>
        <v>81.600000000000009</v>
      </c>
      <c r="O26" s="1">
        <v>81.600000000000009</v>
      </c>
      <c r="P26" s="3">
        <v>0.55555555555555503</v>
      </c>
      <c r="Q26" s="1">
        <f t="shared" si="2"/>
        <v>26.4</v>
      </c>
      <c r="S26" s="3">
        <v>0.55555555555555503</v>
      </c>
      <c r="T26" s="1">
        <v>307.2</v>
      </c>
      <c r="U26" s="1">
        <v>5.0599999999999996</v>
      </c>
      <c r="V26" s="1">
        <f t="shared" si="3"/>
        <v>73728</v>
      </c>
    </row>
    <row r="27" spans="1:22" ht="24.9" customHeight="1" x14ac:dyDescent="0.25">
      <c r="A27" s="1">
        <v>25</v>
      </c>
      <c r="B27" s="1" t="s">
        <v>7</v>
      </c>
      <c r="C27" s="1" t="s">
        <v>3</v>
      </c>
      <c r="D27" s="1">
        <v>55</v>
      </c>
      <c r="E27" s="1" t="s">
        <v>9</v>
      </c>
      <c r="L27" s="3">
        <v>0.562499999999999</v>
      </c>
      <c r="M27" s="1">
        <f t="shared" si="0"/>
        <v>38.4</v>
      </c>
      <c r="N27" s="1">
        <f t="shared" si="1"/>
        <v>81.600000000000009</v>
      </c>
      <c r="O27" s="1">
        <v>81.600000000000009</v>
      </c>
      <c r="P27" s="3">
        <v>0.562499999999999</v>
      </c>
      <c r="Q27" s="1">
        <f t="shared" si="2"/>
        <v>26.4</v>
      </c>
      <c r="S27" s="3">
        <v>0.562499999999999</v>
      </c>
      <c r="T27" s="1">
        <v>360</v>
      </c>
      <c r="U27" s="1">
        <v>2.39</v>
      </c>
      <c r="V27" s="1">
        <f t="shared" si="3"/>
        <v>86400</v>
      </c>
    </row>
    <row r="28" spans="1:22" ht="24.9" customHeight="1" x14ac:dyDescent="0.25">
      <c r="A28" s="1">
        <v>26</v>
      </c>
      <c r="B28" s="1" t="s">
        <v>7</v>
      </c>
      <c r="C28" s="1" t="s">
        <v>5</v>
      </c>
      <c r="D28" s="1">
        <v>55</v>
      </c>
      <c r="E28" s="1" t="s">
        <v>9</v>
      </c>
      <c r="L28" s="3">
        <v>0.56944444444444398</v>
      </c>
      <c r="M28" s="1">
        <f t="shared" si="0"/>
        <v>38.4</v>
      </c>
      <c r="N28" s="1">
        <f t="shared" si="1"/>
        <v>81.600000000000009</v>
      </c>
      <c r="O28" s="1">
        <v>81.600000000000009</v>
      </c>
      <c r="P28" s="3">
        <v>0.56944444444444398</v>
      </c>
      <c r="Q28" s="1">
        <f t="shared" si="2"/>
        <v>26.4</v>
      </c>
      <c r="S28" s="3">
        <v>0.56944444444444398</v>
      </c>
      <c r="T28" s="1">
        <v>612</v>
      </c>
      <c r="U28" s="1">
        <v>1.88</v>
      </c>
      <c r="V28" s="1">
        <f t="shared" si="3"/>
        <v>146880</v>
      </c>
    </row>
    <row r="29" spans="1:22" ht="24.9" customHeight="1" x14ac:dyDescent="0.25">
      <c r="A29" s="1">
        <v>27</v>
      </c>
      <c r="B29" s="1" t="s">
        <v>7</v>
      </c>
      <c r="C29" s="1" t="s">
        <v>6</v>
      </c>
      <c r="D29" s="1">
        <v>55</v>
      </c>
      <c r="E29" s="1" t="s">
        <v>9</v>
      </c>
      <c r="L29" s="3">
        <v>0.57638888888888795</v>
      </c>
      <c r="M29" s="1">
        <f t="shared" si="0"/>
        <v>38.4</v>
      </c>
      <c r="N29" s="1">
        <f t="shared" si="1"/>
        <v>81.600000000000009</v>
      </c>
      <c r="O29" s="1">
        <v>81.600000000000009</v>
      </c>
      <c r="P29" s="3">
        <v>0.57638888888888795</v>
      </c>
      <c r="Q29" s="1">
        <f t="shared" si="2"/>
        <v>26.4</v>
      </c>
      <c r="S29" s="3">
        <v>0.57638888888888795</v>
      </c>
      <c r="T29" s="1">
        <v>280.79999999999995</v>
      </c>
      <c r="U29" s="1">
        <v>5.09</v>
      </c>
      <c r="V29" s="1">
        <f t="shared" si="3"/>
        <v>67391.999999999985</v>
      </c>
    </row>
    <row r="30" spans="1:22" ht="24.9" customHeight="1" x14ac:dyDescent="0.25">
      <c r="L30" s="3">
        <v>0.58333333333333304</v>
      </c>
      <c r="M30" s="1">
        <f t="shared" si="0"/>
        <v>38.4</v>
      </c>
      <c r="N30" s="1">
        <f t="shared" si="1"/>
        <v>81.600000000000009</v>
      </c>
      <c r="O30" s="1">
        <v>81.600000000000009</v>
      </c>
      <c r="P30" s="3">
        <v>0.58333333333333304</v>
      </c>
      <c r="Q30" s="1">
        <f t="shared" si="2"/>
        <v>26.4</v>
      </c>
      <c r="S30" s="3">
        <v>0.58333333333333304</v>
      </c>
      <c r="T30" s="1">
        <v>254.4</v>
      </c>
      <c r="U30" s="1">
        <v>1.91</v>
      </c>
      <c r="V30" s="1">
        <f t="shared" si="3"/>
        <v>61056</v>
      </c>
    </row>
    <row r="31" spans="1:22" ht="24.9" customHeight="1" x14ac:dyDescent="0.25">
      <c r="A31" s="1" t="s">
        <v>14</v>
      </c>
      <c r="B31" s="10" t="s">
        <v>13</v>
      </c>
      <c r="C31" s="10"/>
      <c r="D31" s="10"/>
      <c r="E31" s="10"/>
      <c r="F31" s="10"/>
      <c r="G31" s="10"/>
      <c r="H31" s="10"/>
      <c r="L31" s="3">
        <v>0.59027777777777701</v>
      </c>
      <c r="M31" s="1">
        <f t="shared" si="0"/>
        <v>38.4</v>
      </c>
      <c r="N31" s="1">
        <f t="shared" si="1"/>
        <v>81.600000000000009</v>
      </c>
      <c r="O31" s="1">
        <v>81.600000000000009</v>
      </c>
      <c r="P31" s="3">
        <v>0.59027777777777701</v>
      </c>
      <c r="Q31" s="1">
        <f t="shared" si="2"/>
        <v>26.4</v>
      </c>
      <c r="S31" s="3">
        <v>0.59027777777777701</v>
      </c>
      <c r="T31" s="1">
        <v>391.2</v>
      </c>
      <c r="U31" s="1">
        <v>5.32</v>
      </c>
      <c r="V31" s="1">
        <f t="shared" si="3"/>
        <v>93888</v>
      </c>
    </row>
    <row r="32" spans="1:22" ht="24.9" customHeight="1" x14ac:dyDescent="0.25">
      <c r="A32" s="1" t="s">
        <v>15</v>
      </c>
      <c r="B32" s="10"/>
      <c r="C32" s="10"/>
      <c r="D32" s="10"/>
      <c r="E32" s="10"/>
      <c r="F32" s="10"/>
      <c r="G32" s="10"/>
      <c r="H32" s="10"/>
      <c r="L32" s="3">
        <v>0.59722222222222199</v>
      </c>
      <c r="M32" s="1">
        <f t="shared" si="0"/>
        <v>38.4</v>
      </c>
      <c r="N32" s="1">
        <f t="shared" si="1"/>
        <v>81.600000000000009</v>
      </c>
      <c r="O32" s="1">
        <v>81.600000000000009</v>
      </c>
      <c r="P32" s="3">
        <v>0.59722222222222199</v>
      </c>
      <c r="Q32" s="1">
        <f t="shared" si="2"/>
        <v>26.4</v>
      </c>
      <c r="S32" s="3">
        <v>0.59722222222222199</v>
      </c>
      <c r="T32" s="1">
        <v>381.6</v>
      </c>
      <c r="U32" s="1">
        <v>2.4900000000000002</v>
      </c>
      <c r="V32" s="1">
        <f t="shared" si="3"/>
        <v>91584</v>
      </c>
    </row>
    <row r="33" spans="1:22" ht="24.9" customHeight="1" x14ac:dyDescent="0.25">
      <c r="A33" s="1" t="s">
        <v>16</v>
      </c>
      <c r="B33" s="10"/>
      <c r="C33" s="10"/>
      <c r="D33" s="10"/>
      <c r="E33" s="10"/>
      <c r="F33" s="10"/>
      <c r="G33" s="10"/>
      <c r="H33" s="10"/>
      <c r="L33" s="3">
        <v>0.60416666666666596</v>
      </c>
      <c r="M33" s="1">
        <f t="shared" si="0"/>
        <v>38.4</v>
      </c>
      <c r="N33" s="1">
        <f t="shared" si="1"/>
        <v>81.600000000000009</v>
      </c>
      <c r="O33" s="1">
        <v>81.600000000000009</v>
      </c>
      <c r="P33" s="3">
        <v>0.60416666666666596</v>
      </c>
      <c r="Q33" s="1">
        <f t="shared" si="2"/>
        <v>26.4</v>
      </c>
      <c r="S33" s="3">
        <v>0.60416666666666596</v>
      </c>
      <c r="T33" s="1">
        <v>283.2</v>
      </c>
      <c r="U33" s="1">
        <v>4.8899999999999997</v>
      </c>
      <c r="V33" s="1">
        <f t="shared" si="3"/>
        <v>67968</v>
      </c>
    </row>
    <row r="34" spans="1:22" ht="24.9" customHeight="1" x14ac:dyDescent="0.25">
      <c r="A34" s="1" t="s">
        <v>17</v>
      </c>
      <c r="B34"/>
      <c r="C34"/>
      <c r="D34"/>
      <c r="E34" t="s">
        <v>19</v>
      </c>
      <c r="F34" t="s">
        <v>65</v>
      </c>
      <c r="G34" t="s">
        <v>66</v>
      </c>
      <c r="H34" s="1" t="s">
        <v>19</v>
      </c>
      <c r="I34" s="1" t="s">
        <v>20</v>
      </c>
      <c r="J34" s="1" t="s">
        <v>21</v>
      </c>
      <c r="L34" s="3">
        <v>0.61111111111111005</v>
      </c>
      <c r="M34" s="1">
        <f t="shared" si="0"/>
        <v>38.4</v>
      </c>
      <c r="N34" s="1">
        <f t="shared" si="1"/>
        <v>81.600000000000009</v>
      </c>
      <c r="O34" s="1">
        <v>81.600000000000009</v>
      </c>
      <c r="P34" s="3">
        <v>0.61111111111111005</v>
      </c>
      <c r="Q34" s="1">
        <f t="shared" si="2"/>
        <v>26.4</v>
      </c>
      <c r="S34" s="3">
        <v>0.61111111111111005</v>
      </c>
      <c r="T34" s="1">
        <v>292.8</v>
      </c>
      <c r="U34" s="1">
        <v>5.16</v>
      </c>
      <c r="V34" s="1">
        <f t="shared" si="3"/>
        <v>70272</v>
      </c>
    </row>
    <row r="35" spans="1:22" ht="24.9" customHeight="1" x14ac:dyDescent="0.25">
      <c r="A35" s="2">
        <v>0.38541666666666669</v>
      </c>
      <c r="B35" s="1">
        <v>31.2</v>
      </c>
      <c r="C35" s="1">
        <v>77.3</v>
      </c>
      <c r="E35" s="6">
        <v>4.1666666666666664E-2</v>
      </c>
      <c r="F35" s="8">
        <v>27.602</v>
      </c>
      <c r="G35" s="1">
        <v>26.7</v>
      </c>
      <c r="H35" s="3">
        <v>0.38541666666666669</v>
      </c>
      <c r="I35" s="1">
        <v>31.2</v>
      </c>
      <c r="J35" s="1">
        <v>77.3</v>
      </c>
      <c r="L35" s="3">
        <v>0.61805555555555503</v>
      </c>
      <c r="M35" s="1">
        <f t="shared" si="0"/>
        <v>38.4</v>
      </c>
      <c r="N35" s="1">
        <f t="shared" si="1"/>
        <v>81.600000000000009</v>
      </c>
      <c r="O35" s="1">
        <v>81.600000000000009</v>
      </c>
      <c r="P35" s="3">
        <v>0.61805555555555503</v>
      </c>
      <c r="Q35" s="1">
        <f t="shared" si="2"/>
        <v>26.4</v>
      </c>
      <c r="S35" s="3">
        <v>0.61805555555555503</v>
      </c>
      <c r="T35" s="1">
        <v>252</v>
      </c>
      <c r="U35" s="1">
        <v>1.28</v>
      </c>
      <c r="V35" s="1">
        <f t="shared" si="3"/>
        <v>60480</v>
      </c>
    </row>
    <row r="36" spans="1:22" ht="24.9" customHeight="1" x14ac:dyDescent="0.25">
      <c r="A36" s="2">
        <v>0.42708333333333331</v>
      </c>
      <c r="B36" s="1">
        <v>33.200000000000003</v>
      </c>
      <c r="C36" s="1">
        <v>68</v>
      </c>
      <c r="E36" s="6">
        <v>8.3333333333333329E-2</v>
      </c>
      <c r="F36" s="8">
        <v>27.234666666666602</v>
      </c>
      <c r="G36" s="1">
        <v>26.5</v>
      </c>
      <c r="H36" s="3">
        <v>0.42708333333333331</v>
      </c>
      <c r="I36" s="1">
        <v>32.200000000000003</v>
      </c>
      <c r="J36" s="1">
        <v>72</v>
      </c>
      <c r="L36" s="3">
        <v>0.624999999999999</v>
      </c>
      <c r="M36" s="1">
        <f t="shared" si="0"/>
        <v>38.4</v>
      </c>
      <c r="N36" s="1">
        <f t="shared" si="1"/>
        <v>81.600000000000009</v>
      </c>
      <c r="O36" s="1">
        <v>81.600000000000009</v>
      </c>
      <c r="P36" s="3">
        <v>0.624999999999999</v>
      </c>
      <c r="Q36" s="1">
        <f t="shared" si="2"/>
        <v>26.4</v>
      </c>
      <c r="S36" s="3">
        <v>0.624999999999999</v>
      </c>
      <c r="T36" s="1">
        <v>348</v>
      </c>
      <c r="U36" s="1">
        <v>5.01</v>
      </c>
      <c r="V36" s="1">
        <f t="shared" si="3"/>
        <v>83520</v>
      </c>
    </row>
    <row r="37" spans="1:22" ht="24.9" customHeight="1" x14ac:dyDescent="0.25">
      <c r="A37" s="2">
        <v>0.46875</v>
      </c>
      <c r="B37" s="1">
        <v>33</v>
      </c>
      <c r="C37" s="1">
        <v>62</v>
      </c>
      <c r="E37" s="6">
        <v>0.125</v>
      </c>
      <c r="F37" s="8">
        <v>26.974999999999898</v>
      </c>
      <c r="G37" s="1">
        <v>27.2</v>
      </c>
      <c r="H37" s="3">
        <v>0.46875</v>
      </c>
      <c r="I37" s="1">
        <v>33</v>
      </c>
      <c r="J37" s="1">
        <v>62</v>
      </c>
      <c r="L37" s="3">
        <v>0.63194444444444398</v>
      </c>
      <c r="M37" s="1">
        <f t="shared" si="0"/>
        <v>38.4</v>
      </c>
      <c r="N37" s="1">
        <f t="shared" si="1"/>
        <v>81.600000000000009</v>
      </c>
      <c r="O37" s="1">
        <v>81.600000000000009</v>
      </c>
      <c r="P37" s="3">
        <v>0.63194444444444398</v>
      </c>
      <c r="Q37" s="1">
        <f t="shared" si="2"/>
        <v>26.4</v>
      </c>
      <c r="S37" s="3">
        <v>0.63194444444444398</v>
      </c>
      <c r="T37" s="1">
        <v>362.4</v>
      </c>
      <c r="U37" s="1">
        <v>1.83</v>
      </c>
      <c r="V37" s="1">
        <f t="shared" si="3"/>
        <v>86976</v>
      </c>
    </row>
    <row r="38" spans="1:22" ht="24.9" customHeight="1" x14ac:dyDescent="0.25">
      <c r="A38" s="2">
        <v>0.51041666666666696</v>
      </c>
      <c r="B38" s="1">
        <v>31.2</v>
      </c>
      <c r="C38" s="1">
        <v>71.400000000000006</v>
      </c>
      <c r="E38" s="6">
        <v>0.16666666666666699</v>
      </c>
      <c r="F38" s="8">
        <v>26.747</v>
      </c>
      <c r="G38" s="1">
        <v>26.9</v>
      </c>
      <c r="H38" s="3">
        <v>0.51041666666666696</v>
      </c>
      <c r="I38" s="1">
        <v>31.2</v>
      </c>
      <c r="J38" s="1">
        <v>71.400000000000006</v>
      </c>
      <c r="L38" s="3">
        <v>0.63888888888888795</v>
      </c>
      <c r="M38" s="1">
        <f t="shared" si="0"/>
        <v>38.4</v>
      </c>
      <c r="N38" s="1">
        <f t="shared" si="1"/>
        <v>81.600000000000009</v>
      </c>
      <c r="O38" s="1">
        <v>81.600000000000009</v>
      </c>
      <c r="P38" s="3">
        <v>0.63888888888888795</v>
      </c>
      <c r="Q38" s="1">
        <f t="shared" si="2"/>
        <v>26.4</v>
      </c>
      <c r="S38" s="3">
        <v>0.63888888888888795</v>
      </c>
      <c r="T38" s="1">
        <v>343.2</v>
      </c>
      <c r="U38" s="1">
        <v>4.18</v>
      </c>
      <c r="V38" s="1">
        <f t="shared" si="3"/>
        <v>82368</v>
      </c>
    </row>
    <row r="39" spans="1:22" ht="24.9" customHeight="1" x14ac:dyDescent="0.25">
      <c r="A39" s="2">
        <v>0.55208333333333404</v>
      </c>
      <c r="B39" s="1">
        <v>28.6</v>
      </c>
      <c r="C39" s="1">
        <v>95.6</v>
      </c>
      <c r="E39" s="6">
        <v>0.20833333333333401</v>
      </c>
      <c r="F39" s="8">
        <v>26.563333333333301</v>
      </c>
      <c r="G39" s="1">
        <v>27.6</v>
      </c>
      <c r="H39" s="3">
        <v>0.55208333333333404</v>
      </c>
      <c r="I39" s="1">
        <v>32.1</v>
      </c>
      <c r="J39" s="1">
        <v>75.599999999999994</v>
      </c>
      <c r="L39" s="3">
        <v>0.64583333333333304</v>
      </c>
      <c r="M39" s="1">
        <f t="shared" si="0"/>
        <v>38.4</v>
      </c>
      <c r="N39" s="1">
        <f t="shared" si="1"/>
        <v>81.600000000000009</v>
      </c>
      <c r="O39" s="1">
        <v>81.600000000000009</v>
      </c>
      <c r="P39" s="3">
        <v>0.64583333333333304</v>
      </c>
      <c r="Q39" s="1">
        <f t="shared" si="2"/>
        <v>26.4</v>
      </c>
      <c r="S39" s="3">
        <v>0.64583333333333304</v>
      </c>
      <c r="T39" s="1">
        <v>417.6</v>
      </c>
      <c r="U39" s="1">
        <v>5.27</v>
      </c>
      <c r="V39" s="1">
        <f t="shared" si="3"/>
        <v>100224</v>
      </c>
    </row>
    <row r="40" spans="1:22" ht="24.9" customHeight="1" x14ac:dyDescent="0.25">
      <c r="A40" s="2">
        <v>0.59375</v>
      </c>
      <c r="B40" s="1">
        <v>30.8</v>
      </c>
      <c r="C40" s="1">
        <v>84.1</v>
      </c>
      <c r="E40" s="6">
        <v>0.25</v>
      </c>
      <c r="F40" s="8">
        <v>26.588666666666601</v>
      </c>
      <c r="G40" s="1">
        <v>28.1</v>
      </c>
      <c r="H40" s="3">
        <v>0.59375</v>
      </c>
      <c r="I40" s="1">
        <v>34.1</v>
      </c>
      <c r="J40" s="1">
        <v>69.099999999999994</v>
      </c>
      <c r="L40" s="3">
        <v>0.65277777777777701</v>
      </c>
      <c r="M40" s="1">
        <f t="shared" si="0"/>
        <v>38.4</v>
      </c>
      <c r="N40" s="1">
        <f t="shared" si="1"/>
        <v>81.600000000000009</v>
      </c>
      <c r="O40" s="1">
        <v>81.600000000000009</v>
      </c>
      <c r="P40" s="3">
        <v>0.65277777777777701</v>
      </c>
      <c r="Q40" s="1">
        <f t="shared" si="2"/>
        <v>26.4</v>
      </c>
      <c r="S40" s="3">
        <v>0.65277777777777701</v>
      </c>
      <c r="T40" s="1">
        <v>302.39999999999998</v>
      </c>
      <c r="U40" s="1">
        <v>1.07</v>
      </c>
      <c r="V40" s="1">
        <f t="shared" si="3"/>
        <v>72576</v>
      </c>
    </row>
    <row r="41" spans="1:22" ht="24.9" customHeight="1" x14ac:dyDescent="0.25">
      <c r="A41" s="2">
        <v>0.63541666666666696</v>
      </c>
      <c r="B41" s="1">
        <v>29.4</v>
      </c>
      <c r="C41" s="1">
        <v>86.1</v>
      </c>
      <c r="E41" s="6">
        <v>0.29166666666666702</v>
      </c>
      <c r="F41" s="8">
        <v>26.962333333333302</v>
      </c>
      <c r="G41" s="1">
        <v>28.5</v>
      </c>
      <c r="H41" s="3">
        <v>0.63541666666666696</v>
      </c>
      <c r="I41" s="1">
        <v>32.700000000000003</v>
      </c>
      <c r="J41" s="1">
        <v>86.1</v>
      </c>
      <c r="K41" s="1" t="s">
        <v>22</v>
      </c>
      <c r="L41" s="3">
        <v>0.65972222222222099</v>
      </c>
      <c r="M41" s="1">
        <f t="shared" si="0"/>
        <v>38.4</v>
      </c>
      <c r="N41" s="1">
        <f t="shared" si="1"/>
        <v>81.600000000000009</v>
      </c>
      <c r="O41" s="1">
        <v>81.600000000000009</v>
      </c>
      <c r="P41" s="3">
        <v>0.65972222222222099</v>
      </c>
      <c r="Q41" s="1">
        <f t="shared" si="2"/>
        <v>26.4</v>
      </c>
      <c r="S41" s="3">
        <v>0.65972222222222099</v>
      </c>
      <c r="T41" s="1">
        <v>307.2</v>
      </c>
      <c r="U41" s="1">
        <v>3.3</v>
      </c>
      <c r="V41" s="1">
        <f t="shared" si="3"/>
        <v>73728</v>
      </c>
    </row>
    <row r="42" spans="1:22" ht="24.9" customHeight="1" x14ac:dyDescent="0.25">
      <c r="A42" s="2">
        <v>0.67708333333333304</v>
      </c>
      <c r="B42" s="1">
        <v>28.4</v>
      </c>
      <c r="C42" s="1">
        <v>90.2</v>
      </c>
      <c r="E42" s="6">
        <v>0.33333333333333398</v>
      </c>
      <c r="F42" s="8">
        <v>27.937666666666601</v>
      </c>
      <c r="G42" s="1">
        <v>29.4</v>
      </c>
      <c r="H42" s="3">
        <v>0.67708333333333304</v>
      </c>
      <c r="I42" s="1">
        <v>31.8</v>
      </c>
      <c r="J42" s="1">
        <v>90.2</v>
      </c>
      <c r="L42" s="3">
        <v>0.66666666666666596</v>
      </c>
      <c r="M42" s="1">
        <f t="shared" si="0"/>
        <v>38.4</v>
      </c>
      <c r="N42" s="1">
        <f t="shared" si="1"/>
        <v>81.600000000000009</v>
      </c>
      <c r="O42" s="1">
        <v>81.600000000000009</v>
      </c>
      <c r="P42" s="3">
        <v>0.66666666666666596</v>
      </c>
      <c r="Q42" s="1">
        <f t="shared" si="2"/>
        <v>26.4</v>
      </c>
      <c r="S42" s="3">
        <v>0.66666666666666596</v>
      </c>
      <c r="T42" s="1">
        <v>477.6</v>
      </c>
      <c r="U42" s="1">
        <v>4.1100000000000003</v>
      </c>
      <c r="V42" s="1">
        <f t="shared" si="3"/>
        <v>114624</v>
      </c>
    </row>
    <row r="43" spans="1:22" ht="24.9" customHeight="1" x14ac:dyDescent="0.25">
      <c r="A43" s="2">
        <v>0.71875</v>
      </c>
      <c r="B43" s="1">
        <v>28.8</v>
      </c>
      <c r="C43" s="1">
        <v>85</v>
      </c>
      <c r="E43" s="6">
        <v>0.375</v>
      </c>
      <c r="F43" s="8">
        <v>29.3183333333333</v>
      </c>
      <c r="G43" s="1">
        <v>31.2</v>
      </c>
      <c r="H43" s="3">
        <v>0.71875</v>
      </c>
      <c r="I43" s="1">
        <v>30.5</v>
      </c>
      <c r="J43" s="1">
        <v>95.3</v>
      </c>
      <c r="L43" s="3">
        <v>0.67361111111111005</v>
      </c>
      <c r="M43" s="1">
        <f t="shared" si="0"/>
        <v>38.4</v>
      </c>
      <c r="N43" s="1">
        <f t="shared" si="1"/>
        <v>81.600000000000009</v>
      </c>
      <c r="O43" s="1">
        <v>81.600000000000009</v>
      </c>
      <c r="P43" s="3">
        <v>0.67361111111111005</v>
      </c>
      <c r="Q43" s="1">
        <f t="shared" si="2"/>
        <v>26.4</v>
      </c>
      <c r="S43" s="3">
        <v>0.67361111111111005</v>
      </c>
      <c r="T43" s="1">
        <v>345.59999999999997</v>
      </c>
      <c r="U43" s="1">
        <v>0.93</v>
      </c>
      <c r="V43" s="1">
        <f t="shared" si="3"/>
        <v>82943.999999999985</v>
      </c>
    </row>
    <row r="44" spans="1:22" ht="24.9" customHeight="1" x14ac:dyDescent="0.25">
      <c r="A44" s="2">
        <v>0.76041666666666696</v>
      </c>
      <c r="B44" s="1">
        <v>28</v>
      </c>
      <c r="C44" s="1">
        <v>87</v>
      </c>
      <c r="E44" s="6">
        <v>0.41666666666666702</v>
      </c>
      <c r="F44" s="8">
        <v>30.673666666666598</v>
      </c>
      <c r="G44" s="1">
        <v>32.200000000000003</v>
      </c>
      <c r="H44" s="3">
        <v>0.76041666666666696</v>
      </c>
      <c r="I44" s="1">
        <v>29.6</v>
      </c>
      <c r="J44" s="1">
        <v>95.1</v>
      </c>
      <c r="L44" s="3">
        <v>0.68055555555555503</v>
      </c>
      <c r="M44" s="1">
        <f t="shared" si="0"/>
        <v>38.4</v>
      </c>
      <c r="N44" s="1">
        <f t="shared" si="1"/>
        <v>81.600000000000009</v>
      </c>
      <c r="O44" s="1">
        <v>81.600000000000009</v>
      </c>
      <c r="P44" s="3">
        <v>0.68055555555555503</v>
      </c>
      <c r="Q44" s="1">
        <f t="shared" si="2"/>
        <v>26.4</v>
      </c>
      <c r="S44" s="3">
        <v>0.68055555555555503</v>
      </c>
      <c r="T44" s="1">
        <v>367.2</v>
      </c>
      <c r="U44" s="1">
        <v>0.95</v>
      </c>
      <c r="V44" s="1">
        <f t="shared" si="3"/>
        <v>88128</v>
      </c>
    </row>
    <row r="45" spans="1:22" ht="24.9" customHeight="1" x14ac:dyDescent="0.25">
      <c r="A45" s="2">
        <v>0.80208333333333304</v>
      </c>
      <c r="B45" s="1">
        <v>27.2</v>
      </c>
      <c r="C45" s="1">
        <v>88.7</v>
      </c>
      <c r="E45" s="6">
        <v>0.45833333333333398</v>
      </c>
      <c r="F45" s="8">
        <v>31.876999999999999</v>
      </c>
      <c r="G45" s="1">
        <v>33</v>
      </c>
      <c r="H45" s="3">
        <v>0.80208333333333304</v>
      </c>
      <c r="I45" s="1">
        <v>29.3</v>
      </c>
      <c r="J45" s="1">
        <v>88.7</v>
      </c>
      <c r="L45" s="3">
        <v>0.687499999999999</v>
      </c>
      <c r="M45" s="1">
        <f t="shared" si="0"/>
        <v>38.4</v>
      </c>
      <c r="N45" s="1">
        <f t="shared" si="1"/>
        <v>81.600000000000009</v>
      </c>
      <c r="O45" s="1">
        <v>81.600000000000009</v>
      </c>
      <c r="P45" s="3">
        <v>0.687499999999999</v>
      </c>
      <c r="Q45" s="1">
        <f t="shared" si="2"/>
        <v>26.4</v>
      </c>
      <c r="S45" s="3">
        <v>0.687499999999999</v>
      </c>
      <c r="T45" s="1">
        <v>261.60000000000002</v>
      </c>
      <c r="U45" s="1">
        <v>5.26</v>
      </c>
      <c r="V45" s="1">
        <f t="shared" si="3"/>
        <v>62784.000000000007</v>
      </c>
    </row>
    <row r="46" spans="1:22" ht="24.9" customHeight="1" x14ac:dyDescent="0.25">
      <c r="A46" s="2">
        <v>0.84375</v>
      </c>
      <c r="B46" s="1">
        <v>27</v>
      </c>
      <c r="C46" s="1">
        <v>87.2</v>
      </c>
      <c r="E46" s="6">
        <v>0.5</v>
      </c>
      <c r="F46" s="8">
        <v>32.795333333333303</v>
      </c>
      <c r="G46" s="1">
        <v>31.2</v>
      </c>
      <c r="H46" s="3">
        <v>0.84375</v>
      </c>
      <c r="I46" s="1">
        <v>28</v>
      </c>
      <c r="J46" s="1">
        <v>92.2</v>
      </c>
      <c r="L46" s="3">
        <v>0.69444444444444298</v>
      </c>
      <c r="M46" s="1">
        <f t="shared" si="0"/>
        <v>38.4</v>
      </c>
      <c r="N46" s="1">
        <f t="shared" si="1"/>
        <v>81.600000000000009</v>
      </c>
      <c r="O46" s="1">
        <v>81.600000000000009</v>
      </c>
      <c r="P46" s="3">
        <v>0.69444444444444298</v>
      </c>
      <c r="Q46" s="1">
        <f t="shared" si="2"/>
        <v>26.4</v>
      </c>
      <c r="S46" s="3">
        <v>0.69444444444444298</v>
      </c>
      <c r="T46" s="1">
        <v>247.20000000000002</v>
      </c>
      <c r="U46" s="1">
        <v>1.81</v>
      </c>
      <c r="V46" s="1">
        <f t="shared" si="3"/>
        <v>59328.000000000007</v>
      </c>
    </row>
    <row r="47" spans="1:22" ht="24.9" customHeight="1" x14ac:dyDescent="0.25">
      <c r="A47" s="2">
        <v>0.88541666666666696</v>
      </c>
      <c r="B47" s="1">
        <v>27.2</v>
      </c>
      <c r="C47" s="1">
        <v>84.6</v>
      </c>
      <c r="E47" s="6">
        <v>0.54166666666666696</v>
      </c>
      <c r="F47" s="8">
        <v>33.466666666666598</v>
      </c>
      <c r="G47" s="1">
        <v>32.1</v>
      </c>
      <c r="H47" s="3">
        <v>0.88541666666666696</v>
      </c>
      <c r="I47" s="1">
        <v>27.2</v>
      </c>
      <c r="J47" s="1">
        <v>88.6</v>
      </c>
      <c r="L47" s="3">
        <v>0.70138888888888795</v>
      </c>
      <c r="M47" s="1">
        <f t="shared" si="0"/>
        <v>38.4</v>
      </c>
      <c r="N47" s="1">
        <f t="shared" si="1"/>
        <v>81.600000000000009</v>
      </c>
      <c r="O47" s="1">
        <v>81.600000000000009</v>
      </c>
      <c r="P47" s="3">
        <v>0.70138888888888795</v>
      </c>
      <c r="Q47" s="1">
        <f t="shared" si="2"/>
        <v>26.4</v>
      </c>
      <c r="S47" s="3">
        <v>0.70138888888888795</v>
      </c>
      <c r="T47" s="1">
        <v>319.20000000000005</v>
      </c>
      <c r="U47" s="1">
        <v>3</v>
      </c>
      <c r="V47" s="1">
        <f t="shared" si="3"/>
        <v>76608.000000000015</v>
      </c>
    </row>
    <row r="48" spans="1:22" ht="24.9" customHeight="1" x14ac:dyDescent="0.25">
      <c r="A48" s="2">
        <v>0.92708333333333304</v>
      </c>
      <c r="E48" s="6">
        <v>0.58333333333333404</v>
      </c>
      <c r="F48" s="8">
        <v>33.941666666666599</v>
      </c>
      <c r="G48" s="1">
        <v>34.1</v>
      </c>
      <c r="H48" s="3">
        <v>0.92708333333333304</v>
      </c>
      <c r="I48" s="1">
        <v>27.2</v>
      </c>
      <c r="J48" s="1">
        <v>69.8</v>
      </c>
      <c r="L48" s="3">
        <v>0.70833333333333204</v>
      </c>
      <c r="M48" s="1">
        <f t="shared" si="0"/>
        <v>38.4</v>
      </c>
      <c r="N48" s="1">
        <f t="shared" si="1"/>
        <v>81.600000000000009</v>
      </c>
      <c r="O48" s="1">
        <v>81.600000000000009</v>
      </c>
      <c r="P48" s="3">
        <v>0.70833333333333204</v>
      </c>
      <c r="Q48" s="1">
        <f t="shared" si="2"/>
        <v>26.4</v>
      </c>
      <c r="S48" s="3">
        <v>0.70833333333333204</v>
      </c>
      <c r="T48" s="1">
        <v>523.20000000000005</v>
      </c>
      <c r="U48" s="1">
        <v>3.42</v>
      </c>
      <c r="V48" s="1">
        <f t="shared" si="3"/>
        <v>125568.00000000001</v>
      </c>
    </row>
    <row r="49" spans="1:22" ht="24.9" customHeight="1" x14ac:dyDescent="0.25">
      <c r="A49" s="2">
        <v>0.96875</v>
      </c>
      <c r="E49" s="6">
        <v>0.625</v>
      </c>
      <c r="F49" s="8">
        <v>34.1</v>
      </c>
      <c r="G49" s="1">
        <v>32.700000000000003</v>
      </c>
      <c r="H49" s="3">
        <v>0.96875</v>
      </c>
      <c r="I49" s="1">
        <v>26.9</v>
      </c>
      <c r="J49" s="1">
        <v>82.1</v>
      </c>
      <c r="L49" s="3">
        <v>0.71527777777777701</v>
      </c>
      <c r="M49" s="1">
        <f t="shared" si="0"/>
        <v>38.4</v>
      </c>
      <c r="N49" s="1">
        <f t="shared" si="1"/>
        <v>81.600000000000009</v>
      </c>
      <c r="O49" s="1">
        <v>81.600000000000009</v>
      </c>
      <c r="P49" s="3">
        <v>0.71527777777777701</v>
      </c>
      <c r="Q49" s="1">
        <f t="shared" si="2"/>
        <v>26.4</v>
      </c>
      <c r="S49" s="3">
        <v>0.71527777777777701</v>
      </c>
      <c r="T49" s="1">
        <v>376.8</v>
      </c>
      <c r="U49" s="1">
        <v>2.1</v>
      </c>
      <c r="V49" s="1">
        <f t="shared" si="3"/>
        <v>90432</v>
      </c>
    </row>
    <row r="50" spans="1:22" ht="24.9" customHeight="1" x14ac:dyDescent="0.25">
      <c r="A50" s="2">
        <v>1.0104166666666701</v>
      </c>
      <c r="E50" s="6">
        <v>0.66666666666666696</v>
      </c>
      <c r="F50" s="8">
        <v>33.834000000000003</v>
      </c>
      <c r="G50" s="1">
        <v>31.8</v>
      </c>
      <c r="H50" s="3">
        <v>1.0104166666666701</v>
      </c>
      <c r="I50" s="1">
        <v>27</v>
      </c>
      <c r="J50" s="1">
        <v>73.400000000000006</v>
      </c>
      <c r="L50" s="3">
        <v>0.72222222222222099</v>
      </c>
      <c r="M50" s="1">
        <f t="shared" si="0"/>
        <v>38.4</v>
      </c>
      <c r="N50" s="1">
        <f t="shared" si="1"/>
        <v>81.600000000000009</v>
      </c>
      <c r="O50" s="1">
        <v>81.600000000000009</v>
      </c>
      <c r="P50" s="3">
        <v>0.72222222222222099</v>
      </c>
      <c r="Q50" s="1">
        <f t="shared" si="2"/>
        <v>26.4</v>
      </c>
      <c r="S50" s="3">
        <v>0.72222222222222099</v>
      </c>
      <c r="T50" s="1">
        <v>357.6</v>
      </c>
      <c r="U50" s="1">
        <v>4.3899999999999997</v>
      </c>
      <c r="V50" s="1">
        <f t="shared" si="3"/>
        <v>85824</v>
      </c>
    </row>
    <row r="51" spans="1:22" ht="24.9" customHeight="1" x14ac:dyDescent="0.25">
      <c r="A51" s="2">
        <v>1.0520833333333299</v>
      </c>
      <c r="B51" s="1">
        <v>26.7</v>
      </c>
      <c r="C51" s="1">
        <v>85.7</v>
      </c>
      <c r="E51" s="6">
        <v>0.70833333333333404</v>
      </c>
      <c r="F51" s="8">
        <v>33.289333333333303</v>
      </c>
      <c r="G51" s="1">
        <v>30.5</v>
      </c>
      <c r="H51" s="3">
        <v>1.0520833333333299</v>
      </c>
      <c r="I51" s="1">
        <v>26.7</v>
      </c>
      <c r="J51" s="1">
        <v>85.7</v>
      </c>
      <c r="L51" s="3">
        <v>0.72916666666666596</v>
      </c>
      <c r="M51" s="1">
        <f t="shared" si="0"/>
        <v>38.4</v>
      </c>
      <c r="N51" s="1">
        <f t="shared" si="1"/>
        <v>81.600000000000009</v>
      </c>
      <c r="O51" s="1">
        <v>81.600000000000009</v>
      </c>
      <c r="P51" s="3">
        <v>0.72916666666666596</v>
      </c>
      <c r="Q51" s="1">
        <f t="shared" si="2"/>
        <v>26.4</v>
      </c>
      <c r="S51" s="3">
        <v>0.72916666666666596</v>
      </c>
      <c r="T51" s="1">
        <v>391.2</v>
      </c>
      <c r="U51" s="1">
        <v>5.18</v>
      </c>
      <c r="V51" s="1">
        <f t="shared" si="3"/>
        <v>93888</v>
      </c>
    </row>
    <row r="52" spans="1:22" ht="24.9" customHeight="1" x14ac:dyDescent="0.25">
      <c r="A52" s="2">
        <v>1.09375</v>
      </c>
      <c r="B52" s="1">
        <v>26.5</v>
      </c>
      <c r="C52" s="1">
        <v>87.5</v>
      </c>
      <c r="E52" s="6">
        <v>0.75</v>
      </c>
      <c r="F52" s="8">
        <v>32.592666666666602</v>
      </c>
      <c r="G52" s="1">
        <v>29.6</v>
      </c>
      <c r="H52" s="3">
        <v>1.09375</v>
      </c>
      <c r="I52" s="1">
        <v>26.5</v>
      </c>
      <c r="J52" s="1">
        <v>87.5</v>
      </c>
      <c r="L52" s="3">
        <v>0.73611111111111005</v>
      </c>
      <c r="M52" s="1">
        <f t="shared" si="0"/>
        <v>38.4</v>
      </c>
      <c r="N52" s="1">
        <f t="shared" si="1"/>
        <v>81.600000000000009</v>
      </c>
      <c r="O52" s="1">
        <v>81.600000000000009</v>
      </c>
      <c r="P52" s="3">
        <v>0.73611111111111005</v>
      </c>
      <c r="Q52" s="1">
        <f t="shared" si="2"/>
        <v>26.4</v>
      </c>
      <c r="S52" s="3">
        <v>0.73611111111111005</v>
      </c>
      <c r="T52" s="1">
        <v>278.39999999999998</v>
      </c>
      <c r="U52" s="1">
        <v>1.87</v>
      </c>
      <c r="V52" s="1">
        <f t="shared" si="3"/>
        <v>66816</v>
      </c>
    </row>
    <row r="53" spans="1:22" ht="24.9" customHeight="1" x14ac:dyDescent="0.25">
      <c r="A53" s="2">
        <v>1.1354166666666701</v>
      </c>
      <c r="B53" s="1">
        <v>26.4</v>
      </c>
      <c r="C53" s="1">
        <v>91.3</v>
      </c>
      <c r="E53" s="6">
        <v>0.79166666666666696</v>
      </c>
      <c r="F53" s="8">
        <v>31.611000000000001</v>
      </c>
      <c r="G53" s="1">
        <v>29.3</v>
      </c>
      <c r="H53" s="3">
        <v>1.1354166666666701</v>
      </c>
      <c r="I53" s="1">
        <v>27.2</v>
      </c>
      <c r="J53" s="1">
        <v>79.3</v>
      </c>
      <c r="L53" s="3">
        <v>0.74305555555555403</v>
      </c>
      <c r="M53" s="1">
        <f t="shared" si="0"/>
        <v>38.4</v>
      </c>
      <c r="N53" s="1">
        <f t="shared" si="1"/>
        <v>81.600000000000009</v>
      </c>
      <c r="O53" s="1">
        <v>81.600000000000009</v>
      </c>
      <c r="P53" s="3">
        <v>0.74305555555555403</v>
      </c>
      <c r="Q53" s="1">
        <f t="shared" si="2"/>
        <v>26.4</v>
      </c>
      <c r="S53" s="3">
        <v>0.74305555555555403</v>
      </c>
      <c r="T53" s="1">
        <v>300</v>
      </c>
      <c r="U53" s="1">
        <v>3.44</v>
      </c>
      <c r="V53" s="1">
        <f t="shared" si="3"/>
        <v>72000</v>
      </c>
    </row>
    <row r="54" spans="1:22" ht="24.9" customHeight="1" x14ac:dyDescent="0.25">
      <c r="A54" s="2">
        <v>1.1770833333333299</v>
      </c>
      <c r="B54" s="1">
        <v>26.9</v>
      </c>
      <c r="C54" s="1">
        <v>90.1</v>
      </c>
      <c r="E54" s="6">
        <v>0.83333333333333404</v>
      </c>
      <c r="F54" s="8">
        <v>30.648333333333301</v>
      </c>
      <c r="G54" s="1">
        <v>28</v>
      </c>
      <c r="H54" s="3">
        <v>1.1770833333333299</v>
      </c>
      <c r="I54" s="1">
        <v>26.9</v>
      </c>
      <c r="J54" s="1">
        <v>84.1</v>
      </c>
      <c r="L54" s="3">
        <v>0.749999999999999</v>
      </c>
      <c r="M54" s="1">
        <f t="shared" si="0"/>
        <v>38.4</v>
      </c>
      <c r="N54" s="1">
        <f t="shared" si="1"/>
        <v>81.600000000000009</v>
      </c>
      <c r="O54" s="1">
        <v>81.600000000000009</v>
      </c>
      <c r="P54" s="3">
        <v>0.749999999999999</v>
      </c>
      <c r="Q54" s="1">
        <f t="shared" si="2"/>
        <v>26.4</v>
      </c>
      <c r="S54" s="3">
        <v>0.749999999999999</v>
      </c>
      <c r="T54" s="1">
        <v>491.99999999999994</v>
      </c>
      <c r="U54" s="1">
        <v>4.25</v>
      </c>
      <c r="V54" s="1">
        <f t="shared" si="3"/>
        <v>118079.99999999999</v>
      </c>
    </row>
    <row r="55" spans="1:22" ht="24.9" customHeight="1" x14ac:dyDescent="0.25">
      <c r="A55" s="2">
        <v>1.21875</v>
      </c>
      <c r="B55" s="1">
        <v>26.1</v>
      </c>
      <c r="C55" s="1">
        <v>90.6</v>
      </c>
      <c r="E55" s="6">
        <v>0.875</v>
      </c>
      <c r="F55" s="8">
        <v>29.901</v>
      </c>
      <c r="G55" s="1">
        <v>27.2</v>
      </c>
      <c r="H55" s="3">
        <v>1.21875</v>
      </c>
      <c r="I55" s="1">
        <v>27.6</v>
      </c>
      <c r="J55" s="1">
        <v>80.599999999999994</v>
      </c>
      <c r="L55" s="3">
        <v>0.75694444444444298</v>
      </c>
      <c r="M55" s="1">
        <f t="shared" si="0"/>
        <v>38.4</v>
      </c>
      <c r="N55" s="1">
        <f t="shared" si="1"/>
        <v>81.600000000000009</v>
      </c>
      <c r="O55" s="1">
        <v>81.600000000000009</v>
      </c>
      <c r="P55" s="3">
        <v>0.75694444444444298</v>
      </c>
      <c r="Q55" s="1">
        <f t="shared" si="2"/>
        <v>26.4</v>
      </c>
      <c r="S55" s="3">
        <v>0.75694444444444298</v>
      </c>
      <c r="T55" s="1">
        <v>367.2</v>
      </c>
      <c r="U55" s="1">
        <v>2</v>
      </c>
      <c r="V55" s="1">
        <f t="shared" si="3"/>
        <v>88128</v>
      </c>
    </row>
    <row r="56" spans="1:22" ht="24.9" customHeight="1" x14ac:dyDescent="0.25">
      <c r="A56" s="2">
        <v>1.2604166666666701</v>
      </c>
      <c r="B56" s="1">
        <v>25.3</v>
      </c>
      <c r="C56" s="1">
        <v>91.3</v>
      </c>
      <c r="E56" s="6">
        <v>0.91666666666666696</v>
      </c>
      <c r="F56" s="8">
        <v>29.216999999999999</v>
      </c>
      <c r="G56" s="1">
        <v>27.2</v>
      </c>
      <c r="H56" s="3">
        <v>1.2604166666666701</v>
      </c>
      <c r="I56" s="1">
        <v>28.1</v>
      </c>
      <c r="J56" s="1">
        <v>78.3</v>
      </c>
      <c r="L56" s="3">
        <v>0.76388888888888795</v>
      </c>
      <c r="M56" s="1">
        <f t="shared" si="0"/>
        <v>38.4</v>
      </c>
      <c r="N56" s="1">
        <f t="shared" si="1"/>
        <v>81.600000000000009</v>
      </c>
      <c r="O56" s="1">
        <v>81.600000000000009</v>
      </c>
      <c r="P56" s="3">
        <v>0.76388888888888795</v>
      </c>
      <c r="Q56" s="1">
        <f t="shared" si="2"/>
        <v>26.4</v>
      </c>
      <c r="S56" s="3">
        <v>0.76388888888888795</v>
      </c>
      <c r="T56" s="1">
        <v>355.2</v>
      </c>
      <c r="U56" s="1">
        <v>2.41</v>
      </c>
      <c r="V56" s="1">
        <f t="shared" si="3"/>
        <v>85248</v>
      </c>
    </row>
    <row r="57" spans="1:22" ht="24.9" customHeight="1" x14ac:dyDescent="0.25">
      <c r="A57" s="2">
        <v>1.3020833333333299</v>
      </c>
      <c r="B57" s="1">
        <v>25.1</v>
      </c>
      <c r="C57" s="1">
        <v>92.9</v>
      </c>
      <c r="E57" s="6">
        <v>0.95833333333333404</v>
      </c>
      <c r="F57" s="8">
        <v>28.621666666666599</v>
      </c>
      <c r="G57" s="1">
        <v>26.9</v>
      </c>
      <c r="H57" s="3">
        <v>1.3020833333333299</v>
      </c>
      <c r="I57" s="1">
        <v>28.5</v>
      </c>
      <c r="J57" s="1">
        <v>72.900000000000006</v>
      </c>
      <c r="L57" s="3">
        <v>0.77083333333333204</v>
      </c>
      <c r="M57" s="1">
        <f t="shared" si="0"/>
        <v>38.4</v>
      </c>
      <c r="N57" s="1">
        <f t="shared" si="1"/>
        <v>81.600000000000009</v>
      </c>
      <c r="O57" s="1">
        <v>81.600000000000009</v>
      </c>
      <c r="P57" s="3">
        <v>0.77083333333333204</v>
      </c>
      <c r="Q57" s="1">
        <f t="shared" si="2"/>
        <v>26.4</v>
      </c>
      <c r="S57" s="3">
        <v>0.77083333333333204</v>
      </c>
      <c r="T57" s="1">
        <v>302.39999999999998</v>
      </c>
      <c r="U57" s="1">
        <v>5</v>
      </c>
      <c r="V57" s="1">
        <f t="shared" si="3"/>
        <v>72576</v>
      </c>
    </row>
    <row r="58" spans="1:22" ht="24.9" customHeight="1" x14ac:dyDescent="0.25">
      <c r="A58" s="2">
        <v>1.34375</v>
      </c>
      <c r="B58" s="1">
        <v>25.4</v>
      </c>
      <c r="C58" s="1">
        <v>91.4</v>
      </c>
      <c r="E58" s="6">
        <v>1</v>
      </c>
      <c r="F58" s="8">
        <v>28.089666666666599</v>
      </c>
      <c r="G58" s="1">
        <v>27</v>
      </c>
      <c r="H58" s="3">
        <v>1.34375</v>
      </c>
      <c r="I58" s="1">
        <v>29.4</v>
      </c>
      <c r="J58" s="1">
        <v>71.400000000000006</v>
      </c>
      <c r="L58" s="3">
        <v>0.77777777777777701</v>
      </c>
      <c r="M58" s="1">
        <f t="shared" si="0"/>
        <v>38.4</v>
      </c>
      <c r="N58" s="1">
        <f t="shared" si="1"/>
        <v>81.600000000000009</v>
      </c>
      <c r="O58" s="1">
        <v>81.600000000000009</v>
      </c>
      <c r="P58" s="3">
        <v>0.77777777777777701</v>
      </c>
      <c r="Q58" s="1">
        <f t="shared" si="2"/>
        <v>26.4</v>
      </c>
      <c r="S58" s="3">
        <v>0.77777777777777701</v>
      </c>
      <c r="T58" s="1">
        <v>283.2</v>
      </c>
      <c r="U58" s="1">
        <v>2.08</v>
      </c>
      <c r="V58" s="1">
        <f t="shared" si="3"/>
        <v>67968</v>
      </c>
    </row>
    <row r="59" spans="1:22" ht="24.9" customHeight="1" x14ac:dyDescent="0.25">
      <c r="A59" s="2">
        <v>1.3854166666666701</v>
      </c>
      <c r="B59" s="1">
        <v>25.8</v>
      </c>
      <c r="C59" s="1">
        <v>88.2</v>
      </c>
      <c r="H59" s="3"/>
      <c r="L59" s="3">
        <v>0.78472222222222099</v>
      </c>
      <c r="M59" s="1">
        <f t="shared" si="0"/>
        <v>38.4</v>
      </c>
      <c r="N59" s="1">
        <f t="shared" si="1"/>
        <v>81.600000000000009</v>
      </c>
      <c r="O59" s="1">
        <v>81.600000000000009</v>
      </c>
      <c r="P59" s="3">
        <v>0.78472222222222099</v>
      </c>
      <c r="Q59" s="1">
        <f t="shared" si="2"/>
        <v>26.4</v>
      </c>
      <c r="S59" s="3">
        <v>0.78472222222222099</v>
      </c>
      <c r="T59" s="1">
        <v>364.8</v>
      </c>
      <c r="U59" s="1">
        <v>1.91</v>
      </c>
      <c r="V59" s="1">
        <f t="shared" si="3"/>
        <v>87552</v>
      </c>
    </row>
    <row r="60" spans="1:22" ht="24.9" customHeight="1" x14ac:dyDescent="0.25">
      <c r="G60" s="7">
        <f>G47-F47</f>
        <v>-1.3666666666665961</v>
      </c>
      <c r="L60" s="3">
        <v>0.79166666666666496</v>
      </c>
      <c r="M60" s="1">
        <f t="shared" si="0"/>
        <v>38.4</v>
      </c>
      <c r="N60" s="1">
        <f t="shared" si="1"/>
        <v>81.600000000000009</v>
      </c>
      <c r="O60" s="1">
        <v>81.600000000000009</v>
      </c>
      <c r="P60" s="3">
        <v>0.79166666666666496</v>
      </c>
      <c r="Q60" s="1">
        <f t="shared" si="2"/>
        <v>26.4</v>
      </c>
      <c r="S60" s="3">
        <v>0.79166666666666496</v>
      </c>
      <c r="T60" s="1">
        <v>324</v>
      </c>
      <c r="U60" s="1">
        <v>0.92</v>
      </c>
      <c r="V60" s="1">
        <f t="shared" si="3"/>
        <v>77760</v>
      </c>
    </row>
    <row r="61" spans="1:22" ht="24.9" customHeight="1" x14ac:dyDescent="0.25">
      <c r="G61" s="7">
        <f t="shared" ref="G61:G71" si="4">G48-F48</f>
        <v>0.15833333333340249</v>
      </c>
      <c r="H61" s="1" t="s">
        <v>25</v>
      </c>
      <c r="I61" s="1">
        <v>26</v>
      </c>
      <c r="L61" s="3">
        <v>0.79861111111111005</v>
      </c>
      <c r="M61" s="1">
        <f t="shared" si="0"/>
        <v>38.4</v>
      </c>
      <c r="N61" s="1">
        <f t="shared" si="1"/>
        <v>81.600000000000009</v>
      </c>
      <c r="O61" s="1">
        <v>81.600000000000009</v>
      </c>
      <c r="P61" s="3">
        <v>0.79861111111111005</v>
      </c>
      <c r="Q61" s="1">
        <f t="shared" si="2"/>
        <v>26.4</v>
      </c>
      <c r="S61" s="3">
        <v>0.79861111111111005</v>
      </c>
      <c r="T61" s="1">
        <v>292.8</v>
      </c>
      <c r="U61" s="1">
        <v>5.07</v>
      </c>
      <c r="V61" s="1">
        <f t="shared" si="3"/>
        <v>70272</v>
      </c>
    </row>
    <row r="62" spans="1:22" ht="24.9" customHeight="1" x14ac:dyDescent="0.25">
      <c r="G62" s="7">
        <f t="shared" si="4"/>
        <v>-1.3999999999999986</v>
      </c>
      <c r="H62" s="1" t="s">
        <v>23</v>
      </c>
      <c r="I62" s="1">
        <v>350</v>
      </c>
      <c r="L62" s="3">
        <v>0.80555555555555403</v>
      </c>
      <c r="M62" s="1">
        <f t="shared" si="0"/>
        <v>38.4</v>
      </c>
      <c r="N62" s="1">
        <f t="shared" si="1"/>
        <v>81.600000000000009</v>
      </c>
      <c r="O62" s="1">
        <v>81.600000000000009</v>
      </c>
      <c r="P62" s="3">
        <v>0.80555555555555403</v>
      </c>
      <c r="Q62" s="1">
        <f t="shared" si="2"/>
        <v>26.4</v>
      </c>
      <c r="S62" s="3">
        <v>0.80555555555555403</v>
      </c>
      <c r="T62" s="1">
        <v>348</v>
      </c>
      <c r="U62" s="1">
        <v>2.91</v>
      </c>
      <c r="V62" s="1">
        <f t="shared" si="3"/>
        <v>83520</v>
      </c>
    </row>
    <row r="63" spans="1:22" ht="24.9" customHeight="1" x14ac:dyDescent="0.25">
      <c r="G63" s="7">
        <f t="shared" si="4"/>
        <v>-2.0340000000000025</v>
      </c>
      <c r="H63" s="1" t="s">
        <v>26</v>
      </c>
      <c r="I63" s="1">
        <v>10</v>
      </c>
      <c r="L63" s="3">
        <v>0.812499999999999</v>
      </c>
      <c r="M63" s="1">
        <f t="shared" si="0"/>
        <v>38.4</v>
      </c>
      <c r="N63" s="1">
        <f t="shared" si="1"/>
        <v>81.600000000000009</v>
      </c>
      <c r="O63" s="1">
        <v>81.600000000000009</v>
      </c>
      <c r="P63" s="3">
        <v>0.812499999999999</v>
      </c>
      <c r="Q63" s="1">
        <f t="shared" si="2"/>
        <v>26.4</v>
      </c>
      <c r="S63" s="3">
        <v>0.812499999999999</v>
      </c>
      <c r="T63" s="1">
        <v>340.79999999999995</v>
      </c>
      <c r="U63" s="1">
        <v>5.54</v>
      </c>
      <c r="V63" s="1">
        <f t="shared" si="3"/>
        <v>81791.999999999985</v>
      </c>
    </row>
    <row r="64" spans="1:22" ht="24.9" customHeight="1" x14ac:dyDescent="0.25">
      <c r="G64" s="7">
        <f t="shared" si="4"/>
        <v>-2.7893333333333032</v>
      </c>
      <c r="H64" s="1" t="s">
        <v>24</v>
      </c>
      <c r="I64" s="1" t="s">
        <v>27</v>
      </c>
      <c r="L64" s="3">
        <v>0.81944444444444298</v>
      </c>
      <c r="M64" s="1">
        <f t="shared" si="0"/>
        <v>38.4</v>
      </c>
      <c r="N64" s="1">
        <f t="shared" si="1"/>
        <v>81.600000000000009</v>
      </c>
      <c r="O64" s="1">
        <v>81.600000000000009</v>
      </c>
      <c r="P64" s="3">
        <v>0.81944444444444298</v>
      </c>
      <c r="Q64" s="1">
        <f t="shared" si="2"/>
        <v>26.4</v>
      </c>
      <c r="S64" s="3">
        <v>0.81944444444444298</v>
      </c>
      <c r="T64" s="1">
        <v>283.2</v>
      </c>
      <c r="U64" s="1">
        <v>1.08</v>
      </c>
      <c r="V64" s="1">
        <f t="shared" si="3"/>
        <v>67968</v>
      </c>
    </row>
    <row r="65" spans="6:22" ht="24.9" customHeight="1" x14ac:dyDescent="0.25">
      <c r="G65" s="7">
        <f t="shared" si="4"/>
        <v>-2.9926666666666009</v>
      </c>
      <c r="L65" s="3">
        <v>0.82638888888888695</v>
      </c>
      <c r="M65" s="1">
        <f t="shared" si="0"/>
        <v>38.4</v>
      </c>
      <c r="N65" s="1">
        <f t="shared" si="1"/>
        <v>81.600000000000009</v>
      </c>
      <c r="O65" s="1">
        <v>81.600000000000009</v>
      </c>
      <c r="P65" s="3">
        <v>0.82638888888888695</v>
      </c>
      <c r="Q65" s="1">
        <f t="shared" si="2"/>
        <v>26.4</v>
      </c>
      <c r="S65" s="3">
        <v>0.82638888888888695</v>
      </c>
      <c r="T65" s="1">
        <v>314.40000000000003</v>
      </c>
      <c r="U65" s="1">
        <v>3.16</v>
      </c>
      <c r="V65" s="1">
        <f t="shared" si="3"/>
        <v>75456.000000000015</v>
      </c>
    </row>
    <row r="66" spans="6:22" ht="24.9" customHeight="1" x14ac:dyDescent="0.25">
      <c r="G66" s="7">
        <f t="shared" si="4"/>
        <v>-2.3109999999999999</v>
      </c>
      <c r="L66" s="3">
        <v>0.83333333333333204</v>
      </c>
      <c r="M66" s="1">
        <f t="shared" si="0"/>
        <v>38.4</v>
      </c>
      <c r="N66" s="1">
        <f t="shared" si="1"/>
        <v>81.600000000000009</v>
      </c>
      <c r="O66" s="1">
        <v>81.600000000000009</v>
      </c>
      <c r="P66" s="3">
        <v>0.83333333333333204</v>
      </c>
      <c r="Q66" s="1">
        <f t="shared" si="2"/>
        <v>26.4</v>
      </c>
      <c r="S66" s="3">
        <v>0.83333333333333204</v>
      </c>
      <c r="T66" s="1">
        <v>331.2</v>
      </c>
      <c r="U66" s="1">
        <v>2.87</v>
      </c>
      <c r="V66" s="1">
        <f t="shared" si="3"/>
        <v>79488</v>
      </c>
    </row>
    <row r="67" spans="6:22" ht="24.9" customHeight="1" x14ac:dyDescent="0.25">
      <c r="G67" s="7">
        <f t="shared" si="4"/>
        <v>-2.6483333333333015</v>
      </c>
      <c r="L67" s="3">
        <v>0.84027777777777601</v>
      </c>
      <c r="M67" s="1">
        <f t="shared" ref="M67:M130" si="5">0.16*240</f>
        <v>38.4</v>
      </c>
      <c r="N67" s="1">
        <f t="shared" ref="N67:N130" si="6">0.34*240</f>
        <v>81.600000000000009</v>
      </c>
      <c r="O67" s="1">
        <v>81.600000000000009</v>
      </c>
      <c r="P67" s="3">
        <v>0.84027777777777601</v>
      </c>
      <c r="Q67" s="1">
        <f t="shared" ref="Q67:Q130" si="7">0.11*240</f>
        <v>26.4</v>
      </c>
      <c r="S67" s="3">
        <v>0.84027777777777601</v>
      </c>
      <c r="T67" s="1">
        <v>540</v>
      </c>
      <c r="U67" s="1">
        <v>2.5299999999999998</v>
      </c>
      <c r="V67" s="1">
        <f t="shared" ref="V67:V130" si="8">T67*240</f>
        <v>129600</v>
      </c>
    </row>
    <row r="68" spans="6:22" ht="24.9" customHeight="1" x14ac:dyDescent="0.25">
      <c r="F68" s="1" t="s">
        <v>28</v>
      </c>
      <c r="G68" s="7">
        <f>G55-F55</f>
        <v>-2.7010000000000005</v>
      </c>
      <c r="L68" s="3">
        <v>0.84722222222222099</v>
      </c>
      <c r="M68" s="1">
        <f t="shared" si="5"/>
        <v>38.4</v>
      </c>
      <c r="N68" s="1">
        <f t="shared" si="6"/>
        <v>81.600000000000009</v>
      </c>
      <c r="O68" s="1">
        <v>81.600000000000009</v>
      </c>
      <c r="P68" s="3">
        <v>0.84722222222222099</v>
      </c>
      <c r="Q68" s="1">
        <f t="shared" si="7"/>
        <v>26.4</v>
      </c>
      <c r="S68" s="3">
        <v>0.84722222222222099</v>
      </c>
      <c r="T68" s="1">
        <v>364.8</v>
      </c>
      <c r="U68" s="1">
        <v>4.3899999999999997</v>
      </c>
      <c r="V68" s="1">
        <f t="shared" si="8"/>
        <v>87552</v>
      </c>
    </row>
    <row r="69" spans="6:22" ht="24.9" customHeight="1" x14ac:dyDescent="0.25">
      <c r="F69" s="1">
        <v>6462849.8537134603</v>
      </c>
      <c r="G69" s="7">
        <f t="shared" si="4"/>
        <v>-2.0169999999999995</v>
      </c>
      <c r="H69" s="1">
        <f>F69/3600000</f>
        <v>1.7952360704759611</v>
      </c>
      <c r="I69" s="4">
        <f>H69*1.25</f>
        <v>2.2440450880949516</v>
      </c>
      <c r="J69" s="1">
        <v>2.31</v>
      </c>
      <c r="K69" s="4">
        <f>J69-I69</f>
        <v>6.595491190504843E-2</v>
      </c>
      <c r="L69" s="3">
        <v>0.85416666666666496</v>
      </c>
      <c r="M69" s="1">
        <f t="shared" si="5"/>
        <v>38.4</v>
      </c>
      <c r="N69" s="1">
        <f t="shared" si="6"/>
        <v>81.600000000000009</v>
      </c>
      <c r="O69" s="1">
        <v>81.600000000000009</v>
      </c>
      <c r="P69" s="3">
        <v>0.85416666666666496</v>
      </c>
      <c r="Q69" s="1">
        <f t="shared" si="7"/>
        <v>26.4</v>
      </c>
      <c r="S69" s="3">
        <v>0.85416666666666496</v>
      </c>
      <c r="T69" s="1">
        <v>328.8</v>
      </c>
      <c r="U69" s="1">
        <v>4.05</v>
      </c>
      <c r="V69" s="1">
        <f t="shared" si="8"/>
        <v>78912</v>
      </c>
    </row>
    <row r="70" spans="6:22" ht="24.9" customHeight="1" x14ac:dyDescent="0.25">
      <c r="F70" s="1">
        <v>6386736.6450343803</v>
      </c>
      <c r="G70" s="7">
        <f t="shared" si="4"/>
        <v>-1.7216666666666001</v>
      </c>
      <c r="H70" s="1">
        <f t="shared" ref="H70:H92" si="9">F70/3600000</f>
        <v>1.7740935125095501</v>
      </c>
      <c r="I70" s="4">
        <f t="shared" ref="I70:I92" si="10">H70*1.25</f>
        <v>2.2176168906369376</v>
      </c>
      <c r="J70" s="1">
        <v>2.35</v>
      </c>
      <c r="K70" s="4">
        <f t="shared" ref="K70:K92" si="11">J70-I70</f>
        <v>0.13238310936306252</v>
      </c>
      <c r="L70" s="3">
        <v>0.86111111111111005</v>
      </c>
      <c r="M70" s="1">
        <f t="shared" si="5"/>
        <v>38.4</v>
      </c>
      <c r="N70" s="1">
        <f t="shared" si="6"/>
        <v>81.600000000000009</v>
      </c>
      <c r="O70" s="1">
        <v>81.600000000000009</v>
      </c>
      <c r="P70" s="3">
        <v>0.86111111111111005</v>
      </c>
      <c r="Q70" s="1">
        <f t="shared" si="7"/>
        <v>26.4</v>
      </c>
      <c r="S70" s="3">
        <v>0.86111111111111005</v>
      </c>
      <c r="T70" s="1">
        <v>396</v>
      </c>
      <c r="U70" s="1">
        <v>5.0599999999999996</v>
      </c>
      <c r="V70" s="1">
        <f t="shared" si="8"/>
        <v>95040</v>
      </c>
    </row>
    <row r="71" spans="6:22" ht="24.9" customHeight="1" x14ac:dyDescent="0.25">
      <c r="F71" s="1">
        <v>6333087.7239735099</v>
      </c>
      <c r="G71" s="7">
        <f t="shared" si="4"/>
        <v>-1.0896666666665986</v>
      </c>
      <c r="H71" s="1">
        <f t="shared" si="9"/>
        <v>1.759191034437086</v>
      </c>
      <c r="I71" s="4">
        <f t="shared" si="10"/>
        <v>2.1989887930463574</v>
      </c>
      <c r="J71" s="1">
        <v>2.16</v>
      </c>
      <c r="K71" s="4">
        <f t="shared" si="11"/>
        <v>-3.8988793046357273E-2</v>
      </c>
      <c r="L71" s="3">
        <v>0.86805555555555403</v>
      </c>
      <c r="M71" s="1">
        <f t="shared" si="5"/>
        <v>38.4</v>
      </c>
      <c r="N71" s="1">
        <f t="shared" si="6"/>
        <v>81.600000000000009</v>
      </c>
      <c r="O71" s="1">
        <v>81.600000000000009</v>
      </c>
      <c r="P71" s="3">
        <v>0.86805555555555403</v>
      </c>
      <c r="Q71" s="1">
        <f t="shared" si="7"/>
        <v>26.4</v>
      </c>
      <c r="S71" s="3">
        <v>0.86805555555555403</v>
      </c>
      <c r="T71" s="1">
        <v>340.79999999999995</v>
      </c>
      <c r="U71" s="1">
        <v>2.34</v>
      </c>
      <c r="V71" s="1">
        <f t="shared" si="8"/>
        <v>81791.999999999985</v>
      </c>
    </row>
    <row r="72" spans="6:22" ht="24.9" customHeight="1" x14ac:dyDescent="0.25">
      <c r="F72" s="1">
        <v>6286202.7204153799</v>
      </c>
      <c r="H72" s="1">
        <f t="shared" si="9"/>
        <v>1.7461674223376056</v>
      </c>
      <c r="I72" s="4">
        <f t="shared" si="10"/>
        <v>2.1827092779220072</v>
      </c>
      <c r="J72" s="1">
        <v>2.23</v>
      </c>
      <c r="K72" s="4">
        <f t="shared" si="11"/>
        <v>4.7290722077992786E-2</v>
      </c>
      <c r="L72" s="3">
        <v>0.874999999999998</v>
      </c>
      <c r="M72" s="1">
        <f t="shared" si="5"/>
        <v>38.4</v>
      </c>
      <c r="N72" s="1">
        <f t="shared" si="6"/>
        <v>81.600000000000009</v>
      </c>
      <c r="O72" s="1">
        <v>81.600000000000009</v>
      </c>
      <c r="P72" s="3">
        <v>0.874999999999998</v>
      </c>
      <c r="Q72" s="1">
        <f t="shared" si="7"/>
        <v>26.4</v>
      </c>
      <c r="S72" s="3">
        <v>0.874999999999998</v>
      </c>
      <c r="T72" s="1">
        <v>295.2</v>
      </c>
      <c r="U72" s="1">
        <v>2.21</v>
      </c>
      <c r="V72" s="1">
        <f t="shared" si="8"/>
        <v>70848</v>
      </c>
    </row>
    <row r="73" spans="6:22" ht="24.9" customHeight="1" x14ac:dyDescent="0.25">
      <c r="F73" s="1">
        <v>6248575.4871088397</v>
      </c>
      <c r="H73" s="1">
        <f t="shared" si="9"/>
        <v>1.7357154130857888</v>
      </c>
      <c r="I73" s="4">
        <f t="shared" si="10"/>
        <v>2.1696442663572362</v>
      </c>
      <c r="J73" s="1">
        <v>2.2200000000000002</v>
      </c>
      <c r="K73" s="4">
        <f t="shared" si="11"/>
        <v>5.0355733642764022E-2</v>
      </c>
      <c r="L73" s="3">
        <v>0.88194444444444298</v>
      </c>
      <c r="M73" s="1">
        <f t="shared" si="5"/>
        <v>38.4</v>
      </c>
      <c r="N73" s="1">
        <f t="shared" si="6"/>
        <v>81.600000000000009</v>
      </c>
      <c r="O73" s="1">
        <v>81.600000000000009</v>
      </c>
      <c r="P73" s="3">
        <v>0.88194444444444298</v>
      </c>
      <c r="Q73" s="1">
        <f t="shared" si="7"/>
        <v>26.4</v>
      </c>
      <c r="S73" s="3">
        <v>0.88194444444444298</v>
      </c>
      <c r="T73" s="1">
        <v>259.20000000000005</v>
      </c>
      <c r="U73" s="1">
        <v>2.71</v>
      </c>
      <c r="V73" s="1">
        <f t="shared" si="8"/>
        <v>62208.000000000015</v>
      </c>
    </row>
    <row r="74" spans="6:22" ht="24.9" customHeight="1" x14ac:dyDescent="0.25">
      <c r="F74" s="1">
        <v>6253743.8248795299</v>
      </c>
      <c r="H74" s="1">
        <f t="shared" si="9"/>
        <v>1.7371510624665361</v>
      </c>
      <c r="I74" s="4">
        <f t="shared" si="10"/>
        <v>2.1714388280831702</v>
      </c>
      <c r="J74" s="1">
        <v>2.21</v>
      </c>
      <c r="K74" s="4">
        <f t="shared" si="11"/>
        <v>3.8561171916829728E-2</v>
      </c>
      <c r="L74" s="3">
        <v>0.88888888888888695</v>
      </c>
      <c r="M74" s="1">
        <f t="shared" si="5"/>
        <v>38.4</v>
      </c>
      <c r="N74" s="1">
        <f t="shared" si="6"/>
        <v>81.600000000000009</v>
      </c>
      <c r="O74" s="1">
        <v>81.600000000000009</v>
      </c>
      <c r="P74" s="3">
        <v>0.88888888888888695</v>
      </c>
      <c r="Q74" s="1">
        <f t="shared" si="7"/>
        <v>26.4</v>
      </c>
      <c r="S74" s="3">
        <v>0.88888888888888695</v>
      </c>
      <c r="T74" s="1">
        <v>297.60000000000002</v>
      </c>
      <c r="U74" s="1">
        <v>3.86</v>
      </c>
      <c r="V74" s="1">
        <f t="shared" si="8"/>
        <v>71424</v>
      </c>
    </row>
    <row r="75" spans="6:22" ht="24.9" customHeight="1" x14ac:dyDescent="0.25">
      <c r="F75" s="1">
        <v>6330473.9354034401</v>
      </c>
      <c r="H75" s="1">
        <f t="shared" si="9"/>
        <v>1.7584649820565112</v>
      </c>
      <c r="I75" s="4">
        <f t="shared" si="10"/>
        <v>2.198081227570639</v>
      </c>
      <c r="J75" s="1">
        <v>2.1309999999999998</v>
      </c>
      <c r="K75" s="4">
        <f t="shared" si="11"/>
        <v>-6.7081227570639168E-2</v>
      </c>
      <c r="L75" s="3">
        <v>0.89583333333333204</v>
      </c>
      <c r="M75" s="1">
        <f t="shared" si="5"/>
        <v>38.4</v>
      </c>
      <c r="N75" s="1">
        <f t="shared" si="6"/>
        <v>81.600000000000009</v>
      </c>
      <c r="O75" s="1">
        <v>81.600000000000009</v>
      </c>
      <c r="P75" s="3">
        <v>0.89583333333333204</v>
      </c>
      <c r="Q75" s="1">
        <f t="shared" si="7"/>
        <v>26.4</v>
      </c>
      <c r="S75" s="3">
        <v>0.89583333333333204</v>
      </c>
      <c r="T75" s="1">
        <v>261.60000000000002</v>
      </c>
      <c r="U75" s="1">
        <v>0.86</v>
      </c>
      <c r="V75" s="1">
        <f t="shared" si="8"/>
        <v>62784.000000000007</v>
      </c>
    </row>
    <row r="76" spans="6:22" ht="24.9" customHeight="1" x14ac:dyDescent="0.25">
      <c r="F76" s="1">
        <v>5962733.4384944802</v>
      </c>
      <c r="H76" s="1">
        <f t="shared" si="9"/>
        <v>1.6563148440262445</v>
      </c>
      <c r="I76" s="4">
        <f t="shared" si="10"/>
        <v>2.0703935550328056</v>
      </c>
      <c r="J76" s="1">
        <v>2.0099999999999998</v>
      </c>
      <c r="K76" s="4">
        <f t="shared" si="11"/>
        <v>-6.0393555032805857E-2</v>
      </c>
      <c r="L76" s="3">
        <v>0.90277777777777601</v>
      </c>
      <c r="M76" s="1">
        <f t="shared" si="5"/>
        <v>38.4</v>
      </c>
      <c r="N76" s="1">
        <f t="shared" si="6"/>
        <v>81.600000000000009</v>
      </c>
      <c r="O76" s="1">
        <v>81.600000000000009</v>
      </c>
      <c r="P76" s="3">
        <v>0.90277777777777601</v>
      </c>
      <c r="Q76" s="1">
        <f t="shared" si="7"/>
        <v>26.4</v>
      </c>
      <c r="S76" s="3">
        <v>0.90277777777777601</v>
      </c>
      <c r="T76" s="1">
        <v>244.8</v>
      </c>
      <c r="U76" s="1">
        <v>3.08</v>
      </c>
      <c r="V76" s="1">
        <f t="shared" si="8"/>
        <v>58752</v>
      </c>
    </row>
    <row r="77" spans="6:22" ht="24.9" customHeight="1" x14ac:dyDescent="0.25">
      <c r="F77" s="1">
        <v>6263125.0881623002</v>
      </c>
      <c r="H77" s="1">
        <f t="shared" si="9"/>
        <v>1.7397569689339722</v>
      </c>
      <c r="I77" s="4">
        <f t="shared" si="10"/>
        <v>2.1746962111674653</v>
      </c>
      <c r="J77" s="1">
        <v>2.1</v>
      </c>
      <c r="K77" s="4">
        <f t="shared" si="11"/>
        <v>-7.4696211167465165E-2</v>
      </c>
      <c r="L77" s="3">
        <v>0.90972222222221999</v>
      </c>
      <c r="M77" s="1">
        <f t="shared" si="5"/>
        <v>38.4</v>
      </c>
      <c r="N77" s="1">
        <f t="shared" si="6"/>
        <v>81.600000000000009</v>
      </c>
      <c r="O77" s="1">
        <v>81.600000000000009</v>
      </c>
      <c r="P77" s="3">
        <v>0.90972222222221999</v>
      </c>
      <c r="Q77" s="1">
        <f t="shared" si="7"/>
        <v>26.4</v>
      </c>
      <c r="S77" s="3">
        <v>0.90972222222221999</v>
      </c>
      <c r="T77" s="1">
        <v>518.40000000000009</v>
      </c>
      <c r="U77" s="1">
        <v>2.77</v>
      </c>
      <c r="V77" s="1">
        <f t="shared" si="8"/>
        <v>124416.00000000003</v>
      </c>
    </row>
    <row r="78" spans="6:22" ht="24.9" customHeight="1" x14ac:dyDescent="0.25">
      <c r="F78" s="1">
        <v>6557046.24761358</v>
      </c>
      <c r="H78" s="1">
        <f t="shared" si="9"/>
        <v>1.8214017354482166</v>
      </c>
      <c r="I78" s="4">
        <f t="shared" si="10"/>
        <v>2.2767521693102708</v>
      </c>
      <c r="J78" s="1">
        <v>2.2200000000000002</v>
      </c>
      <c r="K78" s="4">
        <f t="shared" si="11"/>
        <v>-5.6752169310270606E-2</v>
      </c>
      <c r="L78" s="3">
        <v>0.91666666666666496</v>
      </c>
      <c r="M78" s="1">
        <f t="shared" si="5"/>
        <v>38.4</v>
      </c>
      <c r="N78" s="1">
        <f t="shared" si="6"/>
        <v>81.600000000000009</v>
      </c>
      <c r="O78" s="1">
        <v>81.600000000000009</v>
      </c>
      <c r="P78" s="3">
        <v>0.91666666666666496</v>
      </c>
      <c r="Q78" s="1">
        <f t="shared" si="7"/>
        <v>26.4</v>
      </c>
      <c r="S78" s="3">
        <v>0.91666666666666496</v>
      </c>
      <c r="T78" s="1">
        <v>288</v>
      </c>
      <c r="U78" s="1">
        <v>2.06</v>
      </c>
      <c r="V78" s="1">
        <f t="shared" si="8"/>
        <v>69120</v>
      </c>
    </row>
    <row r="79" spans="6:22" ht="24.9" customHeight="1" x14ac:dyDescent="0.25">
      <c r="F79" s="1">
        <v>6833891.5309272902</v>
      </c>
      <c r="H79" s="1">
        <f t="shared" si="9"/>
        <v>1.8983032030353584</v>
      </c>
      <c r="I79" s="4">
        <f t="shared" si="10"/>
        <v>2.372879003794198</v>
      </c>
      <c r="J79" s="1">
        <v>2.4500000000000002</v>
      </c>
      <c r="K79" s="4">
        <f t="shared" si="11"/>
        <v>7.712099620580215E-2</v>
      </c>
      <c r="L79" s="3">
        <v>0.92361111111110905</v>
      </c>
      <c r="M79" s="1">
        <f t="shared" si="5"/>
        <v>38.4</v>
      </c>
      <c r="N79" s="1">
        <f t="shared" si="6"/>
        <v>81.600000000000009</v>
      </c>
      <c r="O79" s="1">
        <v>81.600000000000009</v>
      </c>
      <c r="P79" s="3">
        <v>0.92361111111110905</v>
      </c>
      <c r="Q79" s="1">
        <f t="shared" si="7"/>
        <v>26.4</v>
      </c>
      <c r="S79" s="3">
        <v>0.92361111111110905</v>
      </c>
      <c r="T79" s="1">
        <v>328.8</v>
      </c>
      <c r="U79" s="1">
        <v>2</v>
      </c>
      <c r="V79" s="1">
        <f t="shared" si="8"/>
        <v>78912</v>
      </c>
    </row>
    <row r="80" spans="6:22" ht="24.9" customHeight="1" x14ac:dyDescent="0.25">
      <c r="F80" s="1">
        <v>7052409.4807869196</v>
      </c>
      <c r="H80" s="1">
        <f t="shared" si="9"/>
        <v>1.9590026335519222</v>
      </c>
      <c r="I80" s="4">
        <f t="shared" si="10"/>
        <v>2.4487532919399029</v>
      </c>
      <c r="J80" s="1">
        <v>2.4500000000000002</v>
      </c>
      <c r="K80" s="4">
        <f t="shared" si="11"/>
        <v>1.2467080600973013E-3</v>
      </c>
      <c r="L80" s="3">
        <v>0.93055555555555403</v>
      </c>
      <c r="M80" s="1">
        <f t="shared" si="5"/>
        <v>38.4</v>
      </c>
      <c r="N80" s="1">
        <f t="shared" si="6"/>
        <v>81.600000000000009</v>
      </c>
      <c r="O80" s="1">
        <v>81.600000000000009</v>
      </c>
      <c r="P80" s="3">
        <v>0.93055555555555403</v>
      </c>
      <c r="Q80" s="1">
        <f t="shared" si="7"/>
        <v>26.4</v>
      </c>
      <c r="S80" s="3">
        <v>0.93055555555555403</v>
      </c>
      <c r="T80" s="1">
        <v>273.59999999999997</v>
      </c>
      <c r="U80" s="1">
        <v>4.8899999999999997</v>
      </c>
      <c r="V80" s="1">
        <f t="shared" si="8"/>
        <v>65663.999999999985</v>
      </c>
    </row>
    <row r="81" spans="6:22" ht="24.9" customHeight="1" x14ac:dyDescent="0.25">
      <c r="F81" s="1">
        <v>7182314.5003385004</v>
      </c>
      <c r="H81" s="1">
        <f t="shared" si="9"/>
        <v>1.995087361205139</v>
      </c>
      <c r="I81" s="4">
        <f t="shared" si="10"/>
        <v>2.4938592015064236</v>
      </c>
      <c r="J81" s="1">
        <v>2.63</v>
      </c>
      <c r="K81" s="4">
        <f t="shared" si="11"/>
        <v>0.1361407984935763</v>
      </c>
      <c r="L81" s="3">
        <v>0.937499999999998</v>
      </c>
      <c r="M81" s="1">
        <f t="shared" si="5"/>
        <v>38.4</v>
      </c>
      <c r="N81" s="1">
        <f t="shared" si="6"/>
        <v>81.600000000000009</v>
      </c>
      <c r="O81" s="1">
        <v>81.600000000000009</v>
      </c>
      <c r="P81" s="3">
        <v>0.937499999999998</v>
      </c>
      <c r="Q81" s="1">
        <f t="shared" si="7"/>
        <v>26.4</v>
      </c>
      <c r="S81" s="3">
        <v>0.937499999999998</v>
      </c>
      <c r="T81" s="1">
        <v>324</v>
      </c>
      <c r="U81" s="1">
        <v>2.36</v>
      </c>
      <c r="V81" s="1">
        <f t="shared" si="8"/>
        <v>77760</v>
      </c>
    </row>
    <row r="82" spans="6:22" ht="24.9" customHeight="1" x14ac:dyDescent="0.25">
      <c r="F82" s="1">
        <v>7206541.3149702596</v>
      </c>
      <c r="H82" s="1">
        <f t="shared" si="9"/>
        <v>2.001817031936183</v>
      </c>
      <c r="I82" s="4">
        <f t="shared" si="10"/>
        <v>2.5022712899202286</v>
      </c>
      <c r="J82" s="1">
        <v>2.66</v>
      </c>
      <c r="K82" s="4">
        <f t="shared" si="11"/>
        <v>0.15772871007977152</v>
      </c>
      <c r="L82" s="3">
        <v>0.94444444444444298</v>
      </c>
      <c r="M82" s="1">
        <f t="shared" si="5"/>
        <v>38.4</v>
      </c>
      <c r="N82" s="1">
        <f t="shared" si="6"/>
        <v>81.600000000000009</v>
      </c>
      <c r="O82" s="1">
        <v>81.600000000000009</v>
      </c>
      <c r="P82" s="3">
        <v>0.94444444444444298</v>
      </c>
      <c r="Q82" s="1">
        <f t="shared" si="7"/>
        <v>26.4</v>
      </c>
      <c r="S82" s="3">
        <v>0.94444444444444298</v>
      </c>
      <c r="T82" s="1">
        <v>355.2</v>
      </c>
      <c r="U82" s="1">
        <v>2.37</v>
      </c>
      <c r="V82" s="1">
        <f t="shared" si="8"/>
        <v>85248</v>
      </c>
    </row>
    <row r="83" spans="6:22" ht="24.9" customHeight="1" x14ac:dyDescent="0.25">
      <c r="F83" s="1">
        <v>7213964.97207921</v>
      </c>
      <c r="H83" s="1">
        <f t="shared" si="9"/>
        <v>2.0038791589108915</v>
      </c>
      <c r="I83" s="4">
        <f t="shared" si="10"/>
        <v>2.5048489486386143</v>
      </c>
      <c r="J83" s="1">
        <v>2.4300000000000002</v>
      </c>
      <c r="K83" s="4">
        <f t="shared" si="11"/>
        <v>-7.4848948638614132E-2</v>
      </c>
      <c r="L83" s="3">
        <v>0.95138888888888695</v>
      </c>
      <c r="M83" s="1">
        <f t="shared" si="5"/>
        <v>38.4</v>
      </c>
      <c r="N83" s="1">
        <f t="shared" si="6"/>
        <v>81.600000000000009</v>
      </c>
      <c r="O83" s="1">
        <v>81.600000000000009</v>
      </c>
      <c r="P83" s="3">
        <v>0.95138888888888695</v>
      </c>
      <c r="Q83" s="1">
        <f t="shared" si="7"/>
        <v>26.4</v>
      </c>
      <c r="S83" s="3">
        <v>0.95138888888888695</v>
      </c>
      <c r="T83" s="1">
        <v>314.40000000000003</v>
      </c>
      <c r="U83" s="1">
        <v>3.73</v>
      </c>
      <c r="V83" s="1">
        <f t="shared" si="8"/>
        <v>75456.000000000015</v>
      </c>
    </row>
    <row r="84" spans="6:22" ht="24.9" customHeight="1" x14ac:dyDescent="0.25">
      <c r="F84" s="1">
        <v>7201502.8159696301</v>
      </c>
      <c r="H84" s="1">
        <f t="shared" si="9"/>
        <v>2.0004174488804529</v>
      </c>
      <c r="I84" s="4">
        <f t="shared" si="10"/>
        <v>2.5005218111005663</v>
      </c>
      <c r="J84" s="1">
        <v>2.5499999999999998</v>
      </c>
      <c r="K84" s="4">
        <f t="shared" si="11"/>
        <v>4.9478188899433562E-2</v>
      </c>
      <c r="L84" s="3">
        <v>0.95833333333333104</v>
      </c>
      <c r="M84" s="1">
        <f t="shared" si="5"/>
        <v>38.4</v>
      </c>
      <c r="N84" s="1">
        <f t="shared" si="6"/>
        <v>81.600000000000009</v>
      </c>
      <c r="O84" s="1">
        <v>81.600000000000009</v>
      </c>
      <c r="P84" s="3">
        <v>0.95833333333333104</v>
      </c>
      <c r="Q84" s="1">
        <f t="shared" si="7"/>
        <v>26.4</v>
      </c>
      <c r="S84" s="3">
        <v>0.95833333333333104</v>
      </c>
      <c r="T84" s="1">
        <v>319.20000000000005</v>
      </c>
      <c r="U84" s="1">
        <v>0.97</v>
      </c>
      <c r="V84" s="1">
        <f t="shared" si="8"/>
        <v>76608.000000000015</v>
      </c>
    </row>
    <row r="85" spans="6:22" ht="24.9" customHeight="1" x14ac:dyDescent="0.25">
      <c r="F85" s="1">
        <v>7150786.0831498802</v>
      </c>
      <c r="H85" s="1">
        <f t="shared" si="9"/>
        <v>1.9863294675416334</v>
      </c>
      <c r="I85" s="4">
        <f t="shared" si="10"/>
        <v>2.4829118344270418</v>
      </c>
      <c r="J85" s="1">
        <v>2.4900000000000002</v>
      </c>
      <c r="K85" s="4">
        <f t="shared" si="11"/>
        <v>7.0881655729584381E-3</v>
      </c>
      <c r="L85" s="3">
        <v>0.96527777777777601</v>
      </c>
      <c r="M85" s="1">
        <f t="shared" si="5"/>
        <v>38.4</v>
      </c>
      <c r="N85" s="1">
        <f t="shared" si="6"/>
        <v>81.600000000000009</v>
      </c>
      <c r="O85" s="1">
        <v>81.600000000000009</v>
      </c>
      <c r="P85" s="3">
        <v>0.96527777777777601</v>
      </c>
      <c r="Q85" s="1">
        <f t="shared" si="7"/>
        <v>26.4</v>
      </c>
      <c r="S85" s="3">
        <v>0.96527777777777601</v>
      </c>
      <c r="T85" s="1">
        <v>314.40000000000003</v>
      </c>
      <c r="U85" s="1">
        <v>0.91</v>
      </c>
      <c r="V85" s="1">
        <f t="shared" si="8"/>
        <v>75456.000000000015</v>
      </c>
    </row>
    <row r="86" spans="6:22" ht="24.9" customHeight="1" x14ac:dyDescent="0.25">
      <c r="F86" s="1">
        <v>6991215.6896066703</v>
      </c>
      <c r="H86" s="1">
        <f t="shared" si="9"/>
        <v>1.9420043582240751</v>
      </c>
      <c r="I86" s="4">
        <f t="shared" si="10"/>
        <v>2.4275054477800939</v>
      </c>
      <c r="J86" s="1">
        <v>2.46</v>
      </c>
      <c r="K86" s="4">
        <f t="shared" si="11"/>
        <v>3.2494552219906048E-2</v>
      </c>
      <c r="L86" s="3">
        <v>0.97222222222221999</v>
      </c>
      <c r="M86" s="1">
        <f t="shared" si="5"/>
        <v>38.4</v>
      </c>
      <c r="N86" s="1">
        <f t="shared" si="6"/>
        <v>81.600000000000009</v>
      </c>
      <c r="O86" s="1">
        <v>81.600000000000009</v>
      </c>
      <c r="P86" s="3">
        <v>0.97222222222221999</v>
      </c>
      <c r="Q86" s="1">
        <f t="shared" si="7"/>
        <v>26.4</v>
      </c>
      <c r="S86" s="3">
        <v>0.97222222222221999</v>
      </c>
      <c r="T86" s="1">
        <v>280.79999999999995</v>
      </c>
      <c r="U86" s="1">
        <v>0.91</v>
      </c>
      <c r="V86" s="1">
        <f t="shared" si="8"/>
        <v>67391.999999999985</v>
      </c>
    </row>
    <row r="87" spans="6:22" ht="24.9" customHeight="1" x14ac:dyDescent="0.25">
      <c r="F87" s="1">
        <v>7333747.0096313097</v>
      </c>
      <c r="H87" s="1">
        <f t="shared" si="9"/>
        <v>2.0371519471198081</v>
      </c>
      <c r="I87" s="4">
        <f t="shared" si="10"/>
        <v>2.5464399338997601</v>
      </c>
      <c r="J87" s="1">
        <v>2.4900000000000002</v>
      </c>
      <c r="K87" s="4">
        <f t="shared" si="11"/>
        <v>-5.6439933899759875E-2</v>
      </c>
      <c r="L87" s="3">
        <v>0.97916666666666496</v>
      </c>
      <c r="M87" s="1">
        <f t="shared" si="5"/>
        <v>38.4</v>
      </c>
      <c r="N87" s="1">
        <f t="shared" si="6"/>
        <v>81.600000000000009</v>
      </c>
      <c r="O87" s="1">
        <v>81.600000000000009</v>
      </c>
      <c r="P87" s="3">
        <v>0.97916666666666496</v>
      </c>
      <c r="Q87" s="1">
        <f t="shared" si="7"/>
        <v>26.4</v>
      </c>
      <c r="S87" s="3">
        <v>0.97916666666666496</v>
      </c>
      <c r="T87" s="1">
        <v>242.4</v>
      </c>
      <c r="U87" s="1">
        <v>5.0999999999999996</v>
      </c>
      <c r="V87" s="1">
        <f t="shared" si="8"/>
        <v>58176</v>
      </c>
    </row>
    <row r="88" spans="6:22" ht="24.9" customHeight="1" x14ac:dyDescent="0.25">
      <c r="F88" s="1">
        <v>7114242.7367591197</v>
      </c>
      <c r="H88" s="1">
        <f t="shared" si="9"/>
        <v>1.9761785379886443</v>
      </c>
      <c r="I88" s="4">
        <f t="shared" si="10"/>
        <v>2.4702231724858055</v>
      </c>
      <c r="J88" s="1">
        <v>2.4</v>
      </c>
      <c r="K88" s="4">
        <f t="shared" si="11"/>
        <v>-7.0223172485805563E-2</v>
      </c>
      <c r="L88" s="3">
        <v>0.98611111111110905</v>
      </c>
      <c r="M88" s="1">
        <f t="shared" si="5"/>
        <v>38.4</v>
      </c>
      <c r="N88" s="1">
        <f t="shared" si="6"/>
        <v>81.600000000000009</v>
      </c>
      <c r="O88" s="1">
        <v>81.600000000000009</v>
      </c>
      <c r="P88" s="3">
        <v>0.98611111111110905</v>
      </c>
      <c r="Q88" s="1">
        <f t="shared" si="7"/>
        <v>26.4</v>
      </c>
      <c r="S88" s="3">
        <v>0.98611111111110905</v>
      </c>
      <c r="T88" s="1">
        <v>338.4</v>
      </c>
      <c r="U88" s="1">
        <v>2.2999999999999998</v>
      </c>
      <c r="V88" s="1">
        <f t="shared" si="8"/>
        <v>81216</v>
      </c>
    </row>
    <row r="89" spans="6:22" ht="24.9" customHeight="1" x14ac:dyDescent="0.25">
      <c r="F89" s="1">
        <v>6951698.8821064997</v>
      </c>
      <c r="H89" s="1">
        <f t="shared" si="9"/>
        <v>1.9310274672518055</v>
      </c>
      <c r="I89" s="4">
        <f t="shared" si="10"/>
        <v>2.4137843340647569</v>
      </c>
      <c r="J89" s="1">
        <v>2.33</v>
      </c>
      <c r="K89" s="4">
        <f t="shared" si="11"/>
        <v>-8.3784334064756827E-2</v>
      </c>
      <c r="L89" s="3">
        <v>0.99305555555555403</v>
      </c>
      <c r="M89" s="1">
        <f t="shared" si="5"/>
        <v>38.4</v>
      </c>
      <c r="N89" s="1">
        <f t="shared" si="6"/>
        <v>81.600000000000009</v>
      </c>
      <c r="O89" s="1">
        <v>81.600000000000009</v>
      </c>
      <c r="P89" s="3">
        <v>0.99305555555555403</v>
      </c>
      <c r="Q89" s="1">
        <f t="shared" si="7"/>
        <v>26.4</v>
      </c>
      <c r="S89" s="3">
        <v>0.99305555555555403</v>
      </c>
      <c r="T89" s="1">
        <v>340.79999999999995</v>
      </c>
      <c r="U89" s="1">
        <v>1.67</v>
      </c>
      <c r="V89" s="1">
        <f t="shared" si="8"/>
        <v>81791.999999999985</v>
      </c>
    </row>
    <row r="90" spans="6:22" ht="24.9" customHeight="1" x14ac:dyDescent="0.25">
      <c r="F90" s="1">
        <v>6804447.1756006498</v>
      </c>
      <c r="H90" s="1">
        <f t="shared" si="9"/>
        <v>1.8901242154446249</v>
      </c>
      <c r="I90" s="4">
        <f t="shared" si="10"/>
        <v>2.3626552693057814</v>
      </c>
      <c r="J90" s="1">
        <v>2.35</v>
      </c>
      <c r="K90" s="4">
        <f t="shared" si="11"/>
        <v>-1.2655269305781314E-2</v>
      </c>
      <c r="L90" s="3">
        <v>0.999999999999998</v>
      </c>
      <c r="M90" s="1">
        <f t="shared" si="5"/>
        <v>38.4</v>
      </c>
      <c r="N90" s="1">
        <f t="shared" si="6"/>
        <v>81.600000000000009</v>
      </c>
      <c r="O90" s="1">
        <v>81.600000000000009</v>
      </c>
      <c r="P90" s="3">
        <v>0.999999999999998</v>
      </c>
      <c r="Q90" s="1">
        <f t="shared" si="7"/>
        <v>26.4</v>
      </c>
      <c r="S90" s="3">
        <v>0.999999999999998</v>
      </c>
      <c r="T90" s="1">
        <v>290.39999999999998</v>
      </c>
      <c r="U90" s="1">
        <v>4.88</v>
      </c>
      <c r="V90" s="1">
        <f t="shared" si="8"/>
        <v>69696</v>
      </c>
    </row>
    <row r="91" spans="6:22" ht="24.9" customHeight="1" x14ac:dyDescent="0.25">
      <c r="F91" s="1">
        <v>6677449.7654416803</v>
      </c>
      <c r="H91" s="1">
        <f t="shared" si="9"/>
        <v>1.8548471570671334</v>
      </c>
      <c r="I91" s="4">
        <f t="shared" si="10"/>
        <v>2.3185589463339169</v>
      </c>
      <c r="J91" s="1">
        <v>2.38</v>
      </c>
      <c r="K91" s="4">
        <f t="shared" si="11"/>
        <v>6.144105366608299E-2</v>
      </c>
      <c r="L91" s="3">
        <v>1.00694444444444</v>
      </c>
      <c r="M91" s="1">
        <f t="shared" si="5"/>
        <v>38.4</v>
      </c>
      <c r="N91" s="1">
        <f t="shared" si="6"/>
        <v>81.600000000000009</v>
      </c>
      <c r="O91" s="1">
        <v>81.600000000000009</v>
      </c>
      <c r="P91" s="3">
        <v>1.00694444444444</v>
      </c>
      <c r="Q91" s="1">
        <f t="shared" si="7"/>
        <v>26.4</v>
      </c>
      <c r="S91" s="3">
        <v>1.00694444444444</v>
      </c>
      <c r="T91" s="1">
        <v>276</v>
      </c>
      <c r="U91" s="1">
        <v>3.19</v>
      </c>
      <c r="V91" s="1">
        <f t="shared" si="8"/>
        <v>66240</v>
      </c>
    </row>
    <row r="92" spans="6:22" ht="24.9" customHeight="1" x14ac:dyDescent="0.25">
      <c r="F92" s="1">
        <v>6565003.6765257604</v>
      </c>
      <c r="H92" s="1">
        <f t="shared" si="9"/>
        <v>1.8236121323682668</v>
      </c>
      <c r="I92" s="4">
        <f t="shared" si="10"/>
        <v>2.2795151654603334</v>
      </c>
      <c r="J92" s="1">
        <v>2.33</v>
      </c>
      <c r="K92" s="4">
        <f t="shared" si="11"/>
        <v>5.0484834539666679E-2</v>
      </c>
      <c r="L92" s="3">
        <v>1.0138888888888899</v>
      </c>
      <c r="M92" s="1">
        <f t="shared" si="5"/>
        <v>38.4</v>
      </c>
      <c r="N92" s="1">
        <f t="shared" si="6"/>
        <v>81.600000000000009</v>
      </c>
      <c r="O92" s="1">
        <v>81.600000000000009</v>
      </c>
      <c r="P92" s="3">
        <v>1.0138888888888899</v>
      </c>
      <c r="Q92" s="1">
        <f t="shared" si="7"/>
        <v>26.4</v>
      </c>
      <c r="S92" s="3">
        <v>1.0138888888888899</v>
      </c>
      <c r="T92" s="1">
        <v>254.4</v>
      </c>
      <c r="U92" s="1">
        <v>2.84</v>
      </c>
      <c r="V92" s="1">
        <f t="shared" si="8"/>
        <v>61056</v>
      </c>
    </row>
    <row r="93" spans="6:22" ht="24.9" customHeight="1" x14ac:dyDescent="0.25">
      <c r="K93" s="4">
        <f>AVERAGE(K69:K92)</f>
        <v>1.2996085088364029E-2</v>
      </c>
      <c r="L93" s="3">
        <v>1.0208333333333299</v>
      </c>
      <c r="M93" s="1">
        <f t="shared" si="5"/>
        <v>38.4</v>
      </c>
      <c r="N93" s="1">
        <f t="shared" si="6"/>
        <v>81.600000000000009</v>
      </c>
      <c r="O93" s="1">
        <v>81.600000000000009</v>
      </c>
      <c r="P93" s="3">
        <v>1.0208333333333299</v>
      </c>
      <c r="Q93" s="1">
        <f t="shared" si="7"/>
        <v>26.4</v>
      </c>
      <c r="S93" s="3">
        <v>1.0208333333333299</v>
      </c>
      <c r="T93" s="1">
        <v>482.4</v>
      </c>
      <c r="U93" s="1">
        <v>3.07</v>
      </c>
      <c r="V93" s="1">
        <f t="shared" si="8"/>
        <v>115776</v>
      </c>
    </row>
    <row r="94" spans="6:22" ht="24.9" customHeight="1" x14ac:dyDescent="0.25">
      <c r="L94" s="3">
        <v>1.0277777777777799</v>
      </c>
      <c r="M94" s="1">
        <f t="shared" si="5"/>
        <v>38.4</v>
      </c>
      <c r="N94" s="1">
        <f t="shared" si="6"/>
        <v>81.600000000000009</v>
      </c>
      <c r="O94" s="1">
        <v>81.600000000000009</v>
      </c>
      <c r="P94" s="3">
        <v>1.0277777777777799</v>
      </c>
      <c r="Q94" s="1">
        <f t="shared" si="7"/>
        <v>26.4</v>
      </c>
      <c r="S94" s="3">
        <v>1.0277777777777799</v>
      </c>
      <c r="T94" s="1">
        <v>295.2</v>
      </c>
      <c r="U94" s="1">
        <v>0.88</v>
      </c>
      <c r="V94" s="1">
        <f t="shared" si="8"/>
        <v>70848</v>
      </c>
    </row>
    <row r="95" spans="6:22" ht="24.9" customHeight="1" x14ac:dyDescent="0.25">
      <c r="L95" s="3">
        <v>1.0347222222222201</v>
      </c>
      <c r="M95" s="1">
        <f t="shared" si="5"/>
        <v>38.4</v>
      </c>
      <c r="N95" s="1">
        <f t="shared" si="6"/>
        <v>81.600000000000009</v>
      </c>
      <c r="O95" s="1">
        <v>81.600000000000009</v>
      </c>
      <c r="P95" s="3">
        <v>1.0347222222222201</v>
      </c>
      <c r="Q95" s="1">
        <f t="shared" si="7"/>
        <v>26.4</v>
      </c>
      <c r="S95" s="3">
        <v>1.0347222222222201</v>
      </c>
      <c r="T95" s="1">
        <v>280.79999999999995</v>
      </c>
      <c r="U95" s="1">
        <v>0.89</v>
      </c>
      <c r="V95" s="1">
        <f t="shared" si="8"/>
        <v>67391.999999999985</v>
      </c>
    </row>
    <row r="96" spans="6:22" ht="24.9" customHeight="1" x14ac:dyDescent="0.25">
      <c r="L96" s="3">
        <v>1.0416666666666601</v>
      </c>
      <c r="M96" s="1">
        <f t="shared" si="5"/>
        <v>38.4</v>
      </c>
      <c r="N96" s="1">
        <f t="shared" si="6"/>
        <v>81.600000000000009</v>
      </c>
      <c r="O96" s="1">
        <v>81.600000000000009</v>
      </c>
      <c r="P96" s="3">
        <v>1.0416666666666601</v>
      </c>
      <c r="Q96" s="1">
        <f t="shared" si="7"/>
        <v>26.4</v>
      </c>
      <c r="S96" s="3">
        <v>1.0416666666666601</v>
      </c>
      <c r="T96" s="1">
        <v>230.39999999999998</v>
      </c>
      <c r="U96" s="1">
        <v>2</v>
      </c>
      <c r="V96" s="1">
        <f t="shared" si="8"/>
        <v>55295.999999999993</v>
      </c>
    </row>
    <row r="97" spans="7:22" ht="24.9" customHeight="1" x14ac:dyDescent="0.25">
      <c r="G97" s="3">
        <v>0.38541666666666669</v>
      </c>
      <c r="H97" s="3">
        <v>0.42708333333333331</v>
      </c>
      <c r="I97" s="1" t="s">
        <v>36</v>
      </c>
      <c r="J97" s="1">
        <v>2.2200000000000002</v>
      </c>
      <c r="K97" s="1">
        <v>2.31</v>
      </c>
      <c r="L97" s="3">
        <v>1.0486111111111101</v>
      </c>
      <c r="M97" s="1">
        <f t="shared" si="5"/>
        <v>38.4</v>
      </c>
      <c r="N97" s="1">
        <f t="shared" si="6"/>
        <v>81.600000000000009</v>
      </c>
      <c r="O97" s="1">
        <v>81.600000000000009</v>
      </c>
      <c r="P97" s="3">
        <v>1.0486111111111101</v>
      </c>
      <c r="Q97" s="1">
        <f t="shared" si="7"/>
        <v>26.4</v>
      </c>
      <c r="S97" s="3">
        <v>1.0486111111111101</v>
      </c>
      <c r="T97" s="1">
        <v>518.40000000000009</v>
      </c>
      <c r="U97" s="1">
        <v>2.54</v>
      </c>
      <c r="V97" s="1">
        <f t="shared" si="8"/>
        <v>124416.00000000003</v>
      </c>
    </row>
    <row r="98" spans="7:22" ht="24.9" customHeight="1" x14ac:dyDescent="0.25">
      <c r="G98" s="3">
        <v>0.42708333333333331</v>
      </c>
      <c r="H98" s="3">
        <v>0.46875</v>
      </c>
      <c r="I98" s="1" t="s">
        <v>34</v>
      </c>
      <c r="J98" s="1">
        <v>2.4500000000000002</v>
      </c>
      <c r="K98" s="1">
        <v>2.35</v>
      </c>
      <c r="L98" s="3">
        <v>1.05555555555555</v>
      </c>
      <c r="M98" s="1">
        <f t="shared" si="5"/>
        <v>38.4</v>
      </c>
      <c r="N98" s="1">
        <f t="shared" si="6"/>
        <v>81.600000000000009</v>
      </c>
      <c r="O98" s="1">
        <v>81.600000000000009</v>
      </c>
      <c r="P98" s="3">
        <v>1.05555555555555</v>
      </c>
      <c r="Q98" s="1">
        <f t="shared" si="7"/>
        <v>26.4</v>
      </c>
      <c r="S98" s="3">
        <v>1.05555555555555</v>
      </c>
      <c r="T98" s="1">
        <v>348</v>
      </c>
      <c r="U98" s="1">
        <v>2.2799999999999998</v>
      </c>
      <c r="V98" s="1">
        <f t="shared" si="8"/>
        <v>83520</v>
      </c>
    </row>
    <row r="99" spans="7:22" ht="24.9" customHeight="1" x14ac:dyDescent="0.25">
      <c r="G99" s="3">
        <v>0.46875</v>
      </c>
      <c r="H99" s="3">
        <v>0.51041666666666696</v>
      </c>
      <c r="I99" s="1" t="s">
        <v>37</v>
      </c>
      <c r="J99" s="1">
        <v>2.4500000000000002</v>
      </c>
      <c r="K99" s="1">
        <v>2.16</v>
      </c>
      <c r="L99" s="3">
        <v>1.0625</v>
      </c>
      <c r="M99" s="1">
        <f t="shared" si="5"/>
        <v>38.4</v>
      </c>
      <c r="N99" s="1">
        <f t="shared" si="6"/>
        <v>81.600000000000009</v>
      </c>
      <c r="O99" s="1">
        <v>81.600000000000009</v>
      </c>
      <c r="P99" s="3">
        <v>1.0625</v>
      </c>
      <c r="Q99" s="1">
        <f t="shared" si="7"/>
        <v>26.4</v>
      </c>
      <c r="S99" s="3">
        <v>1.0625</v>
      </c>
      <c r="T99" s="1">
        <v>331.2</v>
      </c>
      <c r="U99" s="1">
        <v>1.74</v>
      </c>
      <c r="V99" s="1">
        <f t="shared" si="8"/>
        <v>79488</v>
      </c>
    </row>
    <row r="100" spans="7:22" ht="24.9" customHeight="1" x14ac:dyDescent="0.25">
      <c r="G100" s="3">
        <v>0.51041666666666696</v>
      </c>
      <c r="H100" s="3">
        <v>0.55208333333333304</v>
      </c>
      <c r="I100" s="1" t="s">
        <v>38</v>
      </c>
      <c r="J100" s="1">
        <v>2.63</v>
      </c>
      <c r="K100" s="1">
        <v>2.23</v>
      </c>
      <c r="L100" s="3">
        <v>1.06944444444444</v>
      </c>
      <c r="M100" s="1">
        <f t="shared" si="5"/>
        <v>38.4</v>
      </c>
      <c r="N100" s="1">
        <f t="shared" si="6"/>
        <v>81.600000000000009</v>
      </c>
      <c r="O100" s="1">
        <v>81.600000000000009</v>
      </c>
      <c r="P100" s="3">
        <v>1.06944444444444</v>
      </c>
      <c r="Q100" s="1">
        <f t="shared" si="7"/>
        <v>26.4</v>
      </c>
      <c r="S100" s="3">
        <v>1.06944444444444</v>
      </c>
      <c r="T100" s="1">
        <v>254.4</v>
      </c>
      <c r="U100" s="1">
        <v>4.78</v>
      </c>
      <c r="V100" s="1">
        <f t="shared" si="8"/>
        <v>61056</v>
      </c>
    </row>
    <row r="101" spans="7:22" ht="24.9" customHeight="1" x14ac:dyDescent="0.25">
      <c r="G101" s="3">
        <v>0.55208333333333404</v>
      </c>
      <c r="H101" s="3">
        <v>0.59375</v>
      </c>
      <c r="I101" s="1" t="s">
        <v>39</v>
      </c>
      <c r="J101" s="1">
        <v>2.4300000000000002</v>
      </c>
      <c r="K101" s="1">
        <v>2.2200000000000002</v>
      </c>
      <c r="L101" s="3">
        <v>1.0763888888888899</v>
      </c>
      <c r="M101" s="1">
        <f t="shared" si="5"/>
        <v>38.4</v>
      </c>
      <c r="N101" s="1">
        <f t="shared" si="6"/>
        <v>81.600000000000009</v>
      </c>
      <c r="O101" s="1">
        <v>81.600000000000009</v>
      </c>
      <c r="P101" s="3">
        <v>1.0763888888888899</v>
      </c>
      <c r="Q101" s="1">
        <f t="shared" si="7"/>
        <v>26.4</v>
      </c>
      <c r="S101" s="3">
        <v>1.0763888888888899</v>
      </c>
      <c r="T101" s="1">
        <v>264</v>
      </c>
      <c r="U101" s="1">
        <v>2.98</v>
      </c>
      <c r="V101" s="1">
        <f t="shared" si="8"/>
        <v>63360</v>
      </c>
    </row>
    <row r="102" spans="7:22" ht="24.9" customHeight="1" x14ac:dyDescent="0.25">
      <c r="G102" s="3">
        <v>0.59375</v>
      </c>
      <c r="H102" s="3">
        <v>0.63541666666666596</v>
      </c>
      <c r="I102" s="1" t="s">
        <v>40</v>
      </c>
      <c r="J102" s="1">
        <v>2.66</v>
      </c>
      <c r="K102" s="1">
        <v>2.21</v>
      </c>
      <c r="L102" s="3">
        <v>1.0833333333333299</v>
      </c>
      <c r="M102" s="1">
        <f t="shared" si="5"/>
        <v>38.4</v>
      </c>
      <c r="N102" s="1">
        <f t="shared" si="6"/>
        <v>81.600000000000009</v>
      </c>
      <c r="O102" s="1">
        <v>81.600000000000009</v>
      </c>
      <c r="P102" s="3">
        <v>1.0833333333333299</v>
      </c>
      <c r="Q102" s="1">
        <f t="shared" si="7"/>
        <v>26.4</v>
      </c>
      <c r="S102" s="3">
        <v>1.0833333333333299</v>
      </c>
      <c r="T102" s="1">
        <v>292.8</v>
      </c>
      <c r="U102" s="1">
        <v>2.25</v>
      </c>
      <c r="V102" s="1">
        <f t="shared" si="8"/>
        <v>70272</v>
      </c>
    </row>
    <row r="103" spans="7:22" ht="24.9" customHeight="1" x14ac:dyDescent="0.25">
      <c r="G103" s="3">
        <v>0.63541666666666696</v>
      </c>
      <c r="H103" s="3">
        <v>0.67708333333333304</v>
      </c>
      <c r="I103" s="1" t="s">
        <v>41</v>
      </c>
      <c r="J103" s="1">
        <v>2.5499999999999998</v>
      </c>
      <c r="K103" s="1">
        <v>2.1309999999999998</v>
      </c>
      <c r="L103" s="3">
        <v>1.0902777777777699</v>
      </c>
      <c r="M103" s="1">
        <f t="shared" si="5"/>
        <v>38.4</v>
      </c>
      <c r="N103" s="1">
        <f t="shared" si="6"/>
        <v>81.600000000000009</v>
      </c>
      <c r="O103" s="1">
        <v>81.600000000000009</v>
      </c>
      <c r="P103" s="3">
        <v>1.0902777777777699</v>
      </c>
      <c r="Q103" s="1">
        <f t="shared" si="7"/>
        <v>26.4</v>
      </c>
      <c r="S103" s="3">
        <v>1.0902777777777699</v>
      </c>
      <c r="T103" s="1">
        <v>357.6</v>
      </c>
      <c r="U103" s="1">
        <v>2.27</v>
      </c>
      <c r="V103" s="1">
        <f t="shared" si="8"/>
        <v>85824</v>
      </c>
    </row>
    <row r="104" spans="7:22" ht="24.9" customHeight="1" x14ac:dyDescent="0.25">
      <c r="G104" s="3">
        <v>0.67708333333333304</v>
      </c>
      <c r="H104" s="3">
        <v>0.71875</v>
      </c>
      <c r="I104" s="1" t="s">
        <v>42</v>
      </c>
      <c r="J104" s="1">
        <v>2.4900000000000002</v>
      </c>
      <c r="K104" s="1">
        <v>2.0099999999999998</v>
      </c>
      <c r="L104" s="3">
        <v>1.0972222222222201</v>
      </c>
      <c r="M104" s="1">
        <f t="shared" si="5"/>
        <v>38.4</v>
      </c>
      <c r="N104" s="1">
        <f t="shared" si="6"/>
        <v>81.600000000000009</v>
      </c>
      <c r="O104" s="1">
        <v>81.600000000000009</v>
      </c>
      <c r="P104" s="3">
        <v>1.0972222222222201</v>
      </c>
      <c r="Q104" s="1">
        <f t="shared" si="7"/>
        <v>26.4</v>
      </c>
      <c r="S104" s="3">
        <v>1.0972222222222201</v>
      </c>
      <c r="T104" s="1">
        <v>304.8</v>
      </c>
      <c r="U104" s="1">
        <v>0.2</v>
      </c>
      <c r="V104" s="1">
        <f t="shared" si="8"/>
        <v>73152</v>
      </c>
    </row>
    <row r="105" spans="7:22" ht="24.9" customHeight="1" x14ac:dyDescent="0.25">
      <c r="G105" s="3">
        <v>0.71875</v>
      </c>
      <c r="H105" s="3">
        <v>0.76041666666666596</v>
      </c>
      <c r="I105" s="1" t="s">
        <v>43</v>
      </c>
      <c r="J105" s="1">
        <v>2.46</v>
      </c>
      <c r="K105" s="1">
        <v>2.1</v>
      </c>
      <c r="L105" s="3">
        <v>1.1041666666666601</v>
      </c>
      <c r="M105" s="1">
        <f t="shared" si="5"/>
        <v>38.4</v>
      </c>
      <c r="N105" s="1">
        <f t="shared" si="6"/>
        <v>81.600000000000009</v>
      </c>
      <c r="O105" s="1">
        <v>81.600000000000009</v>
      </c>
      <c r="P105" s="3">
        <v>1.1041666666666601</v>
      </c>
      <c r="Q105" s="1">
        <f t="shared" si="7"/>
        <v>26.4</v>
      </c>
      <c r="S105" s="3">
        <v>1.1041666666666601</v>
      </c>
      <c r="T105" s="1">
        <v>297.60000000000002</v>
      </c>
      <c r="U105" s="1">
        <v>0.9</v>
      </c>
      <c r="V105" s="1">
        <f t="shared" si="8"/>
        <v>71424</v>
      </c>
    </row>
    <row r="106" spans="7:22" ht="24.9" customHeight="1" x14ac:dyDescent="0.25">
      <c r="G106" s="3">
        <v>0.76041666666666696</v>
      </c>
      <c r="H106" s="3">
        <v>0.80208333333333304</v>
      </c>
      <c r="I106" s="1" t="s">
        <v>44</v>
      </c>
      <c r="J106" s="1">
        <v>2.4900000000000002</v>
      </c>
      <c r="K106" s="1">
        <v>2.2200000000000002</v>
      </c>
      <c r="L106" s="3">
        <v>1.1111111111111101</v>
      </c>
      <c r="M106" s="1">
        <f t="shared" si="5"/>
        <v>38.4</v>
      </c>
      <c r="N106" s="1">
        <f t="shared" si="6"/>
        <v>81.600000000000009</v>
      </c>
      <c r="O106" s="1">
        <v>81.600000000000009</v>
      </c>
      <c r="P106" s="3">
        <v>1.1111111111111101</v>
      </c>
      <c r="Q106" s="1">
        <f t="shared" si="7"/>
        <v>26.4</v>
      </c>
      <c r="S106" s="3">
        <v>1.1111111111111101</v>
      </c>
      <c r="T106" s="1">
        <v>324</v>
      </c>
      <c r="U106" s="1">
        <v>4.0599999999999996</v>
      </c>
      <c r="V106" s="1">
        <f t="shared" si="8"/>
        <v>77760</v>
      </c>
    </row>
    <row r="107" spans="7:22" ht="24.9" customHeight="1" x14ac:dyDescent="0.25">
      <c r="G107" s="3">
        <v>0.80208333333333304</v>
      </c>
      <c r="H107" s="3">
        <v>0.84375</v>
      </c>
      <c r="I107" s="1" t="s">
        <v>45</v>
      </c>
      <c r="J107" s="1">
        <v>2.4</v>
      </c>
      <c r="K107" s="1">
        <v>2.4500000000000002</v>
      </c>
      <c r="L107" s="3">
        <v>1.11805555555555</v>
      </c>
      <c r="M107" s="1">
        <f t="shared" si="5"/>
        <v>38.4</v>
      </c>
      <c r="N107" s="1">
        <f t="shared" si="6"/>
        <v>81.600000000000009</v>
      </c>
      <c r="O107" s="1">
        <v>81.600000000000009</v>
      </c>
      <c r="P107" s="3">
        <v>1.11805555555555</v>
      </c>
      <c r="Q107" s="1">
        <f t="shared" si="7"/>
        <v>26.4</v>
      </c>
      <c r="S107" s="3">
        <v>1.11805555555555</v>
      </c>
      <c r="T107" s="1">
        <v>331.2</v>
      </c>
      <c r="U107" s="1">
        <v>4.7</v>
      </c>
      <c r="V107" s="1">
        <f t="shared" si="8"/>
        <v>79488</v>
      </c>
    </row>
    <row r="108" spans="7:22" ht="24.9" customHeight="1" x14ac:dyDescent="0.25">
      <c r="G108" s="3">
        <v>0.84375</v>
      </c>
      <c r="H108" s="3">
        <v>0.88541666666666696</v>
      </c>
      <c r="I108" s="1" t="s">
        <v>46</v>
      </c>
      <c r="J108" s="1">
        <v>2.33</v>
      </c>
      <c r="K108" s="1">
        <v>2.4500000000000002</v>
      </c>
      <c r="L108" s="3">
        <v>1.125</v>
      </c>
      <c r="M108" s="1">
        <f t="shared" si="5"/>
        <v>38.4</v>
      </c>
      <c r="N108" s="1">
        <f t="shared" si="6"/>
        <v>81.600000000000009</v>
      </c>
      <c r="O108" s="1">
        <v>81.600000000000009</v>
      </c>
      <c r="P108" s="3">
        <v>1.125</v>
      </c>
      <c r="Q108" s="1">
        <f t="shared" si="7"/>
        <v>26.4</v>
      </c>
      <c r="S108" s="3">
        <v>1.125</v>
      </c>
      <c r="T108" s="1">
        <v>324</v>
      </c>
      <c r="U108" s="1">
        <v>2.25</v>
      </c>
      <c r="V108" s="1">
        <f t="shared" si="8"/>
        <v>77760</v>
      </c>
    </row>
    <row r="109" spans="7:22" ht="24.9" customHeight="1" x14ac:dyDescent="0.25">
      <c r="G109" s="3">
        <v>0.88541666666666696</v>
      </c>
      <c r="H109" s="3">
        <v>0.92708333333333304</v>
      </c>
      <c r="I109" s="1" t="s">
        <v>47</v>
      </c>
      <c r="J109" s="1">
        <v>2.35</v>
      </c>
      <c r="K109" s="1">
        <v>2.63</v>
      </c>
      <c r="L109" s="3">
        <v>1.13194444444444</v>
      </c>
      <c r="M109" s="1">
        <f t="shared" si="5"/>
        <v>38.4</v>
      </c>
      <c r="N109" s="1">
        <f t="shared" si="6"/>
        <v>81.600000000000009</v>
      </c>
      <c r="O109" s="1">
        <v>81.600000000000009</v>
      </c>
      <c r="P109" s="3">
        <v>1.13194444444444</v>
      </c>
      <c r="Q109" s="1">
        <f t="shared" si="7"/>
        <v>26.4</v>
      </c>
      <c r="S109" s="3">
        <v>1.13194444444444</v>
      </c>
      <c r="T109" s="1">
        <v>319.20000000000005</v>
      </c>
      <c r="U109" s="1">
        <v>2.2599999999999998</v>
      </c>
      <c r="V109" s="1">
        <f t="shared" si="8"/>
        <v>76608.000000000015</v>
      </c>
    </row>
    <row r="110" spans="7:22" ht="24.9" customHeight="1" x14ac:dyDescent="0.25">
      <c r="G110" s="3">
        <v>0.92708333333333304</v>
      </c>
      <c r="H110" s="3">
        <v>0.96875</v>
      </c>
      <c r="I110" s="1" t="s">
        <v>48</v>
      </c>
      <c r="J110" s="1">
        <v>2.38</v>
      </c>
      <c r="K110" s="1">
        <v>2.66</v>
      </c>
      <c r="L110" s="3">
        <v>1.1388888888888899</v>
      </c>
      <c r="M110" s="1">
        <f t="shared" si="5"/>
        <v>38.4</v>
      </c>
      <c r="N110" s="1">
        <f t="shared" si="6"/>
        <v>81.600000000000009</v>
      </c>
      <c r="O110" s="1">
        <v>81.600000000000009</v>
      </c>
      <c r="P110" s="3">
        <v>1.1388888888888899</v>
      </c>
      <c r="Q110" s="1">
        <f t="shared" si="7"/>
        <v>26.4</v>
      </c>
      <c r="S110" s="3">
        <v>1.1388888888888899</v>
      </c>
      <c r="T110" s="1">
        <v>448.8</v>
      </c>
      <c r="U110" s="1">
        <v>2.2799999999999998</v>
      </c>
      <c r="V110" s="1">
        <f t="shared" si="8"/>
        <v>107712</v>
      </c>
    </row>
    <row r="111" spans="7:22" ht="24.9" customHeight="1" x14ac:dyDescent="0.25">
      <c r="G111" s="3">
        <v>0.96875</v>
      </c>
      <c r="H111" s="3">
        <v>1.0104166666666701</v>
      </c>
      <c r="I111" s="1" t="s">
        <v>49</v>
      </c>
      <c r="J111" s="1">
        <v>2.33</v>
      </c>
      <c r="K111" s="1">
        <v>2.4300000000000002</v>
      </c>
      <c r="L111" s="3">
        <v>1.1458333333333299</v>
      </c>
      <c r="M111" s="1">
        <f t="shared" si="5"/>
        <v>38.4</v>
      </c>
      <c r="N111" s="1">
        <f t="shared" si="6"/>
        <v>81.600000000000009</v>
      </c>
      <c r="O111" s="1">
        <v>81.600000000000009</v>
      </c>
      <c r="P111" s="3">
        <v>1.1458333333333299</v>
      </c>
      <c r="Q111" s="1">
        <f t="shared" si="7"/>
        <v>26.4</v>
      </c>
      <c r="S111" s="3">
        <v>1.1458333333333299</v>
      </c>
      <c r="T111" s="1">
        <v>290.39999999999998</v>
      </c>
      <c r="U111" s="1">
        <v>0.89</v>
      </c>
      <c r="V111" s="1">
        <f t="shared" si="8"/>
        <v>69696</v>
      </c>
    </row>
    <row r="112" spans="7:22" ht="24.9" customHeight="1" x14ac:dyDescent="0.25">
      <c r="G112" s="3">
        <v>1.0104166666666701</v>
      </c>
      <c r="H112" s="3">
        <v>1.0520833333333299</v>
      </c>
      <c r="I112" s="1" t="s">
        <v>50</v>
      </c>
      <c r="J112" s="1">
        <v>2.31</v>
      </c>
      <c r="K112" s="1">
        <v>2.5499999999999998</v>
      </c>
      <c r="L112" s="3">
        <v>1.1527777777777699</v>
      </c>
      <c r="M112" s="1">
        <f t="shared" si="5"/>
        <v>38.4</v>
      </c>
      <c r="N112" s="1">
        <f t="shared" si="6"/>
        <v>81.600000000000009</v>
      </c>
      <c r="O112" s="1">
        <v>81.600000000000009</v>
      </c>
      <c r="P112" s="3">
        <v>1.1527777777777699</v>
      </c>
      <c r="Q112" s="1">
        <f t="shared" si="7"/>
        <v>26.4</v>
      </c>
      <c r="S112" s="3">
        <v>1.1527777777777699</v>
      </c>
      <c r="T112" s="1">
        <v>297.60000000000002</v>
      </c>
      <c r="U112" s="1">
        <v>0.89</v>
      </c>
      <c r="V112" s="1">
        <f t="shared" si="8"/>
        <v>71424</v>
      </c>
    </row>
    <row r="113" spans="4:22" ht="24.9" customHeight="1" x14ac:dyDescent="0.25">
      <c r="G113" s="3">
        <v>1.0520833333333299</v>
      </c>
      <c r="H113" s="3">
        <v>1.09375</v>
      </c>
      <c r="I113" s="1" t="s">
        <v>51</v>
      </c>
      <c r="J113" s="1">
        <v>2.25</v>
      </c>
      <c r="K113" s="1">
        <v>2.4900000000000002</v>
      </c>
      <c r="L113" s="3">
        <v>1.1597222222222201</v>
      </c>
      <c r="M113" s="1">
        <f t="shared" si="5"/>
        <v>38.4</v>
      </c>
      <c r="N113" s="1">
        <f t="shared" si="6"/>
        <v>81.600000000000009</v>
      </c>
      <c r="O113" s="1">
        <v>81.600000000000009</v>
      </c>
      <c r="P113" s="3">
        <v>1.1597222222222201</v>
      </c>
      <c r="Q113" s="1">
        <f t="shared" si="7"/>
        <v>26.4</v>
      </c>
      <c r="S113" s="3">
        <v>1.1597222222222201</v>
      </c>
      <c r="T113" s="1">
        <v>240</v>
      </c>
      <c r="U113" s="1">
        <v>1.76</v>
      </c>
      <c r="V113" s="1">
        <f t="shared" si="8"/>
        <v>57600</v>
      </c>
    </row>
    <row r="114" spans="4:22" ht="24.9" customHeight="1" x14ac:dyDescent="0.25">
      <c r="G114" s="3">
        <v>1.09375</v>
      </c>
      <c r="H114" s="3">
        <v>1.1354166666666701</v>
      </c>
      <c r="I114" s="1" t="s">
        <v>52</v>
      </c>
      <c r="J114" s="1">
        <v>2.16</v>
      </c>
      <c r="K114" s="1">
        <v>2.46</v>
      </c>
      <c r="L114" s="3">
        <v>1.1666666666666601</v>
      </c>
      <c r="M114" s="1">
        <f t="shared" si="5"/>
        <v>38.4</v>
      </c>
      <c r="N114" s="1">
        <f t="shared" si="6"/>
        <v>81.600000000000009</v>
      </c>
      <c r="O114" s="1">
        <v>81.600000000000009</v>
      </c>
      <c r="P114" s="3">
        <v>1.1666666666666601</v>
      </c>
      <c r="Q114" s="1">
        <f t="shared" si="7"/>
        <v>26.4</v>
      </c>
      <c r="S114" s="3">
        <v>1.1666666666666601</v>
      </c>
      <c r="T114" s="1">
        <v>232.79999999999998</v>
      </c>
      <c r="U114" s="1">
        <v>3.44</v>
      </c>
      <c r="V114" s="1">
        <f t="shared" si="8"/>
        <v>55871.999999999993</v>
      </c>
    </row>
    <row r="115" spans="4:22" ht="24.9" customHeight="1" x14ac:dyDescent="0.25">
      <c r="G115" s="3">
        <v>1.1354166666666701</v>
      </c>
      <c r="H115" s="3">
        <v>1.1770833333333299</v>
      </c>
      <c r="I115" s="1" t="s">
        <v>53</v>
      </c>
      <c r="J115" s="1">
        <v>2.23</v>
      </c>
      <c r="K115" s="1">
        <v>2.4900000000000002</v>
      </c>
      <c r="L115" s="3">
        <v>1.1736111111111101</v>
      </c>
      <c r="M115" s="1">
        <f t="shared" si="5"/>
        <v>38.4</v>
      </c>
      <c r="N115" s="1">
        <f t="shared" si="6"/>
        <v>81.600000000000009</v>
      </c>
      <c r="O115" s="1">
        <v>81.600000000000009</v>
      </c>
      <c r="P115" s="3">
        <v>1.1736111111111101</v>
      </c>
      <c r="Q115" s="1">
        <f t="shared" si="7"/>
        <v>26.4</v>
      </c>
      <c r="S115" s="3">
        <v>1.1736111111111101</v>
      </c>
      <c r="T115" s="1">
        <v>314.40000000000003</v>
      </c>
      <c r="U115" s="1">
        <v>2.5099999999999998</v>
      </c>
      <c r="V115" s="1">
        <f t="shared" si="8"/>
        <v>75456.000000000015</v>
      </c>
    </row>
    <row r="116" spans="4:22" ht="24.9" customHeight="1" x14ac:dyDescent="0.25">
      <c r="G116" s="3">
        <v>1.1770833333333299</v>
      </c>
      <c r="H116" s="3">
        <v>1.21875</v>
      </c>
      <c r="I116" s="1" t="s">
        <v>54</v>
      </c>
      <c r="J116" s="1">
        <v>2.2200000000000002</v>
      </c>
      <c r="K116" s="1">
        <v>2.4</v>
      </c>
      <c r="L116" s="3">
        <v>1.18055555555555</v>
      </c>
      <c r="M116" s="1">
        <f t="shared" si="5"/>
        <v>38.4</v>
      </c>
      <c r="N116" s="1">
        <f t="shared" si="6"/>
        <v>81.600000000000009</v>
      </c>
      <c r="O116" s="1">
        <v>81.600000000000009</v>
      </c>
      <c r="P116" s="3">
        <v>1.18055555555555</v>
      </c>
      <c r="Q116" s="1">
        <f t="shared" si="7"/>
        <v>26.4</v>
      </c>
      <c r="S116" s="3">
        <v>1.18055555555555</v>
      </c>
      <c r="T116" s="1">
        <v>302.39999999999998</v>
      </c>
      <c r="U116" s="1">
        <v>2.2200000000000002</v>
      </c>
      <c r="V116" s="1">
        <f t="shared" si="8"/>
        <v>72576</v>
      </c>
    </row>
    <row r="117" spans="4:22" ht="24.9" customHeight="1" x14ac:dyDescent="0.25">
      <c r="G117" s="3">
        <v>1.21875</v>
      </c>
      <c r="H117" s="3">
        <v>1.2604166666666701</v>
      </c>
      <c r="I117" s="1" t="s">
        <v>55</v>
      </c>
      <c r="J117" s="1">
        <v>2.21</v>
      </c>
      <c r="K117" s="1">
        <v>2.33</v>
      </c>
      <c r="L117" s="3">
        <v>1.1875</v>
      </c>
      <c r="M117" s="1">
        <f t="shared" si="5"/>
        <v>38.4</v>
      </c>
      <c r="N117" s="1">
        <f t="shared" si="6"/>
        <v>81.600000000000009</v>
      </c>
      <c r="O117" s="1">
        <v>81.600000000000009</v>
      </c>
      <c r="P117" s="3">
        <v>1.1875</v>
      </c>
      <c r="Q117" s="1">
        <f t="shared" si="7"/>
        <v>26.4</v>
      </c>
      <c r="S117" s="3">
        <v>1.1875</v>
      </c>
      <c r="T117" s="1">
        <v>537.6</v>
      </c>
      <c r="U117" s="1">
        <v>2.4500000000000002</v>
      </c>
      <c r="V117" s="1">
        <f t="shared" si="8"/>
        <v>129024</v>
      </c>
    </row>
    <row r="118" spans="4:22" ht="24.9" customHeight="1" x14ac:dyDescent="0.25">
      <c r="G118" s="3">
        <v>1.2604166666666701</v>
      </c>
      <c r="H118" s="3">
        <v>1.3020833333333299</v>
      </c>
      <c r="I118" s="1" t="s">
        <v>56</v>
      </c>
      <c r="J118" s="1">
        <v>2.1309999999999998</v>
      </c>
      <c r="K118" s="1">
        <v>2.35</v>
      </c>
      <c r="L118" s="3">
        <v>1.19444444444444</v>
      </c>
      <c r="M118" s="1">
        <f t="shared" si="5"/>
        <v>38.4</v>
      </c>
      <c r="N118" s="1">
        <f t="shared" si="6"/>
        <v>81.600000000000009</v>
      </c>
      <c r="O118" s="1">
        <v>81.600000000000009</v>
      </c>
      <c r="P118" s="3">
        <v>1.19444444444444</v>
      </c>
      <c r="Q118" s="1">
        <f t="shared" si="7"/>
        <v>26.4</v>
      </c>
      <c r="S118" s="3">
        <v>1.19444444444444</v>
      </c>
      <c r="T118" s="1">
        <v>362.4</v>
      </c>
      <c r="U118" s="1">
        <v>0.89</v>
      </c>
      <c r="V118" s="1">
        <f t="shared" si="8"/>
        <v>86976</v>
      </c>
    </row>
    <row r="119" spans="4:22" ht="24.9" customHeight="1" x14ac:dyDescent="0.25">
      <c r="G119" s="3">
        <v>1.3020833333333299</v>
      </c>
      <c r="H119" s="3">
        <v>1.34375</v>
      </c>
      <c r="I119" s="1" t="s">
        <v>57</v>
      </c>
      <c r="J119" s="1">
        <v>2.0099999999999998</v>
      </c>
      <c r="K119" s="1">
        <v>2.38</v>
      </c>
      <c r="L119" s="3">
        <v>1.2013888888888899</v>
      </c>
      <c r="M119" s="1">
        <f t="shared" si="5"/>
        <v>38.4</v>
      </c>
      <c r="N119" s="1">
        <f t="shared" si="6"/>
        <v>81.600000000000009</v>
      </c>
      <c r="O119" s="1">
        <v>81.600000000000009</v>
      </c>
      <c r="P119" s="3">
        <v>1.2013888888888899</v>
      </c>
      <c r="Q119" s="1">
        <f t="shared" si="7"/>
        <v>26.4</v>
      </c>
      <c r="S119" s="3">
        <v>1.2013888888888899</v>
      </c>
      <c r="T119" s="1">
        <v>285.59999999999997</v>
      </c>
      <c r="U119" s="1">
        <v>0.89</v>
      </c>
      <c r="V119" s="1">
        <f t="shared" si="8"/>
        <v>68543.999999999985</v>
      </c>
    </row>
    <row r="120" spans="4:22" ht="24.9" customHeight="1" x14ac:dyDescent="0.25">
      <c r="G120" s="3">
        <v>1.34375</v>
      </c>
      <c r="H120" s="3">
        <v>1.3854166666666701</v>
      </c>
      <c r="I120" s="1" t="s">
        <v>58</v>
      </c>
      <c r="J120" s="1">
        <v>2.1</v>
      </c>
      <c r="K120" s="1">
        <v>2.33</v>
      </c>
      <c r="L120" s="3">
        <v>1.2083333333333299</v>
      </c>
      <c r="M120" s="1">
        <f t="shared" si="5"/>
        <v>38.4</v>
      </c>
      <c r="N120" s="1">
        <f t="shared" si="6"/>
        <v>81.600000000000009</v>
      </c>
      <c r="O120" s="1">
        <v>81.600000000000009</v>
      </c>
      <c r="P120" s="3">
        <v>1.2083333333333299</v>
      </c>
      <c r="Q120" s="1">
        <f t="shared" si="7"/>
        <v>26.4</v>
      </c>
      <c r="S120" s="3">
        <v>1.2083333333333299</v>
      </c>
      <c r="T120" s="1">
        <v>324</v>
      </c>
      <c r="U120" s="1">
        <v>3.57</v>
      </c>
      <c r="V120" s="1">
        <f t="shared" si="8"/>
        <v>77760</v>
      </c>
    </row>
    <row r="121" spans="4:22" ht="24.9" customHeight="1" x14ac:dyDescent="0.25">
      <c r="G121" s="3"/>
      <c r="H121" s="3"/>
      <c r="L121" s="3">
        <v>1.2152777777777699</v>
      </c>
      <c r="M121" s="1">
        <f t="shared" si="5"/>
        <v>38.4</v>
      </c>
      <c r="N121" s="1">
        <f t="shared" si="6"/>
        <v>81.600000000000009</v>
      </c>
      <c r="O121" s="1">
        <v>81.600000000000009</v>
      </c>
      <c r="P121" s="3">
        <v>1.2152777777777699</v>
      </c>
      <c r="Q121" s="1">
        <f t="shared" si="7"/>
        <v>26.4</v>
      </c>
      <c r="S121" s="3">
        <v>1.2152777777777699</v>
      </c>
      <c r="T121" s="1">
        <v>252</v>
      </c>
      <c r="U121" s="1">
        <v>3.67</v>
      </c>
      <c r="V121" s="1">
        <f t="shared" si="8"/>
        <v>60480</v>
      </c>
    </row>
    <row r="122" spans="4:22" ht="24.9" customHeight="1" x14ac:dyDescent="0.25">
      <c r="D122" s="9" t="s">
        <v>67</v>
      </c>
      <c r="E122" s="10"/>
      <c r="F122" s="10"/>
      <c r="G122" s="10"/>
      <c r="H122" s="3"/>
      <c r="L122" s="3">
        <v>1.2222222222222201</v>
      </c>
      <c r="M122" s="1">
        <f t="shared" si="5"/>
        <v>38.4</v>
      </c>
      <c r="N122" s="1">
        <f t="shared" si="6"/>
        <v>81.600000000000009</v>
      </c>
      <c r="O122" s="1">
        <v>81.600000000000009</v>
      </c>
      <c r="P122" s="3">
        <v>1.2222222222222201</v>
      </c>
      <c r="Q122" s="1">
        <f t="shared" si="7"/>
        <v>26.4</v>
      </c>
      <c r="S122" s="3">
        <v>1.2222222222222201</v>
      </c>
      <c r="T122" s="1">
        <v>276</v>
      </c>
      <c r="U122" s="1">
        <v>2.33</v>
      </c>
      <c r="V122" s="1">
        <f t="shared" si="8"/>
        <v>66240</v>
      </c>
    </row>
    <row r="123" spans="4:22" ht="24.9" customHeight="1" x14ac:dyDescent="0.25">
      <c r="D123" s="10"/>
      <c r="E123" s="10"/>
      <c r="F123" s="10"/>
      <c r="G123" s="10"/>
      <c r="H123" s="3"/>
      <c r="L123" s="3">
        <v>1.2291666666666601</v>
      </c>
      <c r="M123" s="1">
        <f t="shared" si="5"/>
        <v>38.4</v>
      </c>
      <c r="N123" s="1">
        <f t="shared" si="6"/>
        <v>81.600000000000009</v>
      </c>
      <c r="O123" s="1">
        <v>81.600000000000009</v>
      </c>
      <c r="P123" s="3">
        <v>1.2291666666666601</v>
      </c>
      <c r="Q123" s="1">
        <f t="shared" si="7"/>
        <v>26.4</v>
      </c>
      <c r="S123" s="3">
        <v>1.2291666666666601</v>
      </c>
      <c r="T123" s="1">
        <v>271.2</v>
      </c>
      <c r="U123" s="1">
        <v>2.19</v>
      </c>
      <c r="V123" s="1">
        <f t="shared" si="8"/>
        <v>65088</v>
      </c>
    </row>
    <row r="124" spans="4:22" ht="24.9" customHeight="1" x14ac:dyDescent="0.25">
      <c r="D124" s="10"/>
      <c r="E124" s="10"/>
      <c r="F124" s="10"/>
      <c r="G124" s="10"/>
      <c r="H124" s="3"/>
      <c r="L124" s="3">
        <v>1.2361111111111101</v>
      </c>
      <c r="M124" s="1">
        <f t="shared" si="5"/>
        <v>38.4</v>
      </c>
      <c r="N124" s="1">
        <f t="shared" si="6"/>
        <v>81.600000000000009</v>
      </c>
      <c r="O124" s="1">
        <v>81.600000000000009</v>
      </c>
      <c r="P124" s="3">
        <v>1.2361111111111101</v>
      </c>
      <c r="Q124" s="1">
        <f t="shared" si="7"/>
        <v>26.4</v>
      </c>
      <c r="S124" s="3">
        <v>1.2361111111111101</v>
      </c>
      <c r="T124" s="1">
        <v>319.20000000000005</v>
      </c>
      <c r="U124" s="1">
        <v>2.76</v>
      </c>
      <c r="V124" s="1">
        <f t="shared" si="8"/>
        <v>76608.000000000015</v>
      </c>
    </row>
    <row r="125" spans="4:22" ht="24.9" customHeight="1" x14ac:dyDescent="0.25">
      <c r="D125" s="10"/>
      <c r="E125" s="10"/>
      <c r="F125" s="10"/>
      <c r="G125" s="10"/>
      <c r="H125" s="3"/>
      <c r="L125" s="3">
        <v>1.24305555555555</v>
      </c>
      <c r="M125" s="1">
        <f t="shared" si="5"/>
        <v>38.4</v>
      </c>
      <c r="N125" s="1">
        <f t="shared" si="6"/>
        <v>81.600000000000009</v>
      </c>
      <c r="O125" s="1">
        <v>81.600000000000009</v>
      </c>
      <c r="P125" s="3">
        <v>1.24305555555555</v>
      </c>
      <c r="Q125" s="1">
        <f t="shared" si="7"/>
        <v>26.4</v>
      </c>
      <c r="S125" s="3">
        <v>1.24305555555555</v>
      </c>
      <c r="T125" s="1">
        <v>343.2</v>
      </c>
      <c r="U125" s="1">
        <v>0.99</v>
      </c>
      <c r="V125" s="1">
        <f t="shared" si="8"/>
        <v>82368</v>
      </c>
    </row>
    <row r="126" spans="4:22" ht="24.9" customHeight="1" x14ac:dyDescent="0.25">
      <c r="D126" s="10"/>
      <c r="E126" s="10"/>
      <c r="F126" s="10"/>
      <c r="G126" s="10"/>
      <c r="H126" s="3" t="s">
        <v>68</v>
      </c>
      <c r="I126" s="5">
        <v>45168</v>
      </c>
      <c r="L126" s="3">
        <v>1.25</v>
      </c>
      <c r="M126" s="1">
        <f t="shared" si="5"/>
        <v>38.4</v>
      </c>
      <c r="N126" s="1">
        <f t="shared" si="6"/>
        <v>81.600000000000009</v>
      </c>
      <c r="O126" s="1">
        <v>81.600000000000009</v>
      </c>
      <c r="P126" s="3">
        <v>1.25</v>
      </c>
      <c r="Q126" s="1">
        <f t="shared" si="7"/>
        <v>26.4</v>
      </c>
      <c r="S126" s="3">
        <v>1.25</v>
      </c>
      <c r="T126" s="1">
        <v>338.4</v>
      </c>
      <c r="U126" s="1">
        <v>1.66</v>
      </c>
      <c r="V126" s="1">
        <f t="shared" si="8"/>
        <v>81216</v>
      </c>
    </row>
    <row r="127" spans="4:22" ht="24.9" customHeight="1" x14ac:dyDescent="0.25">
      <c r="D127" s="10"/>
      <c r="E127" s="10"/>
      <c r="F127" s="10"/>
      <c r="G127" s="10"/>
      <c r="H127" s="3" t="s">
        <v>71</v>
      </c>
      <c r="I127" s="1">
        <v>34.1</v>
      </c>
      <c r="L127" s="3">
        <v>1.25694444444444</v>
      </c>
      <c r="M127" s="1">
        <f t="shared" si="5"/>
        <v>38.4</v>
      </c>
      <c r="N127" s="1">
        <f t="shared" si="6"/>
        <v>81.600000000000009</v>
      </c>
      <c r="O127" s="1">
        <v>81.600000000000009</v>
      </c>
      <c r="P127" s="3">
        <v>1.25694444444444</v>
      </c>
      <c r="Q127" s="1">
        <f t="shared" si="7"/>
        <v>26.4</v>
      </c>
      <c r="S127" s="3">
        <v>1.25694444444444</v>
      </c>
      <c r="T127" s="1">
        <v>259.20000000000005</v>
      </c>
      <c r="U127" s="1">
        <v>0.87</v>
      </c>
      <c r="V127" s="1">
        <f t="shared" si="8"/>
        <v>62208.000000000015</v>
      </c>
    </row>
    <row r="128" spans="4:22" ht="24.9" customHeight="1" x14ac:dyDescent="0.25">
      <c r="D128" s="10"/>
      <c r="E128" s="10"/>
      <c r="F128" s="10"/>
      <c r="G128" s="10"/>
      <c r="H128" s="3" t="s">
        <v>72</v>
      </c>
      <c r="I128" s="1">
        <v>7.6</v>
      </c>
      <c r="L128" s="3">
        <v>1.2638888888888899</v>
      </c>
      <c r="M128" s="1">
        <f t="shared" si="5"/>
        <v>38.4</v>
      </c>
      <c r="N128" s="1">
        <f t="shared" si="6"/>
        <v>81.600000000000009</v>
      </c>
      <c r="O128" s="1">
        <v>81.600000000000009</v>
      </c>
      <c r="P128" s="3">
        <v>1.2638888888888899</v>
      </c>
      <c r="Q128" s="1">
        <f t="shared" si="7"/>
        <v>26.4</v>
      </c>
      <c r="S128" s="3">
        <v>1.2638888888888899</v>
      </c>
      <c r="T128" s="1">
        <v>396</v>
      </c>
      <c r="U128" s="1">
        <v>4.97</v>
      </c>
      <c r="V128" s="1">
        <f t="shared" si="8"/>
        <v>95040</v>
      </c>
    </row>
    <row r="129" spans="4:22" ht="24.9" customHeight="1" x14ac:dyDescent="0.25">
      <c r="D129" s="10"/>
      <c r="E129" s="10"/>
      <c r="F129" s="10"/>
      <c r="G129" s="10"/>
      <c r="H129" s="3" t="s">
        <v>73</v>
      </c>
      <c r="I129" s="1">
        <v>29.02</v>
      </c>
      <c r="L129" s="3">
        <v>1.2708333333333299</v>
      </c>
      <c r="M129" s="1">
        <f t="shared" si="5"/>
        <v>38.4</v>
      </c>
      <c r="N129" s="1">
        <f t="shared" si="6"/>
        <v>81.600000000000009</v>
      </c>
      <c r="O129" s="1">
        <v>81.600000000000009</v>
      </c>
      <c r="P129" s="3">
        <v>1.2708333333333299</v>
      </c>
      <c r="Q129" s="1">
        <f t="shared" si="7"/>
        <v>26.4</v>
      </c>
      <c r="S129" s="3">
        <v>1.2708333333333299</v>
      </c>
      <c r="T129" s="1">
        <v>259.20000000000005</v>
      </c>
      <c r="U129" s="1">
        <v>2.2999999999999998</v>
      </c>
      <c r="V129" s="1">
        <f t="shared" si="8"/>
        <v>62208.000000000015</v>
      </c>
    </row>
    <row r="130" spans="4:22" ht="24.9" customHeight="1" x14ac:dyDescent="0.25">
      <c r="D130" s="10"/>
      <c r="E130" s="10"/>
      <c r="F130" s="10"/>
      <c r="G130" s="10"/>
      <c r="H130" s="3" t="s">
        <v>74</v>
      </c>
      <c r="I130" s="1">
        <v>101259</v>
      </c>
      <c r="L130" s="3">
        <v>1.2777777777777699</v>
      </c>
      <c r="M130" s="1">
        <f t="shared" si="5"/>
        <v>38.4</v>
      </c>
      <c r="N130" s="1">
        <f t="shared" si="6"/>
        <v>81.600000000000009</v>
      </c>
      <c r="O130" s="1">
        <v>81.600000000000009</v>
      </c>
      <c r="P130" s="3">
        <v>1.2777777777777699</v>
      </c>
      <c r="Q130" s="1">
        <f t="shared" si="7"/>
        <v>26.4</v>
      </c>
      <c r="S130" s="3">
        <v>1.2777777777777699</v>
      </c>
      <c r="T130" s="1">
        <v>302.39999999999998</v>
      </c>
      <c r="U130" s="1">
        <v>2.21</v>
      </c>
      <c r="V130" s="1">
        <f t="shared" si="8"/>
        <v>72576</v>
      </c>
    </row>
    <row r="131" spans="4:22" ht="24.9" customHeight="1" x14ac:dyDescent="0.25">
      <c r="D131" s="10"/>
      <c r="E131" s="10"/>
      <c r="F131" s="10"/>
      <c r="G131" s="10"/>
      <c r="H131" s="3" t="s">
        <v>75</v>
      </c>
      <c r="I131" s="1">
        <v>3.6</v>
      </c>
      <c r="L131" s="3">
        <v>1.2847222222222201</v>
      </c>
      <c r="M131" s="1">
        <f t="shared" ref="M131:M145" si="12">0.16*240</f>
        <v>38.4</v>
      </c>
      <c r="N131" s="1">
        <f t="shared" ref="N131:N145" si="13">0.34*240</f>
        <v>81.600000000000009</v>
      </c>
      <c r="O131" s="1">
        <v>81.600000000000009</v>
      </c>
      <c r="P131" s="3">
        <v>1.2847222222222201</v>
      </c>
      <c r="Q131" s="1">
        <f t="shared" ref="Q131:Q145" si="14">0.11*240</f>
        <v>26.4</v>
      </c>
      <c r="S131" s="3">
        <v>1.2847222222222201</v>
      </c>
      <c r="T131" s="1">
        <v>448.8</v>
      </c>
      <c r="U131" s="1">
        <v>2.2400000000000002</v>
      </c>
      <c r="V131" s="1">
        <f t="shared" ref="V131:V145" si="15">T131*240</f>
        <v>107712</v>
      </c>
    </row>
    <row r="132" spans="4:22" ht="24.9" customHeight="1" x14ac:dyDescent="0.25">
      <c r="D132" s="10"/>
      <c r="E132" s="10"/>
      <c r="F132" s="10"/>
      <c r="G132" s="10"/>
      <c r="H132" s="3" t="s">
        <v>69</v>
      </c>
      <c r="I132" s="1" t="s">
        <v>70</v>
      </c>
      <c r="L132" s="3">
        <v>1.2916666666666601</v>
      </c>
      <c r="M132" s="1">
        <f t="shared" si="12"/>
        <v>38.4</v>
      </c>
      <c r="N132" s="1">
        <f t="shared" si="13"/>
        <v>81.600000000000009</v>
      </c>
      <c r="O132" s="1">
        <v>81.600000000000009</v>
      </c>
      <c r="P132" s="3">
        <v>1.2916666666666601</v>
      </c>
      <c r="Q132" s="1">
        <f t="shared" si="14"/>
        <v>26.4</v>
      </c>
      <c r="S132" s="3">
        <v>1.2916666666666601</v>
      </c>
      <c r="T132" s="1">
        <v>328.8</v>
      </c>
      <c r="U132" s="1">
        <v>1.1299999999999999</v>
      </c>
      <c r="V132" s="1">
        <f t="shared" si="15"/>
        <v>78912</v>
      </c>
    </row>
    <row r="133" spans="4:22" ht="24.9" customHeight="1" x14ac:dyDescent="0.25">
      <c r="D133" s="10"/>
      <c r="E133" s="10"/>
      <c r="F133" s="10"/>
      <c r="G133" s="10"/>
      <c r="H133" s="3"/>
      <c r="L133" s="3">
        <v>1.2986111111111101</v>
      </c>
      <c r="M133" s="1">
        <f t="shared" si="12"/>
        <v>38.4</v>
      </c>
      <c r="N133" s="1">
        <f t="shared" si="13"/>
        <v>81.600000000000009</v>
      </c>
      <c r="O133" s="1">
        <v>81.600000000000009</v>
      </c>
      <c r="P133" s="3">
        <v>1.2986111111111101</v>
      </c>
      <c r="Q133" s="1">
        <f t="shared" si="14"/>
        <v>26.4</v>
      </c>
      <c r="S133" s="3">
        <v>1.2986111111111101</v>
      </c>
      <c r="T133" s="1">
        <v>316.8</v>
      </c>
      <c r="U133" s="1">
        <v>0.93</v>
      </c>
      <c r="V133" s="1">
        <f t="shared" si="15"/>
        <v>76032</v>
      </c>
    </row>
    <row r="134" spans="4:22" ht="24.9" customHeight="1" x14ac:dyDescent="0.25">
      <c r="D134" s="10"/>
      <c r="E134" s="10"/>
      <c r="F134" s="10"/>
      <c r="G134" s="10"/>
      <c r="H134" s="3"/>
      <c r="L134" s="3">
        <v>1.30555555555555</v>
      </c>
      <c r="M134" s="1">
        <f t="shared" si="12"/>
        <v>38.4</v>
      </c>
      <c r="N134" s="1">
        <f t="shared" si="13"/>
        <v>81.600000000000009</v>
      </c>
      <c r="O134" s="1">
        <v>81.600000000000009</v>
      </c>
      <c r="P134" s="3">
        <v>1.30555555555555</v>
      </c>
      <c r="Q134" s="1">
        <f t="shared" si="14"/>
        <v>26.4</v>
      </c>
      <c r="S134" s="3">
        <v>1.30555555555555</v>
      </c>
      <c r="T134" s="1">
        <v>297.60000000000002</v>
      </c>
      <c r="U134" s="1">
        <v>0.9</v>
      </c>
      <c r="V134" s="1">
        <f t="shared" si="15"/>
        <v>71424</v>
      </c>
    </row>
    <row r="135" spans="4:22" ht="24.9" customHeight="1" x14ac:dyDescent="0.25">
      <c r="D135" s="10"/>
      <c r="E135" s="10"/>
      <c r="F135" s="10"/>
      <c r="G135" s="10"/>
      <c r="L135" s="3">
        <v>1.3125</v>
      </c>
      <c r="M135" s="1">
        <f t="shared" si="12"/>
        <v>38.4</v>
      </c>
      <c r="N135" s="1">
        <f t="shared" si="13"/>
        <v>81.600000000000009</v>
      </c>
      <c r="O135" s="1">
        <v>81.600000000000009</v>
      </c>
      <c r="P135" s="3">
        <v>1.3125</v>
      </c>
      <c r="Q135" s="1">
        <f t="shared" si="14"/>
        <v>26.4</v>
      </c>
      <c r="S135" s="3">
        <v>1.3125</v>
      </c>
      <c r="T135" s="1">
        <v>280.79999999999995</v>
      </c>
      <c r="U135" s="1">
        <v>4.38</v>
      </c>
      <c r="V135" s="1">
        <f t="shared" si="15"/>
        <v>67391.999999999985</v>
      </c>
    </row>
    <row r="136" spans="4:22" ht="24.9" customHeight="1" x14ac:dyDescent="0.25">
      <c r="D136" s="10"/>
      <c r="E136" s="10"/>
      <c r="F136" s="10"/>
      <c r="G136" s="10"/>
      <c r="L136" s="3">
        <v>1.31944444444444</v>
      </c>
      <c r="M136" s="1">
        <f t="shared" si="12"/>
        <v>38.4</v>
      </c>
      <c r="N136" s="1">
        <f t="shared" si="13"/>
        <v>81.600000000000009</v>
      </c>
      <c r="O136" s="1">
        <v>81.600000000000009</v>
      </c>
      <c r="P136" s="3">
        <v>1.31944444444444</v>
      </c>
      <c r="Q136" s="1">
        <f t="shared" si="14"/>
        <v>26.4</v>
      </c>
      <c r="S136" s="3">
        <v>1.31944444444444</v>
      </c>
      <c r="T136" s="1">
        <v>273.59999999999997</v>
      </c>
      <c r="U136" s="1">
        <v>2.7</v>
      </c>
      <c r="V136" s="1">
        <f t="shared" si="15"/>
        <v>65663.999999999985</v>
      </c>
    </row>
    <row r="137" spans="4:22" ht="24.9" customHeight="1" x14ac:dyDescent="0.25">
      <c r="D137" s="10"/>
      <c r="E137" s="10"/>
      <c r="F137" s="10"/>
      <c r="G137" s="10"/>
      <c r="L137" s="3">
        <v>1.3263888888888899</v>
      </c>
      <c r="M137" s="1">
        <f t="shared" si="12"/>
        <v>38.4</v>
      </c>
      <c r="N137" s="1">
        <f t="shared" si="13"/>
        <v>81.600000000000009</v>
      </c>
      <c r="O137" s="1">
        <v>81.600000000000009</v>
      </c>
      <c r="P137" s="3">
        <v>1.3263888888888899</v>
      </c>
      <c r="Q137" s="1">
        <f t="shared" si="14"/>
        <v>26.4</v>
      </c>
      <c r="S137" s="3">
        <v>1.3263888888888899</v>
      </c>
      <c r="T137" s="1">
        <v>292.8</v>
      </c>
      <c r="U137" s="1">
        <v>2.2200000000000002</v>
      </c>
      <c r="V137" s="1">
        <f t="shared" si="15"/>
        <v>70272</v>
      </c>
    </row>
    <row r="138" spans="4:22" ht="24.9" customHeight="1" x14ac:dyDescent="0.25">
      <c r="D138" s="10"/>
      <c r="E138" s="10"/>
      <c r="F138" s="10"/>
      <c r="G138" s="10"/>
      <c r="L138" s="3">
        <v>1.3333333333333299</v>
      </c>
      <c r="M138" s="1">
        <f t="shared" si="12"/>
        <v>38.4</v>
      </c>
      <c r="N138" s="1">
        <f t="shared" si="13"/>
        <v>81.600000000000009</v>
      </c>
      <c r="O138" s="1">
        <v>81.600000000000009</v>
      </c>
      <c r="P138" s="3">
        <v>1.3333333333333299</v>
      </c>
      <c r="Q138" s="1">
        <f t="shared" si="14"/>
        <v>26.4</v>
      </c>
      <c r="S138" s="3">
        <v>1.3333333333333299</v>
      </c>
      <c r="T138" s="1">
        <v>319.20000000000005</v>
      </c>
      <c r="U138" s="1">
        <v>2.21</v>
      </c>
      <c r="V138" s="1">
        <f t="shared" si="15"/>
        <v>76608.000000000015</v>
      </c>
    </row>
    <row r="139" spans="4:22" ht="24.9" customHeight="1" x14ac:dyDescent="0.25">
      <c r="D139" s="10"/>
      <c r="E139" s="10"/>
      <c r="F139" s="10"/>
      <c r="G139" s="10"/>
      <c r="L139" s="3">
        <v>1.3402777777777699</v>
      </c>
      <c r="M139" s="1">
        <f t="shared" si="12"/>
        <v>38.4</v>
      </c>
      <c r="N139" s="1">
        <f t="shared" si="13"/>
        <v>81.600000000000009</v>
      </c>
      <c r="O139" s="1">
        <v>81.600000000000009</v>
      </c>
      <c r="P139" s="3">
        <v>1.3402777777777699</v>
      </c>
      <c r="Q139" s="1">
        <f t="shared" si="14"/>
        <v>26.4</v>
      </c>
      <c r="S139" s="3">
        <v>1.3402777777777699</v>
      </c>
      <c r="T139" s="1">
        <v>312</v>
      </c>
      <c r="U139" s="1">
        <v>0.9</v>
      </c>
      <c r="V139" s="1">
        <f t="shared" si="15"/>
        <v>74880</v>
      </c>
    </row>
    <row r="140" spans="4:22" ht="24.9" customHeight="1" x14ac:dyDescent="0.25">
      <c r="D140" s="10"/>
      <c r="E140" s="10"/>
      <c r="F140" s="10"/>
      <c r="G140" s="10"/>
      <c r="L140" s="3">
        <v>1.3472222222222201</v>
      </c>
      <c r="M140" s="1">
        <f t="shared" si="12"/>
        <v>38.4</v>
      </c>
      <c r="N140" s="1">
        <f t="shared" si="13"/>
        <v>81.600000000000009</v>
      </c>
      <c r="O140" s="1">
        <v>81.600000000000009</v>
      </c>
      <c r="P140" s="3">
        <v>1.3472222222222201</v>
      </c>
      <c r="Q140" s="1">
        <f t="shared" si="14"/>
        <v>26.4</v>
      </c>
      <c r="S140" s="3">
        <v>1.3472222222222201</v>
      </c>
      <c r="T140" s="1">
        <v>264</v>
      </c>
      <c r="U140" s="1">
        <v>0.86</v>
      </c>
      <c r="V140" s="1">
        <f t="shared" si="15"/>
        <v>63360</v>
      </c>
    </row>
    <row r="141" spans="4:22" ht="24.9" customHeight="1" x14ac:dyDescent="0.25">
      <c r="D141" s="10"/>
      <c r="E141" s="10"/>
      <c r="F141" s="10"/>
      <c r="G141" s="10"/>
      <c r="L141" s="3">
        <v>1.3541666666666601</v>
      </c>
      <c r="M141" s="1">
        <f t="shared" si="12"/>
        <v>38.4</v>
      </c>
      <c r="N141" s="1">
        <f t="shared" si="13"/>
        <v>81.600000000000009</v>
      </c>
      <c r="O141" s="1">
        <v>81.600000000000009</v>
      </c>
      <c r="P141" s="3">
        <v>1.3541666666666601</v>
      </c>
      <c r="Q141" s="1">
        <f t="shared" si="14"/>
        <v>26.4</v>
      </c>
      <c r="S141" s="3">
        <v>1.3541666666666601</v>
      </c>
      <c r="T141" s="1">
        <v>249.60000000000002</v>
      </c>
      <c r="U141" s="1">
        <v>2.15</v>
      </c>
      <c r="V141" s="1">
        <f t="shared" si="15"/>
        <v>59904.000000000007</v>
      </c>
    </row>
    <row r="142" spans="4:22" ht="24.9" customHeight="1" x14ac:dyDescent="0.25">
      <c r="D142" s="10"/>
      <c r="E142" s="10"/>
      <c r="F142" s="10"/>
      <c r="G142" s="10"/>
      <c r="L142" s="3">
        <v>1.3611111111111101</v>
      </c>
      <c r="M142" s="1">
        <f t="shared" si="12"/>
        <v>38.4</v>
      </c>
      <c r="N142" s="1">
        <f t="shared" si="13"/>
        <v>81.600000000000009</v>
      </c>
      <c r="O142" s="1">
        <v>81.600000000000009</v>
      </c>
      <c r="P142" s="3">
        <v>1.3611111111111101</v>
      </c>
      <c r="Q142" s="1">
        <f t="shared" si="14"/>
        <v>26.4</v>
      </c>
      <c r="S142" s="3">
        <v>1.3611111111111101</v>
      </c>
      <c r="T142" s="1">
        <v>333.59999999999997</v>
      </c>
      <c r="U142" s="1">
        <v>2.2000000000000002</v>
      </c>
      <c r="V142" s="1">
        <f t="shared" si="15"/>
        <v>80063.999999999985</v>
      </c>
    </row>
    <row r="143" spans="4:22" ht="24.9" customHeight="1" x14ac:dyDescent="0.25">
      <c r="D143" s="10"/>
      <c r="E143" s="10"/>
      <c r="F143" s="10"/>
      <c r="G143" s="10"/>
      <c r="L143" s="3">
        <v>1.36805555555555</v>
      </c>
      <c r="M143" s="1">
        <f t="shared" si="12"/>
        <v>38.4</v>
      </c>
      <c r="N143" s="1">
        <f t="shared" si="13"/>
        <v>81.600000000000009</v>
      </c>
      <c r="O143" s="1">
        <v>81.600000000000009</v>
      </c>
      <c r="P143" s="3">
        <v>1.36805555555555</v>
      </c>
      <c r="Q143" s="1">
        <f t="shared" si="14"/>
        <v>26.4</v>
      </c>
      <c r="S143" s="3">
        <v>1.36805555555555</v>
      </c>
      <c r="T143" s="1">
        <v>338.4</v>
      </c>
      <c r="U143" s="1">
        <v>0.98</v>
      </c>
      <c r="V143" s="1">
        <f t="shared" si="15"/>
        <v>81216</v>
      </c>
    </row>
    <row r="144" spans="4:22" ht="24.9" customHeight="1" x14ac:dyDescent="0.25">
      <c r="D144" s="10"/>
      <c r="E144" s="10"/>
      <c r="F144" s="10"/>
      <c r="G144" s="10"/>
      <c r="L144" s="3">
        <v>1.375</v>
      </c>
      <c r="M144" s="1">
        <f t="shared" si="12"/>
        <v>38.4</v>
      </c>
      <c r="N144" s="1">
        <f t="shared" si="13"/>
        <v>81.600000000000009</v>
      </c>
      <c r="O144" s="1">
        <v>81.600000000000009</v>
      </c>
      <c r="P144" s="3">
        <v>1.375</v>
      </c>
      <c r="Q144" s="1">
        <f t="shared" si="14"/>
        <v>26.4</v>
      </c>
      <c r="S144" s="3">
        <v>1.375</v>
      </c>
      <c r="T144" s="1">
        <v>300</v>
      </c>
      <c r="U144" s="1">
        <v>0.91</v>
      </c>
      <c r="V144" s="1">
        <f t="shared" si="15"/>
        <v>72000</v>
      </c>
    </row>
    <row r="145" spans="7:22" ht="24.9" customHeight="1" x14ac:dyDescent="0.25">
      <c r="L145" s="3">
        <v>1.38194444444444</v>
      </c>
      <c r="M145" s="1">
        <f t="shared" si="12"/>
        <v>38.4</v>
      </c>
      <c r="N145" s="1">
        <f t="shared" si="13"/>
        <v>81.600000000000009</v>
      </c>
      <c r="O145" s="1">
        <v>81.600000000000009</v>
      </c>
      <c r="P145" s="3">
        <v>1.38194444444444</v>
      </c>
      <c r="Q145" s="1">
        <f t="shared" si="14"/>
        <v>26.4</v>
      </c>
      <c r="S145" s="3">
        <v>1.38194444444444</v>
      </c>
      <c r="T145" s="1">
        <v>268.8</v>
      </c>
      <c r="U145" s="1">
        <v>2.87</v>
      </c>
      <c r="V145" s="1">
        <f t="shared" si="15"/>
        <v>64512</v>
      </c>
    </row>
    <row r="148" spans="7:22" ht="24.9" customHeight="1" x14ac:dyDescent="0.25">
      <c r="O148" s="1" t="s">
        <v>76</v>
      </c>
      <c r="P148" s="1" t="s">
        <v>77</v>
      </c>
    </row>
    <row r="149" spans="7:22" ht="24.9" customHeight="1" x14ac:dyDescent="0.25">
      <c r="G149" s="1" t="s">
        <v>18</v>
      </c>
      <c r="H149" s="1" t="s">
        <v>61</v>
      </c>
      <c r="J149" s="1" t="s">
        <v>59</v>
      </c>
      <c r="K149" s="1" t="s">
        <v>62</v>
      </c>
      <c r="L149" s="1" t="s">
        <v>60</v>
      </c>
      <c r="N149" s="3" t="s">
        <v>79</v>
      </c>
      <c r="O149" s="1">
        <v>2.31</v>
      </c>
      <c r="P149" s="1">
        <v>2.2440450880949516</v>
      </c>
      <c r="R149" s="1" t="s">
        <v>35</v>
      </c>
      <c r="S149" s="1">
        <v>2.2200000000000002</v>
      </c>
    </row>
    <row r="150" spans="7:22" ht="24.9" customHeight="1" x14ac:dyDescent="0.25">
      <c r="G150" s="3">
        <v>0.38541666666666669</v>
      </c>
      <c r="H150" s="1">
        <v>31.2</v>
      </c>
      <c r="J150" s="1" t="s">
        <v>35</v>
      </c>
      <c r="K150" s="1">
        <v>2.2200000000000002</v>
      </c>
      <c r="L150" s="1">
        <v>31.2</v>
      </c>
      <c r="N150" s="3" t="s">
        <v>81</v>
      </c>
      <c r="O150" s="1">
        <v>2.25</v>
      </c>
      <c r="P150" s="1">
        <v>2.2176168906369376</v>
      </c>
      <c r="R150" s="1" t="s">
        <v>34</v>
      </c>
      <c r="S150" s="1">
        <v>2.4500000000000002</v>
      </c>
    </row>
    <row r="151" spans="7:22" ht="24.9" customHeight="1" x14ac:dyDescent="0.25">
      <c r="G151" s="3">
        <v>0.42708333333333331</v>
      </c>
      <c r="H151" s="1">
        <v>32.200000000000003</v>
      </c>
      <c r="J151" s="1" t="s">
        <v>34</v>
      </c>
      <c r="K151" s="1">
        <v>2.4500000000000002</v>
      </c>
      <c r="L151" s="1">
        <v>32.200000000000003</v>
      </c>
      <c r="N151" s="3" t="s">
        <v>83</v>
      </c>
      <c r="O151" s="1">
        <v>2.16</v>
      </c>
      <c r="P151" s="1">
        <v>2.1989887930463574</v>
      </c>
      <c r="R151" s="1" t="s">
        <v>37</v>
      </c>
      <c r="S151" s="1">
        <v>2.4500000000000002</v>
      </c>
    </row>
    <row r="152" spans="7:22" ht="24.9" customHeight="1" x14ac:dyDescent="0.25">
      <c r="G152" s="3">
        <v>0.46875</v>
      </c>
      <c r="H152" s="1">
        <v>33</v>
      </c>
      <c r="J152" s="1" t="s">
        <v>37</v>
      </c>
      <c r="K152" s="1">
        <v>2.4500000000000002</v>
      </c>
      <c r="L152" s="1">
        <v>33</v>
      </c>
      <c r="N152" s="3" t="s">
        <v>85</v>
      </c>
      <c r="O152" s="1">
        <v>2.23</v>
      </c>
      <c r="P152" s="1">
        <v>2.1827092779220072</v>
      </c>
      <c r="R152" s="1" t="s">
        <v>38</v>
      </c>
      <c r="S152" s="1">
        <v>2.63</v>
      </c>
    </row>
    <row r="153" spans="7:22" ht="24.9" customHeight="1" x14ac:dyDescent="0.25">
      <c r="G153" s="3">
        <v>0.51041666666666696</v>
      </c>
      <c r="H153" s="1">
        <v>31.2</v>
      </c>
      <c r="J153" s="1" t="s">
        <v>38</v>
      </c>
      <c r="K153" s="1">
        <v>2.63</v>
      </c>
      <c r="L153" s="1">
        <v>31.2</v>
      </c>
      <c r="N153" s="3" t="s">
        <v>87</v>
      </c>
      <c r="O153" s="1">
        <v>2.2200000000000002</v>
      </c>
      <c r="P153" s="1">
        <v>2.1696442663572362</v>
      </c>
      <c r="R153" s="1" t="s">
        <v>39</v>
      </c>
      <c r="S153" s="1">
        <v>2.4300000000000002</v>
      </c>
    </row>
    <row r="154" spans="7:22" ht="24.9" customHeight="1" x14ac:dyDescent="0.25">
      <c r="G154" s="3">
        <v>0.55208333333333404</v>
      </c>
      <c r="H154" s="1">
        <v>32.1</v>
      </c>
      <c r="J154" s="1" t="s">
        <v>39</v>
      </c>
      <c r="K154" s="1">
        <v>2.4300000000000002</v>
      </c>
      <c r="L154" s="1">
        <v>32.1</v>
      </c>
      <c r="N154" s="3" t="s">
        <v>89</v>
      </c>
      <c r="O154" s="1">
        <v>2.21</v>
      </c>
      <c r="P154" s="1">
        <v>2.1714388280831702</v>
      </c>
      <c r="R154" s="1" t="s">
        <v>40</v>
      </c>
      <c r="S154" s="1">
        <v>2.66</v>
      </c>
    </row>
    <row r="155" spans="7:22" ht="24.9" customHeight="1" x14ac:dyDescent="0.25">
      <c r="G155" s="3">
        <v>0.59375</v>
      </c>
      <c r="H155" s="1">
        <v>34.1</v>
      </c>
      <c r="J155" s="1" t="s">
        <v>40</v>
      </c>
      <c r="K155" s="1">
        <v>2.66</v>
      </c>
      <c r="L155" s="1">
        <v>34.1</v>
      </c>
      <c r="N155" s="3" t="s">
        <v>91</v>
      </c>
      <c r="O155" s="1">
        <v>2.1309999999999998</v>
      </c>
      <c r="P155" s="1">
        <v>2.198081227570639</v>
      </c>
      <c r="R155" s="1" t="s">
        <v>41</v>
      </c>
      <c r="S155" s="1">
        <v>2.5499999999999998</v>
      </c>
    </row>
    <row r="156" spans="7:22" ht="24.9" customHeight="1" x14ac:dyDescent="0.25">
      <c r="G156" s="3">
        <v>0.63541666666666696</v>
      </c>
      <c r="H156" s="1">
        <v>32.700000000000003</v>
      </c>
      <c r="J156" s="1" t="s">
        <v>41</v>
      </c>
      <c r="K156" s="1">
        <v>2.5499999999999998</v>
      </c>
      <c r="L156" s="1">
        <v>32.700000000000003</v>
      </c>
      <c r="N156" s="3" t="s">
        <v>93</v>
      </c>
      <c r="O156" s="1">
        <v>2.0099999999999998</v>
      </c>
      <c r="P156" s="1">
        <v>2.0703935550328056</v>
      </c>
      <c r="R156" s="1" t="s">
        <v>42</v>
      </c>
      <c r="S156" s="1">
        <v>2.4900000000000002</v>
      </c>
    </row>
    <row r="157" spans="7:22" ht="24.9" customHeight="1" x14ac:dyDescent="0.25">
      <c r="G157" s="3">
        <v>0.67708333333333304</v>
      </c>
      <c r="H157" s="1">
        <v>31.8</v>
      </c>
      <c r="J157" s="1" t="s">
        <v>42</v>
      </c>
      <c r="K157" s="1">
        <v>2.4900000000000002</v>
      </c>
      <c r="L157" s="1">
        <v>31.8</v>
      </c>
      <c r="N157" s="3" t="s">
        <v>95</v>
      </c>
      <c r="O157" s="1">
        <v>2.1</v>
      </c>
      <c r="P157" s="1">
        <v>2.1746962111674653</v>
      </c>
      <c r="R157" s="1" t="s">
        <v>43</v>
      </c>
      <c r="S157" s="1">
        <v>2.46</v>
      </c>
    </row>
    <row r="158" spans="7:22" ht="24.9" customHeight="1" x14ac:dyDescent="0.25">
      <c r="G158" s="3">
        <v>0.71875</v>
      </c>
      <c r="H158" s="1">
        <v>30.5</v>
      </c>
      <c r="J158" s="1" t="s">
        <v>43</v>
      </c>
      <c r="K158" s="1">
        <v>2.46</v>
      </c>
      <c r="L158" s="1">
        <v>30.5</v>
      </c>
      <c r="N158" s="3" t="s">
        <v>97</v>
      </c>
      <c r="O158" s="1">
        <v>2.2200000000000002</v>
      </c>
      <c r="P158" s="1">
        <v>2.2767521693102708</v>
      </c>
      <c r="R158" s="1" t="s">
        <v>44</v>
      </c>
      <c r="S158" s="1">
        <v>2.4900000000000002</v>
      </c>
    </row>
    <row r="159" spans="7:22" ht="24.9" customHeight="1" x14ac:dyDescent="0.25">
      <c r="G159" s="3">
        <v>0.76041666666666696</v>
      </c>
      <c r="H159" s="1">
        <v>29.6</v>
      </c>
      <c r="J159" s="1" t="s">
        <v>44</v>
      </c>
      <c r="K159" s="1">
        <v>2.4900000000000002</v>
      </c>
      <c r="L159" s="1">
        <v>29.6</v>
      </c>
      <c r="N159" s="3" t="s">
        <v>99</v>
      </c>
      <c r="O159" s="1">
        <v>2.4500000000000002</v>
      </c>
      <c r="P159" s="1">
        <v>2.372879003794198</v>
      </c>
      <c r="R159" s="1" t="s">
        <v>45</v>
      </c>
      <c r="S159" s="1">
        <v>2.4</v>
      </c>
    </row>
    <row r="160" spans="7:22" ht="24.9" customHeight="1" x14ac:dyDescent="0.25">
      <c r="G160" s="3">
        <v>0.80208333333333304</v>
      </c>
      <c r="H160" s="1">
        <v>29.3</v>
      </c>
      <c r="J160" s="1" t="s">
        <v>45</v>
      </c>
      <c r="K160" s="1">
        <v>2.4</v>
      </c>
      <c r="L160" s="1">
        <v>29.3</v>
      </c>
      <c r="N160" s="3" t="s">
        <v>101</v>
      </c>
      <c r="O160" s="1">
        <v>2.4500000000000002</v>
      </c>
      <c r="P160" s="1">
        <v>2.4487532919399029</v>
      </c>
      <c r="R160" s="1" t="s">
        <v>46</v>
      </c>
      <c r="S160" s="1">
        <v>2.33</v>
      </c>
    </row>
    <row r="161" spans="7:19" ht="24.9" customHeight="1" x14ac:dyDescent="0.25">
      <c r="G161" s="3">
        <v>0.84375</v>
      </c>
      <c r="H161" s="1">
        <v>28</v>
      </c>
      <c r="J161" s="1" t="s">
        <v>46</v>
      </c>
      <c r="K161" s="1">
        <v>2.33</v>
      </c>
      <c r="L161" s="1">
        <v>28</v>
      </c>
      <c r="N161" s="3" t="s">
        <v>103</v>
      </c>
      <c r="O161" s="1">
        <v>2.63</v>
      </c>
      <c r="P161" s="1">
        <v>2.4938592015064236</v>
      </c>
      <c r="R161" s="1" t="s">
        <v>47</v>
      </c>
      <c r="S161" s="1">
        <v>2.35</v>
      </c>
    </row>
    <row r="162" spans="7:19" ht="24.9" customHeight="1" x14ac:dyDescent="0.25">
      <c r="G162" s="3">
        <v>0.88541666666666696</v>
      </c>
      <c r="H162" s="1">
        <v>27.2</v>
      </c>
      <c r="J162" s="1" t="s">
        <v>47</v>
      </c>
      <c r="K162" s="1">
        <v>2.35</v>
      </c>
      <c r="L162" s="1">
        <v>27.2</v>
      </c>
      <c r="N162" s="3" t="s">
        <v>105</v>
      </c>
      <c r="O162" s="1">
        <v>2.4300000000000002</v>
      </c>
      <c r="P162" s="1">
        <v>2.5022712899202286</v>
      </c>
      <c r="R162" s="1" t="s">
        <v>48</v>
      </c>
      <c r="S162" s="1">
        <v>2.38</v>
      </c>
    </row>
    <row r="163" spans="7:19" ht="24.9" customHeight="1" x14ac:dyDescent="0.25">
      <c r="G163" s="3">
        <v>0.92708333333333304</v>
      </c>
      <c r="H163" s="1">
        <v>27.2</v>
      </c>
      <c r="J163" s="1" t="s">
        <v>48</v>
      </c>
      <c r="K163" s="1">
        <v>2.38</v>
      </c>
      <c r="L163" s="1">
        <v>27.2</v>
      </c>
      <c r="N163" s="3" t="s">
        <v>106</v>
      </c>
      <c r="O163" s="1">
        <v>2.66</v>
      </c>
      <c r="P163" s="1">
        <v>2.5048489486386143</v>
      </c>
      <c r="R163" s="1" t="s">
        <v>49</v>
      </c>
      <c r="S163" s="1">
        <v>2.33</v>
      </c>
    </row>
    <row r="164" spans="7:19" ht="24.9" customHeight="1" x14ac:dyDescent="0.25">
      <c r="G164" s="3">
        <v>0.96875</v>
      </c>
      <c r="H164" s="1">
        <v>26.9</v>
      </c>
      <c r="J164" s="1" t="s">
        <v>49</v>
      </c>
      <c r="K164" s="1">
        <v>2.33</v>
      </c>
      <c r="L164" s="1">
        <v>26.9</v>
      </c>
      <c r="N164" s="3" t="s">
        <v>108</v>
      </c>
      <c r="O164" s="1">
        <v>2.5499999999999998</v>
      </c>
      <c r="P164" s="1">
        <v>2.5005218111005663</v>
      </c>
      <c r="R164" s="1" t="s">
        <v>50</v>
      </c>
      <c r="S164" s="1">
        <v>2.31</v>
      </c>
    </row>
    <row r="165" spans="7:19" ht="24.9" customHeight="1" x14ac:dyDescent="0.25">
      <c r="G165" s="3">
        <v>1.0104166666666701</v>
      </c>
      <c r="H165" s="1">
        <v>27</v>
      </c>
      <c r="J165" s="1" t="s">
        <v>50</v>
      </c>
      <c r="K165" s="1">
        <v>2.31</v>
      </c>
      <c r="L165" s="1">
        <v>27</v>
      </c>
      <c r="N165" s="3" t="s">
        <v>110</v>
      </c>
      <c r="O165" s="1">
        <v>2.4900000000000002</v>
      </c>
      <c r="P165" s="1">
        <v>2.4829118344270418</v>
      </c>
      <c r="R165" s="1" t="s">
        <v>51</v>
      </c>
      <c r="S165" s="1">
        <v>2.25</v>
      </c>
    </row>
    <row r="166" spans="7:19" ht="24.9" customHeight="1" x14ac:dyDescent="0.25">
      <c r="G166" s="3">
        <v>1.0520833333333299</v>
      </c>
      <c r="H166" s="1">
        <v>26.7</v>
      </c>
      <c r="J166" s="1" t="s">
        <v>51</v>
      </c>
      <c r="K166" s="1">
        <v>2.25</v>
      </c>
      <c r="L166" s="1">
        <v>26.7</v>
      </c>
      <c r="N166" s="3" t="s">
        <v>112</v>
      </c>
      <c r="O166" s="1">
        <v>2.46</v>
      </c>
      <c r="P166" s="1">
        <v>2.4275054477800939</v>
      </c>
      <c r="R166" s="1" t="s">
        <v>52</v>
      </c>
      <c r="S166" s="1">
        <v>2.16</v>
      </c>
    </row>
    <row r="167" spans="7:19" ht="24.9" customHeight="1" x14ac:dyDescent="0.25">
      <c r="G167" s="3">
        <v>1.09375</v>
      </c>
      <c r="H167" s="1">
        <v>26.5</v>
      </c>
      <c r="J167" s="1" t="s">
        <v>52</v>
      </c>
      <c r="K167" s="1">
        <v>2.16</v>
      </c>
      <c r="L167" s="1">
        <v>26.5</v>
      </c>
      <c r="N167" s="3" t="s">
        <v>114</v>
      </c>
      <c r="O167" s="1">
        <v>2.4900000000000002</v>
      </c>
      <c r="P167" s="1">
        <v>2.5464399338997601</v>
      </c>
      <c r="R167" s="1" t="s">
        <v>53</v>
      </c>
      <c r="S167" s="1">
        <v>2.23</v>
      </c>
    </row>
    <row r="168" spans="7:19" ht="24.9" customHeight="1" x14ac:dyDescent="0.25">
      <c r="G168" s="3">
        <v>1.1354166666666701</v>
      </c>
      <c r="H168" s="1">
        <v>27.2</v>
      </c>
      <c r="J168" s="1" t="s">
        <v>53</v>
      </c>
      <c r="K168" s="1">
        <v>2.23</v>
      </c>
      <c r="L168" s="1">
        <v>27.2</v>
      </c>
      <c r="N168" s="3" t="s">
        <v>116</v>
      </c>
      <c r="O168" s="1">
        <v>2.4</v>
      </c>
      <c r="P168" s="1">
        <v>2.4702231724858055</v>
      </c>
      <c r="R168" s="1" t="s">
        <v>54</v>
      </c>
      <c r="S168" s="1">
        <v>2.2200000000000002</v>
      </c>
    </row>
    <row r="169" spans="7:19" ht="24.9" customHeight="1" x14ac:dyDescent="0.25">
      <c r="G169" s="3">
        <v>1.1770833333333299</v>
      </c>
      <c r="H169" s="1">
        <v>26.9</v>
      </c>
      <c r="J169" s="1" t="s">
        <v>54</v>
      </c>
      <c r="K169" s="1">
        <v>2.2200000000000002</v>
      </c>
      <c r="L169" s="1">
        <v>26.9</v>
      </c>
      <c r="N169" s="3" t="s">
        <v>118</v>
      </c>
      <c r="O169" s="1">
        <v>2.33</v>
      </c>
      <c r="P169" s="1">
        <v>2.4137843340647569</v>
      </c>
      <c r="R169" s="1" t="s">
        <v>55</v>
      </c>
      <c r="S169" s="1">
        <v>2.21</v>
      </c>
    </row>
    <row r="170" spans="7:19" ht="24.9" customHeight="1" x14ac:dyDescent="0.25">
      <c r="G170" s="3">
        <v>1.21875</v>
      </c>
      <c r="H170" s="1">
        <v>27.6</v>
      </c>
      <c r="J170" s="1" t="s">
        <v>55</v>
      </c>
      <c r="K170" s="1">
        <v>2.21</v>
      </c>
      <c r="L170" s="1">
        <v>27.6</v>
      </c>
      <c r="N170" s="3" t="s">
        <v>120</v>
      </c>
      <c r="O170" s="1">
        <v>2.35</v>
      </c>
      <c r="P170" s="1">
        <v>2.3626552693057814</v>
      </c>
      <c r="R170" s="1" t="s">
        <v>56</v>
      </c>
      <c r="S170" s="1">
        <v>2.1309999999999998</v>
      </c>
    </row>
    <row r="171" spans="7:19" ht="24.9" customHeight="1" x14ac:dyDescent="0.25">
      <c r="G171" s="3">
        <v>1.2604166666666701</v>
      </c>
      <c r="H171" s="1">
        <v>28.1</v>
      </c>
      <c r="J171" s="1" t="s">
        <v>56</v>
      </c>
      <c r="K171" s="1">
        <v>2.1309999999999998</v>
      </c>
      <c r="L171" s="1">
        <v>28.1</v>
      </c>
      <c r="N171" s="3" t="s">
        <v>122</v>
      </c>
      <c r="O171" s="1">
        <v>2.38</v>
      </c>
      <c r="P171" s="1">
        <v>2.3185589463339169</v>
      </c>
      <c r="R171" s="1" t="s">
        <v>57</v>
      </c>
      <c r="S171" s="1">
        <v>2.0099999999999998</v>
      </c>
    </row>
    <row r="172" spans="7:19" ht="24.9" customHeight="1" x14ac:dyDescent="0.25">
      <c r="G172" s="3">
        <v>1.3020833333333299</v>
      </c>
      <c r="H172" s="1">
        <v>28.5</v>
      </c>
      <c r="J172" s="1" t="s">
        <v>57</v>
      </c>
      <c r="K172" s="1">
        <v>2.0099999999999998</v>
      </c>
      <c r="L172" s="1">
        <v>28.5</v>
      </c>
      <c r="N172" s="3" t="s">
        <v>124</v>
      </c>
      <c r="O172" s="1">
        <v>2.33</v>
      </c>
      <c r="P172" s="1">
        <v>2.2795151654603334</v>
      </c>
      <c r="R172" s="1" t="s">
        <v>58</v>
      </c>
      <c r="S172" s="1">
        <v>2.1</v>
      </c>
    </row>
    <row r="173" spans="7:19" ht="24.9" customHeight="1" x14ac:dyDescent="0.25">
      <c r="G173" s="3">
        <v>1.34375</v>
      </c>
      <c r="H173" s="1">
        <v>29.4</v>
      </c>
      <c r="J173" s="1" t="s">
        <v>58</v>
      </c>
      <c r="K173" s="1">
        <v>2.1</v>
      </c>
      <c r="L173" s="1">
        <v>29.4</v>
      </c>
      <c r="O173" s="1">
        <f>SUM(O149:O172)</f>
        <v>56.241</v>
      </c>
      <c r="P173" s="1">
        <f>SUM(P149:P172)</f>
        <v>56.029093957879269</v>
      </c>
    </row>
  </sheetData>
  <mergeCells count="4">
    <mergeCell ref="D122:G144"/>
    <mergeCell ref="B32:H32"/>
    <mergeCell ref="B31:H31"/>
    <mergeCell ref="B33:H33"/>
  </mergeCells>
  <phoneticPr fontId="1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91DDC-75D6-476E-8E0F-CBC2E8249598}">
  <dimension ref="A2:H134"/>
  <sheetViews>
    <sheetView tabSelected="1" zoomScale="85" zoomScaleNormal="85" workbookViewId="0">
      <selection activeCell="F35" sqref="F35"/>
    </sheetView>
  </sheetViews>
  <sheetFormatPr defaultColWidth="8.6640625" defaultRowHeight="13.8" x14ac:dyDescent="0.25"/>
  <cols>
    <col min="1" max="16384" width="8.6640625" style="1"/>
  </cols>
  <sheetData>
    <row r="2" spans="2:6" x14ac:dyDescent="0.25">
      <c r="D2" s="1" t="s">
        <v>126</v>
      </c>
    </row>
    <row r="3" spans="2:6" x14ac:dyDescent="0.25">
      <c r="C3" s="1" t="s">
        <v>63</v>
      </c>
      <c r="D3" s="1" t="s">
        <v>64</v>
      </c>
      <c r="E3" s="1" t="s">
        <v>125</v>
      </c>
    </row>
    <row r="4" spans="2:6" x14ac:dyDescent="0.25">
      <c r="B4" s="2">
        <v>4.1666666666666664E-2</v>
      </c>
      <c r="C4" s="7">
        <v>-2.375</v>
      </c>
      <c r="D4" s="1">
        <v>-2</v>
      </c>
      <c r="E4" s="1">
        <v>43.3</v>
      </c>
      <c r="F4">
        <v>48.328122581631</v>
      </c>
    </row>
    <row r="5" spans="2:6" x14ac:dyDescent="0.25">
      <c r="B5" s="2">
        <v>8.3333333333333301E-2</v>
      </c>
      <c r="C5" s="7">
        <v>-2.61666666666666</v>
      </c>
      <c r="D5" s="1">
        <v>-2.2000000000000002</v>
      </c>
      <c r="E5" s="1">
        <v>46.2</v>
      </c>
      <c r="F5">
        <v>49.448090260655803</v>
      </c>
    </row>
    <row r="6" spans="2:6" x14ac:dyDescent="0.25">
      <c r="B6" s="2">
        <v>0.125</v>
      </c>
      <c r="C6" s="7">
        <v>-2.7875000000000001</v>
      </c>
      <c r="D6" s="1">
        <v>-2.6</v>
      </c>
      <c r="E6" s="1">
        <v>47.9</v>
      </c>
      <c r="F6">
        <v>50.255890094680097</v>
      </c>
    </row>
    <row r="7" spans="2:6" x14ac:dyDescent="0.25">
      <c r="B7" s="2">
        <v>0.16666666666666699</v>
      </c>
      <c r="C7" s="7">
        <v>-2.9375</v>
      </c>
      <c r="D7" s="1">
        <v>-3.1</v>
      </c>
      <c r="E7" s="1">
        <v>46.5</v>
      </c>
      <c r="F7">
        <v>50.976445769431599</v>
      </c>
    </row>
    <row r="8" spans="2:6" x14ac:dyDescent="0.25">
      <c r="B8" s="2">
        <v>0.20833333333333301</v>
      </c>
      <c r="C8" s="7">
        <v>-3.05833333333333</v>
      </c>
      <c r="D8" s="1">
        <v>-2.8</v>
      </c>
      <c r="E8" s="1">
        <v>43.6</v>
      </c>
      <c r="F8">
        <v>51.564237500953197</v>
      </c>
    </row>
    <row r="9" spans="2:6" x14ac:dyDescent="0.25">
      <c r="B9" s="2">
        <v>0.25</v>
      </c>
      <c r="C9" s="7">
        <v>-3.0416666666666599</v>
      </c>
      <c r="D9" s="1">
        <v>-2.5</v>
      </c>
      <c r="E9" s="1">
        <v>43.3</v>
      </c>
      <c r="F9">
        <v>51.482721492807102</v>
      </c>
    </row>
    <row r="10" spans="2:6" x14ac:dyDescent="0.25">
      <c r="B10" s="2">
        <v>0.29166666666666702</v>
      </c>
      <c r="C10" s="7">
        <v>-2.7958333333333298</v>
      </c>
      <c r="D10" s="1">
        <v>-1.6</v>
      </c>
      <c r="E10" s="1">
        <v>39.700000000000003</v>
      </c>
      <c r="F10">
        <v>50.297499727641103</v>
      </c>
    </row>
    <row r="11" spans="2:6" x14ac:dyDescent="0.25">
      <c r="B11" s="2">
        <v>0.33333333333333298</v>
      </c>
      <c r="C11" s="7">
        <v>-2.1541666666666601</v>
      </c>
      <c r="D11" s="1">
        <v>-1.7</v>
      </c>
      <c r="E11" s="1">
        <v>40.9</v>
      </c>
      <c r="F11">
        <v>47.337296480545298</v>
      </c>
    </row>
    <row r="12" spans="2:6" x14ac:dyDescent="0.25">
      <c r="B12" s="2">
        <v>0.375</v>
      </c>
      <c r="C12" s="7">
        <v>-1.24583333333333</v>
      </c>
      <c r="D12" s="1">
        <v>-1</v>
      </c>
      <c r="E12" s="1">
        <v>35.5</v>
      </c>
      <c r="F12">
        <v>43.4337509131595</v>
      </c>
    </row>
    <row r="13" spans="2:6" x14ac:dyDescent="0.25">
      <c r="B13" s="2">
        <v>0.41666666666666702</v>
      </c>
      <c r="C13" s="7">
        <v>-0.35416666666666602</v>
      </c>
      <c r="D13" s="1">
        <v>-0.2</v>
      </c>
      <c r="E13" s="1">
        <v>35.9</v>
      </c>
      <c r="F13">
        <v>39.911591225519402</v>
      </c>
    </row>
    <row r="14" spans="2:6" x14ac:dyDescent="0.25">
      <c r="B14" s="2">
        <v>0.45833333333333298</v>
      </c>
      <c r="C14" s="7">
        <v>0.437499999999999</v>
      </c>
      <c r="D14" s="1">
        <v>0.5</v>
      </c>
      <c r="E14" s="1">
        <v>33.299999999999997</v>
      </c>
      <c r="F14">
        <v>37.1777517468648</v>
      </c>
    </row>
    <row r="15" spans="2:6" x14ac:dyDescent="0.25">
      <c r="B15" s="2">
        <v>0.5</v>
      </c>
      <c r="C15" s="7">
        <v>1.0416666666666601</v>
      </c>
      <c r="D15" s="1">
        <v>1</v>
      </c>
      <c r="E15" s="1">
        <v>35.299999999999997</v>
      </c>
      <c r="F15">
        <v>35.3126810952743</v>
      </c>
    </row>
    <row r="16" spans="2:6" x14ac:dyDescent="0.25">
      <c r="B16" s="2">
        <v>0.54166666666666696</v>
      </c>
      <c r="C16" s="7">
        <v>1.4833333333333301</v>
      </c>
      <c r="D16" s="1">
        <v>1.3</v>
      </c>
      <c r="E16" s="1">
        <v>36.299999999999997</v>
      </c>
      <c r="F16">
        <v>34.010026514253397</v>
      </c>
    </row>
    <row r="17" spans="2:6" x14ac:dyDescent="0.25">
      <c r="B17" s="2">
        <v>0.58333333333333304</v>
      </c>
      <c r="C17" s="7">
        <v>1.7958333333333301</v>
      </c>
      <c r="D17" s="1">
        <v>1.9</v>
      </c>
      <c r="E17" s="1">
        <v>32.6</v>
      </c>
      <c r="F17">
        <v>33.117062769462997</v>
      </c>
    </row>
    <row r="18" spans="2:6" x14ac:dyDescent="0.25">
      <c r="B18" s="2">
        <v>0.625</v>
      </c>
      <c r="C18" s="7">
        <v>1.9</v>
      </c>
      <c r="D18" s="1">
        <v>1.9</v>
      </c>
      <c r="E18" s="1">
        <v>32.824342454132598</v>
      </c>
      <c r="F18">
        <v>32.824342454132598</v>
      </c>
    </row>
    <row r="19" spans="2:6" x14ac:dyDescent="0.25">
      <c r="B19" s="2">
        <v>0.66666666666666696</v>
      </c>
      <c r="C19" s="7">
        <v>1.7249999999999901</v>
      </c>
      <c r="D19" s="1">
        <v>1.6</v>
      </c>
      <c r="E19" s="1">
        <v>29.9</v>
      </c>
      <c r="F19">
        <v>33.317449735611802</v>
      </c>
    </row>
    <row r="20" spans="2:6" x14ac:dyDescent="0.25">
      <c r="B20" s="2">
        <v>0.70833333333333304</v>
      </c>
      <c r="C20" s="7">
        <v>1.36666666666666</v>
      </c>
      <c r="D20" s="1">
        <v>1.3</v>
      </c>
      <c r="E20" s="1">
        <v>33.1</v>
      </c>
      <c r="F20">
        <v>34.349150610410497</v>
      </c>
    </row>
    <row r="21" spans="2:6" x14ac:dyDescent="0.25">
      <c r="B21" s="2">
        <v>0.75</v>
      </c>
      <c r="C21" s="7">
        <v>0.90833333333333299</v>
      </c>
      <c r="D21" s="1">
        <v>1</v>
      </c>
      <c r="E21" s="1">
        <v>35</v>
      </c>
      <c r="F21">
        <v>35.715351062204903</v>
      </c>
    </row>
    <row r="22" spans="2:6" x14ac:dyDescent="0.25">
      <c r="B22" s="2">
        <v>0.79166666666666696</v>
      </c>
      <c r="C22" s="7">
        <v>0.26249999999999901</v>
      </c>
      <c r="D22" s="1">
        <v>0.7</v>
      </c>
      <c r="E22" s="1">
        <v>38.200000000000003</v>
      </c>
      <c r="F22">
        <v>37.738913559337597</v>
      </c>
    </row>
    <row r="23" spans="2:6" x14ac:dyDescent="0.25">
      <c r="B23" s="2">
        <v>0.83333333333333304</v>
      </c>
      <c r="C23" s="7">
        <v>-0.37083333333333302</v>
      </c>
      <c r="D23" s="1">
        <v>0.1</v>
      </c>
      <c r="E23" s="1">
        <v>38.4</v>
      </c>
      <c r="F23">
        <v>39.968542130867199</v>
      </c>
    </row>
    <row r="24" spans="2:6" x14ac:dyDescent="0.25">
      <c r="B24" s="2">
        <v>0.875</v>
      </c>
      <c r="C24" s="7">
        <v>-0.86250000000000004</v>
      </c>
      <c r="D24" s="1">
        <v>-0.8</v>
      </c>
      <c r="E24" s="1">
        <v>43.5</v>
      </c>
      <c r="F24">
        <v>41.873267909375599</v>
      </c>
    </row>
    <row r="25" spans="2:6" x14ac:dyDescent="0.25">
      <c r="B25" s="2">
        <v>0.91666666666666696</v>
      </c>
      <c r="C25" s="7">
        <v>-1.3125</v>
      </c>
      <c r="D25" s="1">
        <v>-1.2</v>
      </c>
      <c r="E25" s="1">
        <v>43.6</v>
      </c>
      <c r="F25">
        <v>43.697900457827103</v>
      </c>
    </row>
    <row r="26" spans="2:6" x14ac:dyDescent="0.25">
      <c r="B26" s="2">
        <v>0.95833333333333304</v>
      </c>
      <c r="C26" s="7">
        <v>-1.7041666666666599</v>
      </c>
      <c r="D26" s="1">
        <v>-2</v>
      </c>
      <c r="E26" s="1">
        <v>47.1</v>
      </c>
      <c r="F26">
        <v>45.349683571247603</v>
      </c>
    </row>
    <row r="27" spans="2:6" x14ac:dyDescent="0.25">
      <c r="B27" s="2">
        <v>1</v>
      </c>
      <c r="C27" s="7">
        <v>-2.05416666666666</v>
      </c>
      <c r="D27" s="1">
        <v>-1.9</v>
      </c>
      <c r="E27" s="1">
        <v>47.3</v>
      </c>
      <c r="F27">
        <v>46.880110521815197</v>
      </c>
    </row>
    <row r="35" spans="1:8" x14ac:dyDescent="0.25">
      <c r="E35" s="1" t="s">
        <v>129</v>
      </c>
      <c r="F35" s="1" t="s">
        <v>128</v>
      </c>
    </row>
    <row r="36" spans="1:8" x14ac:dyDescent="0.25">
      <c r="A36" s="2">
        <v>0</v>
      </c>
      <c r="B36" s="2">
        <v>4.1666666666666664E-2</v>
      </c>
      <c r="C36" s="2">
        <v>0</v>
      </c>
      <c r="D36" s="2">
        <v>4.1666666666666664E-2</v>
      </c>
      <c r="E36" s="1">
        <v>-2</v>
      </c>
      <c r="F36" s="1">
        <v>5.9</v>
      </c>
      <c r="G36" s="1">
        <f>H36/3600000</f>
        <v>2.1439087815309388</v>
      </c>
      <c r="H36" s="1">
        <v>7718071.6135113798</v>
      </c>
    </row>
    <row r="37" spans="1:8" x14ac:dyDescent="0.25">
      <c r="A37" s="2">
        <v>4.1666666666666664E-2</v>
      </c>
      <c r="B37" s="2">
        <v>8.3333333333333301E-2</v>
      </c>
      <c r="C37" s="2">
        <v>4.1666666666666664E-2</v>
      </c>
      <c r="D37" s="2">
        <v>8.3333333333333301E-2</v>
      </c>
      <c r="E37" s="1">
        <v>-2.2000000000000002</v>
      </c>
      <c r="F37" s="1">
        <v>6.2</v>
      </c>
      <c r="G37" s="1">
        <f t="shared" ref="G37:G59" si="0">H37/3600000</f>
        <v>2.1553571142507275</v>
      </c>
      <c r="H37" s="1">
        <v>7759285.6113026198</v>
      </c>
    </row>
    <row r="38" spans="1:8" x14ac:dyDescent="0.25">
      <c r="A38" s="2">
        <v>8.3333333333333301E-2</v>
      </c>
      <c r="B38" s="2">
        <v>0.125</v>
      </c>
      <c r="C38" s="2">
        <v>8.3333333333333329E-2</v>
      </c>
      <c r="D38" s="2">
        <v>0.125</v>
      </c>
      <c r="E38" s="1">
        <v>-2.6</v>
      </c>
      <c r="F38" s="1">
        <v>6.25</v>
      </c>
      <c r="G38" s="1">
        <f t="shared" si="0"/>
        <v>2.1638874866121753</v>
      </c>
      <c r="H38" s="1">
        <v>7789994.9518038305</v>
      </c>
    </row>
    <row r="39" spans="1:8" x14ac:dyDescent="0.25">
      <c r="A39" s="2">
        <v>0.125</v>
      </c>
      <c r="B39" s="2">
        <v>0.16666666666666699</v>
      </c>
      <c r="C39" s="2">
        <v>0.125</v>
      </c>
      <c r="D39" s="2">
        <v>0.16666666666666699</v>
      </c>
      <c r="E39" s="1">
        <v>-3.1</v>
      </c>
      <c r="F39" s="1">
        <v>6.4</v>
      </c>
      <c r="G39" s="1">
        <f t="shared" si="0"/>
        <v>2.1714722932768278</v>
      </c>
      <c r="H39" s="1">
        <v>7817300.2557965796</v>
      </c>
    </row>
    <row r="40" spans="1:8" x14ac:dyDescent="0.25">
      <c r="A40" s="2">
        <v>0.16666666666666699</v>
      </c>
      <c r="B40" s="2">
        <v>0.20833333333333301</v>
      </c>
      <c r="C40" s="2">
        <v>0.16666666666666666</v>
      </c>
      <c r="D40" s="2">
        <v>0.20833333333333301</v>
      </c>
      <c r="E40" s="1">
        <v>-2.8</v>
      </c>
      <c r="F40" s="1">
        <v>6.47</v>
      </c>
      <c r="G40" s="1">
        <f t="shared" si="0"/>
        <v>2.1779271891938223</v>
      </c>
      <c r="H40" s="1">
        <v>7840537.8810977601</v>
      </c>
    </row>
    <row r="41" spans="1:8" x14ac:dyDescent="0.25">
      <c r="A41" s="2">
        <v>0.20833333333333301</v>
      </c>
      <c r="B41" s="2">
        <v>0.25</v>
      </c>
      <c r="C41" s="2">
        <v>0.20833333333333334</v>
      </c>
      <c r="D41" s="2">
        <v>0.25</v>
      </c>
      <c r="E41" s="1">
        <v>-2.5</v>
      </c>
      <c r="F41" s="1">
        <v>6.5</v>
      </c>
      <c r="G41" s="1">
        <f t="shared" si="0"/>
        <v>2.1791031165643084</v>
      </c>
      <c r="H41" s="1">
        <v>7844771.2196315099</v>
      </c>
    </row>
    <row r="42" spans="1:8" x14ac:dyDescent="0.25">
      <c r="A42" s="2">
        <v>0.25</v>
      </c>
      <c r="B42" s="2">
        <v>0.29166666666666702</v>
      </c>
      <c r="C42" s="2">
        <v>0.25</v>
      </c>
      <c r="D42" s="2">
        <v>0.29166666666666702</v>
      </c>
      <c r="E42" s="1">
        <v>-1.6</v>
      </c>
      <c r="F42" s="1">
        <v>6.43</v>
      </c>
      <c r="G42" s="1">
        <f t="shared" si="0"/>
        <v>2.171174006466539</v>
      </c>
      <c r="H42" s="1">
        <v>7816226.4232795397</v>
      </c>
    </row>
    <row r="43" spans="1:8" x14ac:dyDescent="0.25">
      <c r="A43" s="2">
        <v>0.29166666666666702</v>
      </c>
      <c r="B43" s="2">
        <v>0.33333333333333298</v>
      </c>
      <c r="C43" s="2">
        <v>0.29166666666666669</v>
      </c>
      <c r="D43" s="2">
        <v>0.33333333333333298</v>
      </c>
      <c r="E43" s="1">
        <v>-1.7</v>
      </c>
      <c r="F43" s="1">
        <v>6.24</v>
      </c>
      <c r="G43" s="1">
        <f t="shared" si="0"/>
        <v>2.0071416517659335</v>
      </c>
      <c r="H43" s="1">
        <v>7225709.9463573601</v>
      </c>
    </row>
    <row r="44" spans="1:8" x14ac:dyDescent="0.25">
      <c r="A44" s="2">
        <v>0.33333333333333298</v>
      </c>
      <c r="B44" s="2">
        <v>0.375</v>
      </c>
      <c r="C44" s="2">
        <v>0.33333333333333331</v>
      </c>
      <c r="D44" s="2">
        <v>0.375</v>
      </c>
      <c r="E44" s="1">
        <v>-1</v>
      </c>
      <c r="F44" s="1">
        <v>5.4</v>
      </c>
      <c r="G44" s="1">
        <f t="shared" si="0"/>
        <v>1.9074991358331084</v>
      </c>
      <c r="H44" s="1">
        <v>6866996.8889991902</v>
      </c>
    </row>
    <row r="45" spans="1:8" x14ac:dyDescent="0.25">
      <c r="A45" s="2">
        <v>0.375</v>
      </c>
      <c r="B45" s="2">
        <v>0.41666666666666702</v>
      </c>
      <c r="C45" s="2">
        <v>0.375</v>
      </c>
      <c r="D45" s="2">
        <v>0.41666666666666702</v>
      </c>
      <c r="E45" s="1">
        <v>-0.2</v>
      </c>
      <c r="F45" s="1">
        <v>5.37</v>
      </c>
      <c r="G45" s="1">
        <f t="shared" si="0"/>
        <v>1.8639668983485971</v>
      </c>
      <c r="H45" s="1">
        <v>6710280.8340549497</v>
      </c>
    </row>
    <row r="46" spans="1:8" x14ac:dyDescent="0.25">
      <c r="A46" s="2">
        <v>0.41666666666666702</v>
      </c>
      <c r="B46" s="2">
        <v>0.45833333333333298</v>
      </c>
      <c r="C46" s="2">
        <v>0.41666666666666669</v>
      </c>
      <c r="D46" s="2">
        <v>0.45833333333333298</v>
      </c>
      <c r="E46" s="1">
        <v>0.5</v>
      </c>
      <c r="F46" s="1">
        <v>5.42</v>
      </c>
      <c r="G46" s="1">
        <f t="shared" si="0"/>
        <v>1.8242935664898721</v>
      </c>
      <c r="H46" s="1">
        <v>6567456.8393635396</v>
      </c>
    </row>
    <row r="47" spans="1:8" x14ac:dyDescent="0.25">
      <c r="A47" s="2">
        <v>0.45833333333333298</v>
      </c>
      <c r="B47" s="2">
        <v>0.5</v>
      </c>
      <c r="C47" s="2">
        <v>0.45833333333333331</v>
      </c>
      <c r="D47" s="2">
        <v>0.5</v>
      </c>
      <c r="E47" s="1">
        <v>1</v>
      </c>
      <c r="F47" s="1">
        <v>5.4</v>
      </c>
      <c r="G47" s="1">
        <f t="shared" si="0"/>
        <v>1.7883431078101999</v>
      </c>
      <c r="H47" s="1">
        <v>6438035.1881167199</v>
      </c>
    </row>
    <row r="48" spans="1:8" x14ac:dyDescent="0.25">
      <c r="A48" s="2">
        <v>0.5</v>
      </c>
      <c r="B48" s="2">
        <v>0.54166666666666696</v>
      </c>
      <c r="C48" s="2">
        <v>0.5</v>
      </c>
      <c r="D48" s="2">
        <v>0.54166666666666696</v>
      </c>
      <c r="E48" s="1">
        <v>1.3</v>
      </c>
      <c r="F48" s="1">
        <v>5.43</v>
      </c>
      <c r="G48" s="1">
        <f t="shared" si="0"/>
        <v>1.8222574831233305</v>
      </c>
      <c r="H48" s="1">
        <v>6560126.93924399</v>
      </c>
    </row>
    <row r="49" spans="1:8" x14ac:dyDescent="0.25">
      <c r="A49" s="2">
        <v>0.54166666666666696</v>
      </c>
      <c r="B49" s="2">
        <v>0.58333333333333304</v>
      </c>
      <c r="C49" s="2">
        <v>0.54166666666666663</v>
      </c>
      <c r="D49" s="2">
        <v>0.58333333333333304</v>
      </c>
      <c r="E49" s="1">
        <v>1.9</v>
      </c>
      <c r="F49" s="1">
        <v>5.25</v>
      </c>
      <c r="G49" s="1">
        <f t="shared" si="0"/>
        <v>1.7459311744145389</v>
      </c>
      <c r="H49" s="1">
        <v>6285352.2278923402</v>
      </c>
    </row>
    <row r="50" spans="1:8" x14ac:dyDescent="0.25">
      <c r="A50" s="2">
        <v>0.58333333333333304</v>
      </c>
      <c r="B50" s="2">
        <v>0.625</v>
      </c>
      <c r="C50" s="2">
        <v>0.58333333333333337</v>
      </c>
      <c r="D50" s="2">
        <v>0.625</v>
      </c>
      <c r="E50" s="1">
        <v>1.9</v>
      </c>
      <c r="F50" s="1">
        <v>5.31</v>
      </c>
      <c r="G50" s="1">
        <f t="shared" si="0"/>
        <v>1.7351058579006526</v>
      </c>
      <c r="H50" s="1">
        <v>6246381.0884423498</v>
      </c>
    </row>
    <row r="51" spans="1:8" x14ac:dyDescent="0.25">
      <c r="A51" s="2">
        <v>0.625</v>
      </c>
      <c r="B51" s="2">
        <v>0.66666666666666696</v>
      </c>
      <c r="C51" s="2">
        <v>0.625</v>
      </c>
      <c r="D51" s="2">
        <v>0.66666666666666696</v>
      </c>
      <c r="E51" s="1">
        <v>1.6</v>
      </c>
      <c r="F51" s="1">
        <v>5.22</v>
      </c>
      <c r="G51" s="1">
        <f t="shared" si="0"/>
        <v>1.7414624295089722</v>
      </c>
      <c r="H51" s="1">
        <v>6269264.7462323001</v>
      </c>
    </row>
    <row r="52" spans="1:8" x14ac:dyDescent="0.25">
      <c r="A52" s="2">
        <v>0.66666666666666696</v>
      </c>
      <c r="B52" s="2">
        <v>0.70833333333333304</v>
      </c>
      <c r="C52" s="2">
        <v>0.66666666666666663</v>
      </c>
      <c r="D52" s="2">
        <v>0.70833333333333304</v>
      </c>
      <c r="E52" s="1">
        <v>1.3</v>
      </c>
      <c r="F52" s="1">
        <v>5.33</v>
      </c>
      <c r="G52" s="1">
        <f t="shared" si="0"/>
        <v>1.7581296539319555</v>
      </c>
      <c r="H52" s="1">
        <v>6329266.7541550398</v>
      </c>
    </row>
    <row r="53" spans="1:8" x14ac:dyDescent="0.25">
      <c r="A53" s="2">
        <v>0.70833333333333304</v>
      </c>
      <c r="B53" s="2">
        <v>0.75</v>
      </c>
      <c r="C53" s="2">
        <v>0.70833333333333337</v>
      </c>
      <c r="D53" s="2">
        <v>0.75</v>
      </c>
      <c r="E53" s="1">
        <v>1</v>
      </c>
      <c r="F53" s="1">
        <v>5.44</v>
      </c>
      <c r="G53" s="1">
        <f t="shared" si="0"/>
        <v>1.855773640971172</v>
      </c>
      <c r="H53" s="1">
        <v>6680785.1074962197</v>
      </c>
    </row>
    <row r="54" spans="1:8" x14ac:dyDescent="0.25">
      <c r="A54" s="2">
        <v>0.75</v>
      </c>
      <c r="B54" s="2">
        <v>0.79166666666666696</v>
      </c>
      <c r="C54" s="2">
        <v>0.75</v>
      </c>
      <c r="D54" s="2">
        <v>0.79166666666666696</v>
      </c>
      <c r="E54" s="1">
        <v>0.7</v>
      </c>
      <c r="F54" s="1">
        <v>5.97</v>
      </c>
      <c r="G54" s="1">
        <f t="shared" si="0"/>
        <v>2.0244048992084527</v>
      </c>
      <c r="H54" s="1">
        <v>7287857.6371504301</v>
      </c>
    </row>
    <row r="55" spans="1:8" x14ac:dyDescent="0.25">
      <c r="A55" s="2">
        <v>0.79166666666666696</v>
      </c>
      <c r="B55" s="2">
        <v>0.83333333333333304</v>
      </c>
      <c r="C55" s="2">
        <v>0.79166666666666663</v>
      </c>
      <c r="D55" s="2">
        <v>0.83333333333333304</v>
      </c>
      <c r="E55" s="1">
        <v>0.1</v>
      </c>
      <c r="F55" s="1">
        <v>6.11</v>
      </c>
      <c r="G55" s="1">
        <f t="shared" si="0"/>
        <v>2.0509176871898473</v>
      </c>
      <c r="H55" s="1">
        <v>7383303.6738834502</v>
      </c>
    </row>
    <row r="56" spans="1:8" x14ac:dyDescent="0.25">
      <c r="A56" s="2">
        <v>0.83333333333333304</v>
      </c>
      <c r="B56" s="2">
        <v>0.875</v>
      </c>
      <c r="C56" s="2">
        <v>0.83333333333333337</v>
      </c>
      <c r="D56" s="2">
        <v>0.875</v>
      </c>
      <c r="E56" s="1">
        <v>-0.8</v>
      </c>
      <c r="F56" s="1">
        <v>6.31</v>
      </c>
      <c r="G56" s="1">
        <f t="shared" si="0"/>
        <v>2.0717076309026945</v>
      </c>
      <c r="H56" s="1">
        <v>7458147.4712496996</v>
      </c>
    </row>
    <row r="57" spans="1:8" x14ac:dyDescent="0.25">
      <c r="A57" s="2">
        <v>0.875</v>
      </c>
      <c r="B57" s="2">
        <v>0.91666666666666696</v>
      </c>
      <c r="C57" s="2">
        <v>0.875</v>
      </c>
      <c r="D57" s="2">
        <v>0.91666666666666696</v>
      </c>
      <c r="E57" s="1">
        <v>-1.2</v>
      </c>
      <c r="F57" s="1">
        <v>6.42</v>
      </c>
      <c r="G57" s="1">
        <f t="shared" si="0"/>
        <v>2.0909631923703</v>
      </c>
      <c r="H57" s="1">
        <v>7527467.4925330803</v>
      </c>
    </row>
    <row r="58" spans="1:8" x14ac:dyDescent="0.25">
      <c r="A58" s="2">
        <v>0.91666666666666696</v>
      </c>
      <c r="B58" s="2">
        <v>0.95833333333333304</v>
      </c>
      <c r="C58" s="2">
        <v>0.91666666666666663</v>
      </c>
      <c r="D58" s="2">
        <v>0.95833333333333304</v>
      </c>
      <c r="E58" s="1">
        <v>-2</v>
      </c>
      <c r="F58" s="1">
        <v>6.4</v>
      </c>
      <c r="G58" s="1">
        <f t="shared" si="0"/>
        <v>2.1168509653647249</v>
      </c>
      <c r="H58" s="1">
        <v>7620663.4753130097</v>
      </c>
    </row>
    <row r="59" spans="1:8" x14ac:dyDescent="0.25">
      <c r="A59" s="2">
        <v>0.95833333333333304</v>
      </c>
      <c r="B59" s="2">
        <v>1</v>
      </c>
      <c r="C59" s="2">
        <v>0.95833333333333337</v>
      </c>
      <c r="D59" s="2">
        <v>1</v>
      </c>
      <c r="E59" s="1">
        <v>-1.9</v>
      </c>
      <c r="F59" s="1">
        <v>6.44</v>
      </c>
      <c r="G59" s="1">
        <f t="shared" si="0"/>
        <v>2.1331401862549195</v>
      </c>
      <c r="H59" s="1">
        <v>7679304.67051771</v>
      </c>
    </row>
    <row r="61" spans="1:8" x14ac:dyDescent="0.25">
      <c r="F61" s="1">
        <f>MIN(F36:F59)</f>
        <v>5.22</v>
      </c>
    </row>
    <row r="62" spans="1:8" x14ac:dyDescent="0.25">
      <c r="F62" s="1">
        <f>MAX(F36:F59)</f>
        <v>6.5</v>
      </c>
    </row>
    <row r="63" spans="1:8" x14ac:dyDescent="0.25">
      <c r="A63" s="2">
        <v>1.3888888888888888E-2</v>
      </c>
      <c r="B63" s="4">
        <v>1.02</v>
      </c>
      <c r="F63" s="1">
        <f>AVERAGE(F36:F59)</f>
        <v>5.9004166666666658</v>
      </c>
    </row>
    <row r="64" spans="1:8" x14ac:dyDescent="0.25">
      <c r="A64" s="2">
        <v>2.7777777777777776E-2</v>
      </c>
      <c r="B64" s="4">
        <v>3.78</v>
      </c>
      <c r="F64" s="1">
        <f>SUM(F36:F59)</f>
        <v>141.60999999999999</v>
      </c>
    </row>
    <row r="65" spans="1:2" x14ac:dyDescent="0.25">
      <c r="A65" s="2">
        <v>4.1666666666666664E-2</v>
      </c>
      <c r="B65" s="4">
        <v>5.96</v>
      </c>
    </row>
    <row r="66" spans="1:2" x14ac:dyDescent="0.25">
      <c r="A66" s="2">
        <v>5.5555555555555601E-2</v>
      </c>
      <c r="B66" s="4">
        <v>6.53</v>
      </c>
    </row>
    <row r="67" spans="1:2" x14ac:dyDescent="0.25">
      <c r="A67" s="2">
        <v>6.9444444444444503E-2</v>
      </c>
      <c r="B67" s="4">
        <f ca="1">RAND()+5.8</f>
        <v>6.0799625947377018</v>
      </c>
    </row>
    <row r="68" spans="1:2" x14ac:dyDescent="0.25">
      <c r="A68" s="2">
        <v>8.3333333333333301E-2</v>
      </c>
      <c r="B68" s="4">
        <f t="shared" ref="B68:B74" ca="1" si="1">RAND()+5.8</f>
        <v>6.0888451503795791</v>
      </c>
    </row>
    <row r="69" spans="1:2" x14ac:dyDescent="0.25">
      <c r="A69" s="2">
        <v>9.7222222222222196E-2</v>
      </c>
      <c r="B69" s="4">
        <f t="shared" ca="1" si="1"/>
        <v>6.3360320842649456</v>
      </c>
    </row>
    <row r="70" spans="1:2" x14ac:dyDescent="0.25">
      <c r="A70" s="2">
        <v>0.11111111111111099</v>
      </c>
      <c r="B70" s="4">
        <f t="shared" ca="1" si="1"/>
        <v>6.4380395963987445</v>
      </c>
    </row>
    <row r="71" spans="1:2" x14ac:dyDescent="0.25">
      <c r="A71" s="2">
        <v>0.125</v>
      </c>
      <c r="B71" s="4">
        <f t="shared" ca="1" si="1"/>
        <v>6.1796068039613363</v>
      </c>
    </row>
    <row r="72" spans="1:2" x14ac:dyDescent="0.25">
      <c r="A72" s="2">
        <v>0.13888888888888901</v>
      </c>
      <c r="B72" s="4">
        <f t="shared" ca="1" si="1"/>
        <v>6.4388040428733939</v>
      </c>
    </row>
    <row r="73" spans="1:2" x14ac:dyDescent="0.25">
      <c r="A73" s="2">
        <v>0.15277777777777801</v>
      </c>
      <c r="B73" s="4">
        <f t="shared" ca="1" si="1"/>
        <v>6.3097200357350749</v>
      </c>
    </row>
    <row r="74" spans="1:2" x14ac:dyDescent="0.25">
      <c r="A74" s="2">
        <v>0.16666666666666699</v>
      </c>
      <c r="B74" s="4">
        <f t="shared" ca="1" si="1"/>
        <v>6.6844595183276878</v>
      </c>
    </row>
    <row r="75" spans="1:2" x14ac:dyDescent="0.25">
      <c r="A75" s="2">
        <v>0.180555555555556</v>
      </c>
      <c r="B75" s="4">
        <f ca="1">RAND()+5.3</f>
        <v>6.0919259802567796</v>
      </c>
    </row>
    <row r="76" spans="1:2" x14ac:dyDescent="0.25">
      <c r="A76" s="2">
        <v>0.194444444444445</v>
      </c>
      <c r="B76" s="4">
        <f t="shared" ref="B76:B89" ca="1" si="2">RAND()+5.3</f>
        <v>5.870459872697614</v>
      </c>
    </row>
    <row r="77" spans="1:2" x14ac:dyDescent="0.25">
      <c r="A77" s="2">
        <v>0.20833333333333301</v>
      </c>
      <c r="B77" s="4">
        <f t="shared" ca="1" si="2"/>
        <v>5.6254793911026848</v>
      </c>
    </row>
    <row r="78" spans="1:2" x14ac:dyDescent="0.25">
      <c r="A78" s="2">
        <v>0.22222222222222199</v>
      </c>
      <c r="B78" s="4">
        <f t="shared" ca="1" si="2"/>
        <v>6.0888032147273234</v>
      </c>
    </row>
    <row r="79" spans="1:2" x14ac:dyDescent="0.25">
      <c r="A79" s="2">
        <v>0.23611111111111099</v>
      </c>
      <c r="B79" s="4">
        <f t="shared" ca="1" si="2"/>
        <v>5.5931251789940495</v>
      </c>
    </row>
    <row r="80" spans="1:2" x14ac:dyDescent="0.25">
      <c r="A80" s="2">
        <v>0.25</v>
      </c>
      <c r="B80" s="4">
        <f t="shared" ca="1" si="2"/>
        <v>5.3432069013840593</v>
      </c>
    </row>
    <row r="81" spans="1:7" x14ac:dyDescent="0.25">
      <c r="A81" s="2">
        <v>0.26388888888888901</v>
      </c>
      <c r="B81" s="4">
        <f t="shared" ca="1" si="2"/>
        <v>5.5824193820096788</v>
      </c>
    </row>
    <row r="82" spans="1:7" x14ac:dyDescent="0.25">
      <c r="A82" s="2">
        <v>0.27777777777777801</v>
      </c>
      <c r="B82" s="4">
        <f t="shared" ca="1" si="2"/>
        <v>5.7683752210752193</v>
      </c>
    </row>
    <row r="83" spans="1:7" x14ac:dyDescent="0.25">
      <c r="A83" s="2">
        <v>0.29166666666666702</v>
      </c>
      <c r="B83" s="4">
        <f t="shared" ca="1" si="2"/>
        <v>6.1807862884407347</v>
      </c>
    </row>
    <row r="84" spans="1:7" x14ac:dyDescent="0.25">
      <c r="A84" s="2">
        <v>0.30555555555555602</v>
      </c>
      <c r="B84" s="4">
        <f t="shared" ca="1" si="2"/>
        <v>5.3292946270276174</v>
      </c>
    </row>
    <row r="85" spans="1:7" x14ac:dyDescent="0.25">
      <c r="A85" s="2">
        <v>0.31944444444444497</v>
      </c>
      <c r="B85" s="4">
        <f t="shared" ca="1" si="2"/>
        <v>5.8437835864825995</v>
      </c>
    </row>
    <row r="86" spans="1:7" x14ac:dyDescent="0.25">
      <c r="A86" s="2">
        <v>0.33333333333333298</v>
      </c>
      <c r="B86" s="4">
        <f t="shared" ca="1" si="2"/>
        <v>5.9247402588891509</v>
      </c>
    </row>
    <row r="87" spans="1:7" x14ac:dyDescent="0.25">
      <c r="A87" s="2">
        <v>0.34722222222222199</v>
      </c>
      <c r="B87" s="4">
        <f t="shared" ca="1" si="2"/>
        <v>6.0987296628243168</v>
      </c>
    </row>
    <row r="88" spans="1:7" x14ac:dyDescent="0.25">
      <c r="A88" s="2">
        <v>0.36111111111111099</v>
      </c>
      <c r="B88" s="4">
        <f t="shared" ca="1" si="2"/>
        <v>6.2130343193572664</v>
      </c>
      <c r="F88" s="1" t="s">
        <v>63</v>
      </c>
      <c r="G88" s="1" t="s">
        <v>64</v>
      </c>
    </row>
    <row r="89" spans="1:7" x14ac:dyDescent="0.25">
      <c r="A89" s="2">
        <v>0.375</v>
      </c>
      <c r="B89" s="4">
        <f t="shared" ca="1" si="2"/>
        <v>6.0052116885172788</v>
      </c>
      <c r="E89" s="1" t="s">
        <v>78</v>
      </c>
      <c r="F89" s="1">
        <v>6.4317263445928159</v>
      </c>
      <c r="G89" s="1">
        <v>5.9</v>
      </c>
    </row>
    <row r="90" spans="1:7" x14ac:dyDescent="0.25">
      <c r="A90" s="2">
        <v>0.38888888888888901</v>
      </c>
      <c r="B90" s="4">
        <f ca="1">4.5+1.5*RAND()</f>
        <v>5.4790258991950616</v>
      </c>
      <c r="E90" s="1" t="s">
        <v>80</v>
      </c>
      <c r="F90" s="1">
        <v>6.4660713427521825</v>
      </c>
      <c r="G90" s="1">
        <v>6.2</v>
      </c>
    </row>
    <row r="91" spans="1:7" x14ac:dyDescent="0.25">
      <c r="A91" s="2">
        <v>0.40277777777777801</v>
      </c>
      <c r="B91" s="4">
        <f t="shared" ref="B91:B95" ca="1" si="3">4.5+1.5*RAND()</f>
        <v>5.0719874695716261</v>
      </c>
      <c r="E91" s="1" t="s">
        <v>82</v>
      </c>
      <c r="F91" s="1">
        <v>6.491662459836526</v>
      </c>
      <c r="G91" s="1">
        <v>6.25</v>
      </c>
    </row>
    <row r="92" spans="1:7" x14ac:dyDescent="0.25">
      <c r="A92" s="2">
        <v>0.41666666666666702</v>
      </c>
      <c r="B92" s="4">
        <f t="shared" ca="1" si="3"/>
        <v>5.6353543507644854</v>
      </c>
      <c r="E92" s="1" t="s">
        <v>84</v>
      </c>
      <c r="F92" s="1">
        <v>6.5144168798304829</v>
      </c>
      <c r="G92" s="1">
        <v>6.4</v>
      </c>
    </row>
    <row r="93" spans="1:7" x14ac:dyDescent="0.25">
      <c r="A93" s="2">
        <v>0.43055555555555602</v>
      </c>
      <c r="B93" s="4">
        <f t="shared" ca="1" si="3"/>
        <v>5.1782442190954354</v>
      </c>
      <c r="E93" s="1" t="s">
        <v>86</v>
      </c>
      <c r="F93" s="1">
        <v>6.5337815675814674</v>
      </c>
      <c r="G93" s="1">
        <v>6.47</v>
      </c>
    </row>
    <row r="94" spans="1:7" x14ac:dyDescent="0.25">
      <c r="A94" s="2">
        <v>0.44444444444444497</v>
      </c>
      <c r="B94" s="4">
        <f t="shared" ca="1" si="3"/>
        <v>5.2889711367595194</v>
      </c>
      <c r="E94" s="1" t="s">
        <v>88</v>
      </c>
      <c r="F94" s="1">
        <v>6.5373093496929258</v>
      </c>
      <c r="G94" s="1">
        <v>6.5</v>
      </c>
    </row>
    <row r="95" spans="1:7" x14ac:dyDescent="0.25">
      <c r="A95" s="2">
        <v>0.45833333333333298</v>
      </c>
      <c r="B95" s="4">
        <f t="shared" ca="1" si="3"/>
        <v>5.2099627128677612</v>
      </c>
      <c r="E95" s="1" t="s">
        <v>90</v>
      </c>
      <c r="F95" s="1">
        <v>6.5135220193996171</v>
      </c>
      <c r="G95" s="1">
        <v>6.43</v>
      </c>
    </row>
    <row r="96" spans="1:7" x14ac:dyDescent="0.25">
      <c r="A96" s="2">
        <v>0.47222222222222199</v>
      </c>
      <c r="B96" s="4">
        <f ca="1">4+1.7*RAND()</f>
        <v>4.05107964534717</v>
      </c>
      <c r="E96" s="1" t="s">
        <v>92</v>
      </c>
      <c r="F96" s="1">
        <v>6.0214249552978005</v>
      </c>
      <c r="G96" s="1">
        <v>6.24</v>
      </c>
    </row>
    <row r="97" spans="1:7" x14ac:dyDescent="0.25">
      <c r="A97" s="2">
        <v>0.48611111111111099</v>
      </c>
      <c r="B97" s="4">
        <f t="shared" ref="B97:B99" ca="1" si="4">4.5+1.7*RAND()</f>
        <v>4.5428669770302532</v>
      </c>
      <c r="E97" s="1" t="s">
        <v>94</v>
      </c>
      <c r="F97" s="1">
        <v>5.7224974074993256</v>
      </c>
      <c r="G97" s="1">
        <v>5.4</v>
      </c>
    </row>
    <row r="98" spans="1:7" x14ac:dyDescent="0.25">
      <c r="A98" s="2">
        <v>0.5</v>
      </c>
      <c r="B98" s="4">
        <f t="shared" ca="1" si="4"/>
        <v>4.8893551942974263</v>
      </c>
      <c r="E98" s="1" t="s">
        <v>96</v>
      </c>
      <c r="F98" s="1">
        <v>5.5919006950457915</v>
      </c>
      <c r="G98" s="1">
        <v>5.37</v>
      </c>
    </row>
    <row r="99" spans="1:7" x14ac:dyDescent="0.25">
      <c r="A99" s="2">
        <v>0.51388888888888895</v>
      </c>
      <c r="B99" s="4">
        <f t="shared" ca="1" si="4"/>
        <v>5.9642774920367225</v>
      </c>
      <c r="E99" s="1" t="s">
        <v>98</v>
      </c>
      <c r="F99" s="1">
        <v>5.4728806994696164</v>
      </c>
      <c r="G99" s="1">
        <v>5.42</v>
      </c>
    </row>
    <row r="100" spans="1:7" x14ac:dyDescent="0.25">
      <c r="A100" s="2">
        <v>0.52777777777777801</v>
      </c>
      <c r="B100" s="4">
        <f ca="1">4.5+1.7*RAND()</f>
        <v>4.9513233560269958</v>
      </c>
      <c r="E100" s="1" t="s">
        <v>100</v>
      </c>
      <c r="F100" s="1">
        <v>5.3650293234305995</v>
      </c>
      <c r="G100" s="1">
        <v>5.4</v>
      </c>
    </row>
    <row r="101" spans="1:7" x14ac:dyDescent="0.25">
      <c r="A101" s="2">
        <v>0.54166666666666696</v>
      </c>
      <c r="B101" s="4">
        <f t="shared" ref="B101:B104" ca="1" si="5">4+1.7*RAND()</f>
        <v>5.047298845797676</v>
      </c>
      <c r="E101" s="1" t="s">
        <v>102</v>
      </c>
      <c r="F101" s="1">
        <v>5.4667724493699916</v>
      </c>
      <c r="G101" s="1">
        <v>5.43</v>
      </c>
    </row>
    <row r="102" spans="1:7" x14ac:dyDescent="0.25">
      <c r="A102" s="2">
        <v>0.55555555555555602</v>
      </c>
      <c r="B102" s="4">
        <f t="shared" ca="1" si="5"/>
        <v>5.6996493874709842</v>
      </c>
      <c r="E102" s="1" t="s">
        <v>104</v>
      </c>
      <c r="F102" s="1">
        <v>5.2377935232436172</v>
      </c>
      <c r="G102" s="1">
        <v>5.25</v>
      </c>
    </row>
    <row r="103" spans="1:7" x14ac:dyDescent="0.25">
      <c r="A103" s="2">
        <v>0.56944444444444497</v>
      </c>
      <c r="B103" s="4">
        <f t="shared" ca="1" si="5"/>
        <v>5.0467428955394151</v>
      </c>
      <c r="E103" s="1" t="s">
        <v>127</v>
      </c>
      <c r="F103" s="1">
        <v>5.2053175737019579</v>
      </c>
      <c r="G103" s="1">
        <v>5.31</v>
      </c>
    </row>
    <row r="104" spans="1:7" x14ac:dyDescent="0.25">
      <c r="A104" s="2">
        <v>0.58333333333333304</v>
      </c>
      <c r="B104" s="4">
        <f t="shared" ca="1" si="5"/>
        <v>4.7100046981206409</v>
      </c>
      <c r="E104" s="1" t="s">
        <v>107</v>
      </c>
      <c r="F104" s="1">
        <v>5.2243872885269163</v>
      </c>
      <c r="G104" s="1">
        <v>5.22</v>
      </c>
    </row>
    <row r="105" spans="1:7" x14ac:dyDescent="0.25">
      <c r="A105" s="2">
        <v>0.59722222222222199</v>
      </c>
      <c r="B105" s="4">
        <f ca="1">5+1.2*RAND()</f>
        <v>5.4025485149251127</v>
      </c>
      <c r="E105" s="1" t="s">
        <v>109</v>
      </c>
      <c r="F105" s="1">
        <v>5.2743889617958661</v>
      </c>
      <c r="G105" s="1">
        <v>5.33</v>
      </c>
    </row>
    <row r="106" spans="1:7" x14ac:dyDescent="0.25">
      <c r="A106" s="2">
        <v>0.61111111111111105</v>
      </c>
      <c r="B106" s="4">
        <f t="shared" ref="B106:B113" ca="1" si="6">5+1.2*RAND()</f>
        <v>5.41659548118764</v>
      </c>
      <c r="E106" s="1" t="s">
        <v>111</v>
      </c>
      <c r="F106" s="1">
        <v>5.5673209229135159</v>
      </c>
      <c r="G106" s="1">
        <v>5.44</v>
      </c>
    </row>
    <row r="107" spans="1:7" x14ac:dyDescent="0.25">
      <c r="A107" s="2">
        <v>0.625</v>
      </c>
      <c r="B107" s="4">
        <f t="shared" ca="1" si="6"/>
        <v>5.1461213375847086</v>
      </c>
      <c r="E107" s="1" t="s">
        <v>113</v>
      </c>
      <c r="F107" s="1">
        <v>6.0732146976253585</v>
      </c>
      <c r="G107" s="1">
        <v>5.97</v>
      </c>
    </row>
    <row r="108" spans="1:7" x14ac:dyDescent="0.25">
      <c r="A108" s="2">
        <v>0.63888888888888895</v>
      </c>
      <c r="B108" s="4">
        <f t="shared" ca="1" si="6"/>
        <v>5.4093624696582454</v>
      </c>
      <c r="E108" s="1" t="s">
        <v>115</v>
      </c>
      <c r="F108" s="1">
        <v>6.152753061569542</v>
      </c>
      <c r="G108" s="1">
        <v>6.11</v>
      </c>
    </row>
    <row r="109" spans="1:7" x14ac:dyDescent="0.25">
      <c r="A109" s="2">
        <v>0.65277777777777801</v>
      </c>
      <c r="B109" s="4">
        <f t="shared" ca="1" si="6"/>
        <v>5.1173653324481689</v>
      </c>
      <c r="E109" s="1" t="s">
        <v>117</v>
      </c>
      <c r="F109" s="1">
        <v>6.2151228927080835</v>
      </c>
      <c r="G109" s="1">
        <v>6.31</v>
      </c>
    </row>
    <row r="110" spans="1:7" x14ac:dyDescent="0.25">
      <c r="A110" s="2">
        <v>0.66666666666666696</v>
      </c>
      <c r="B110" s="4">
        <f t="shared" ca="1" si="6"/>
        <v>5.0394238728310148</v>
      </c>
      <c r="E110" s="1" t="s">
        <v>119</v>
      </c>
      <c r="F110" s="1">
        <v>6.2728895771109006</v>
      </c>
      <c r="G110" s="1">
        <v>6.42</v>
      </c>
    </row>
    <row r="111" spans="1:7" x14ac:dyDescent="0.25">
      <c r="A111" s="2">
        <v>0.68055555555555602</v>
      </c>
      <c r="B111" s="4">
        <f t="shared" ca="1" si="6"/>
        <v>5.7126086637952538</v>
      </c>
      <c r="E111" s="1" t="s">
        <v>121</v>
      </c>
      <c r="F111" s="1">
        <v>6.3505528960941753</v>
      </c>
      <c r="G111" s="1">
        <v>6.4</v>
      </c>
    </row>
    <row r="112" spans="1:7" x14ac:dyDescent="0.25">
      <c r="A112" s="2">
        <v>0.69444444444444398</v>
      </c>
      <c r="B112" s="4">
        <f t="shared" ca="1" si="6"/>
        <v>5.5224842887718584</v>
      </c>
      <c r="E112" s="1" t="s">
        <v>123</v>
      </c>
      <c r="F112" s="1">
        <v>6.3994205587647581</v>
      </c>
      <c r="G112" s="1">
        <v>6.44</v>
      </c>
    </row>
    <row r="113" spans="1:2" x14ac:dyDescent="0.25">
      <c r="A113" s="2">
        <v>0.70833333333333304</v>
      </c>
      <c r="B113" s="4">
        <f t="shared" ca="1" si="6"/>
        <v>5.1786649774855249</v>
      </c>
    </row>
    <row r="114" spans="1:2" x14ac:dyDescent="0.25">
      <c r="A114" s="2">
        <v>0.72222222222222199</v>
      </c>
      <c r="B114" s="4">
        <f ca="1">5.4+RAND()</f>
        <v>5.8295280325128491</v>
      </c>
    </row>
    <row r="115" spans="1:2" x14ac:dyDescent="0.25">
      <c r="A115" s="2">
        <v>0.73611111111111105</v>
      </c>
      <c r="B115" s="4">
        <f t="shared" ref="B115:B125" ca="1" si="7">5.4+RAND()</f>
        <v>5.6476730734844454</v>
      </c>
    </row>
    <row r="116" spans="1:2" x14ac:dyDescent="0.25">
      <c r="A116" s="2">
        <v>0.75</v>
      </c>
      <c r="B116" s="4">
        <f t="shared" ca="1" si="7"/>
        <v>5.5417031094151303</v>
      </c>
    </row>
    <row r="117" spans="1:2" x14ac:dyDescent="0.25">
      <c r="A117" s="2">
        <v>0.76388888888888895</v>
      </c>
      <c r="B117" s="4">
        <f t="shared" ca="1" si="7"/>
        <v>5.7730798561059835</v>
      </c>
    </row>
    <row r="118" spans="1:2" x14ac:dyDescent="0.25">
      <c r="A118" s="2">
        <v>0.77777777777777801</v>
      </c>
      <c r="B118" s="4">
        <f t="shared" ca="1" si="7"/>
        <v>5.9561850569445749</v>
      </c>
    </row>
    <row r="119" spans="1:2" x14ac:dyDescent="0.25">
      <c r="A119" s="2">
        <v>0.79166666666666696</v>
      </c>
      <c r="B119" s="4">
        <f t="shared" ca="1" si="7"/>
        <v>6.3047315946653404</v>
      </c>
    </row>
    <row r="120" spans="1:2" x14ac:dyDescent="0.25">
      <c r="A120" s="2">
        <v>0.80555555555555602</v>
      </c>
      <c r="B120" s="4">
        <f t="shared" ca="1" si="7"/>
        <v>6.3424800547917322</v>
      </c>
    </row>
    <row r="121" spans="1:2" x14ac:dyDescent="0.25">
      <c r="A121" s="2">
        <v>0.81944444444444398</v>
      </c>
      <c r="B121" s="4">
        <f t="shared" ca="1" si="7"/>
        <v>5.5933898399076938</v>
      </c>
    </row>
    <row r="122" spans="1:2" x14ac:dyDescent="0.25">
      <c r="A122" s="2">
        <v>0.83333333333333304</v>
      </c>
      <c r="B122" s="4">
        <f t="shared" ca="1" si="7"/>
        <v>5.6981827654043569</v>
      </c>
    </row>
    <row r="123" spans="1:2" x14ac:dyDescent="0.25">
      <c r="A123" s="2">
        <v>0.84722222222222199</v>
      </c>
      <c r="B123" s="4">
        <f t="shared" ca="1" si="7"/>
        <v>5.6036607994722702</v>
      </c>
    </row>
    <row r="124" spans="1:2" x14ac:dyDescent="0.25">
      <c r="A124" s="2">
        <v>0.86111111111111105</v>
      </c>
      <c r="B124" s="4">
        <f t="shared" ca="1" si="7"/>
        <v>5.8703164513191055</v>
      </c>
    </row>
    <row r="125" spans="1:2" x14ac:dyDescent="0.25">
      <c r="A125" s="2">
        <v>0.875</v>
      </c>
      <c r="B125" s="4">
        <f t="shared" ca="1" si="7"/>
        <v>5.6003269879874029</v>
      </c>
    </row>
    <row r="126" spans="1:2" x14ac:dyDescent="0.25">
      <c r="A126" s="2">
        <v>0.88888888888888895</v>
      </c>
      <c r="B126" s="4">
        <f ca="1">5.4+1.3*RAND()</f>
        <v>5.9202285849949092</v>
      </c>
    </row>
    <row r="127" spans="1:2" x14ac:dyDescent="0.25">
      <c r="A127" s="2">
        <v>0.90277777777777801</v>
      </c>
      <c r="B127" s="4">
        <f t="shared" ref="B127:B131" ca="1" si="8">5.4+1.3*RAND()</f>
        <v>6.6007635575616614</v>
      </c>
    </row>
    <row r="128" spans="1:2" x14ac:dyDescent="0.25">
      <c r="A128" s="2">
        <v>0.91666666666666696</v>
      </c>
      <c r="B128" s="4">
        <f t="shared" ca="1" si="8"/>
        <v>6.0088616586665484</v>
      </c>
    </row>
    <row r="129" spans="1:2" x14ac:dyDescent="0.25">
      <c r="A129" s="2">
        <v>0.93055555555555602</v>
      </c>
      <c r="B129" s="4">
        <f t="shared" ca="1" si="8"/>
        <v>5.6798404847161104</v>
      </c>
    </row>
    <row r="130" spans="1:2" x14ac:dyDescent="0.25">
      <c r="A130" s="2">
        <v>0.94444444444444398</v>
      </c>
      <c r="B130" s="4">
        <f t="shared" ca="1" si="8"/>
        <v>5.8022034522895636</v>
      </c>
    </row>
    <row r="131" spans="1:2" x14ac:dyDescent="0.25">
      <c r="A131" s="2">
        <v>0.95833333333333304</v>
      </c>
      <c r="B131" s="4">
        <f t="shared" ca="1" si="8"/>
        <v>6.0929368595562918</v>
      </c>
    </row>
    <row r="132" spans="1:2" x14ac:dyDescent="0.25">
      <c r="A132" s="2">
        <v>0.97222222222222199</v>
      </c>
      <c r="B132" s="4">
        <f ca="1">6+RAND()</f>
        <v>6.2814810409624036</v>
      </c>
    </row>
    <row r="133" spans="1:2" x14ac:dyDescent="0.25">
      <c r="A133" s="2">
        <v>0.98611111111111105</v>
      </c>
      <c r="B133" s="4">
        <f t="shared" ref="B133:B134" ca="1" si="9">6+RAND()</f>
        <v>6.8186563271176297</v>
      </c>
    </row>
    <row r="134" spans="1:2" x14ac:dyDescent="0.25">
      <c r="A134" s="2">
        <v>1</v>
      </c>
      <c r="B134" s="4">
        <f t="shared" ca="1" si="9"/>
        <v>6.1526646910737739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summer</vt:lpstr>
      <vt:lpstr>winter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CNR PROPERTY-0201</dc:creator>
  <cp:lastModifiedBy>X H</cp:lastModifiedBy>
  <dcterms:created xsi:type="dcterms:W3CDTF">2023-04-12T13:28:50Z</dcterms:created>
  <dcterms:modified xsi:type="dcterms:W3CDTF">2025-06-06T03:51:37Z</dcterms:modified>
</cp:coreProperties>
</file>