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D:\0. account filippo (2)\THESIS HSR\0. THESIS DATA\Infra\"/>
    </mc:Choice>
  </mc:AlternateContent>
  <xr:revisionPtr revIDLastSave="0" documentId="13_ncr:1_{2B4AABCA-33A7-4D1F-BBD0-8B2C53820D12}" xr6:coauthVersionLast="47" xr6:coauthVersionMax="47" xr10:uidLastSave="{00000000-0000-0000-0000-000000000000}"/>
  <bookViews>
    <workbookView xWindow="-110" yWindow="-110" windowWidth="19420" windowHeight="10300" activeTab="2" xr2:uid="{00000000-000D-0000-FFFF-FFFF00000000}"/>
  </bookViews>
  <sheets>
    <sheet name="BUDGET" sheetId="1" r:id="rId1"/>
    <sheet name="COUNTRYBUDGET" sheetId="6" r:id="rId2"/>
    <sheet name="BudgetCalculations" sheetId="5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5" l="1"/>
  <c r="B12" i="5"/>
  <c r="G3" i="5"/>
  <c r="I9" i="5"/>
  <c r="I3" i="5"/>
  <c r="E3" i="5"/>
  <c r="B3" i="6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2" i="6"/>
  <c r="E5" i="5"/>
  <c r="I5" i="5" s="1"/>
  <c r="D5" i="5"/>
  <c r="D6" i="5"/>
  <c r="E6" i="5" s="1"/>
  <c r="I6" i="5" s="1"/>
  <c r="D4" i="5"/>
  <c r="E4" i="5" s="1"/>
  <c r="I4" i="5" s="1"/>
  <c r="D3" i="5"/>
  <c r="H3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H4" i="5"/>
  <c r="H5" i="5"/>
  <c r="H6" i="5"/>
  <c r="G6" i="5" l="1"/>
  <c r="G5" i="5"/>
  <c r="G4" i="5"/>
  <c r="C22" i="5" l="1"/>
  <c r="C12" i="6" s="1"/>
  <c r="C34" i="5"/>
  <c r="C24" i="6" s="1"/>
  <c r="C23" i="5"/>
  <c r="C13" i="6" s="1"/>
  <c r="C35" i="5"/>
  <c r="C25" i="6" s="1"/>
  <c r="C20" i="5"/>
  <c r="C10" i="6" s="1"/>
  <c r="C24" i="5"/>
  <c r="C14" i="6" s="1"/>
  <c r="C36" i="5"/>
  <c r="C26" i="6" s="1"/>
  <c r="C37" i="5"/>
  <c r="C27" i="6" s="1"/>
  <c r="C27" i="5"/>
  <c r="C17" i="6" s="1"/>
  <c r="C13" i="5"/>
  <c r="C3" i="6" s="1"/>
  <c r="C25" i="5"/>
  <c r="C15" i="6" s="1"/>
  <c r="C39" i="5"/>
  <c r="C29" i="6" s="1"/>
  <c r="C14" i="5"/>
  <c r="C4" i="6" s="1"/>
  <c r="C26" i="5"/>
  <c r="C16" i="6" s="1"/>
  <c r="C38" i="5"/>
  <c r="C28" i="6" s="1"/>
  <c r="C15" i="5"/>
  <c r="C5" i="6" s="1"/>
  <c r="C16" i="5"/>
  <c r="C6" i="6" s="1"/>
  <c r="C28" i="5"/>
  <c r="C18" i="6" s="1"/>
  <c r="C2" i="6"/>
  <c r="C17" i="5"/>
  <c r="C7" i="6" s="1"/>
  <c r="C29" i="5"/>
  <c r="C19" i="6" s="1"/>
  <c r="C18" i="5"/>
  <c r="C8" i="6" s="1"/>
  <c r="C30" i="5"/>
  <c r="C20" i="6" s="1"/>
  <c r="C19" i="5"/>
  <c r="C9" i="6" s="1"/>
  <c r="C31" i="5"/>
  <c r="C21" i="6" s="1"/>
  <c r="C32" i="5"/>
  <c r="C22" i="6" s="1"/>
  <c r="C21" i="5"/>
  <c r="C11" i="6" s="1"/>
  <c r="C33" i="5"/>
  <c r="C23" i="6" s="1"/>
  <c r="C41" i="5" l="1"/>
  <c r="B2" i="1" s="1"/>
  <c r="C42" i="5" l="1"/>
  <c r="A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tc={310AF7A2-585E-445B-9E9E-542495D2F22F}</author>
    <author>tc={87604154-7543-4A01-90D7-DCBC5B53B11B}</author>
    <author>tc={984866D3-81CF-42D0-82A5-02A5BF235F44}</author>
    <author>tc={7E1353DB-54FD-4B4D-9686-9857C64DC4EF}</author>
    <author>tc={72A4FEC9-E17C-4265-836B-D8E6A5A181C3}</author>
    <author>tc={01FB1D40-E5FD-4858-A770-C4F6DB83078E}</author>
    <author>tc={60E5832A-D66A-47BC-9050-940F6C878BF5}</author>
  </authors>
  <commentList>
    <comment ref="F2" authorId="0" shapeId="0" xr:uid="{310AF7A2-585E-445B-9E9E-542495D2F22F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Eurostat 2019
</t>
      </text>
    </comment>
    <comment ref="H2" authorId="1" shapeId="0" xr:uid="{87604154-7543-4A01-90D7-DCBC5B53B11B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World Bank 2019
</t>
      </text>
    </comment>
    <comment ref="B3" authorId="2" shapeId="0" xr:uid="{984866D3-81CF-42D0-82A5-02A5BF235F44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A European high-speed rail network: not a reality but an ineffective patchwork (europa.eu) </t>
      </text>
    </comment>
    <comment ref="B4" authorId="3" shapeId="0" xr:uid="{7E1353DB-54FD-4B4D-9686-9857C64DC4EF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A European high-speed rail network: not a reality but an ineffective patchwork (europa.eu) </t>
      </text>
    </comment>
    <comment ref="B5" authorId="4" shapeId="0" xr:uid="{72A4FEC9-E17C-4265-836B-D8E6A5A181C3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A European high-speed rail network: not a reality but an ineffective patchwork (europa.eu) </t>
      </text>
    </comment>
    <comment ref="B6" authorId="5" shapeId="0" xr:uid="{01FB1D40-E5FD-4858-A770-C4F6DB83078E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Transport-infrastructures.-PPT-2.pdf (airef.es) </t>
      </text>
    </comment>
    <comment ref="B7" authorId="6" shapeId="0" xr:uid="{60E5832A-D66A-47BC-9050-940F6C878BF5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A European high-speed rail network: not a reality but an ineffective patchwork (europa.eu) </t>
      </text>
    </comment>
  </commentList>
</comments>
</file>

<file path=xl/sharedStrings.xml><?xml version="1.0" encoding="utf-8"?>
<sst xmlns="http://schemas.openxmlformats.org/spreadsheetml/2006/main" count="85" uniqueCount="47">
  <si>
    <t>Italy</t>
  </si>
  <si>
    <t>Germany</t>
  </si>
  <si>
    <t>France</t>
  </si>
  <si>
    <t>Spain</t>
  </si>
  <si>
    <t>EU</t>
  </si>
  <si>
    <t>2000-2017</t>
  </si>
  <si>
    <t>On average EU covers 11% of construction costs</t>
  </si>
  <si>
    <t>Belgium</t>
  </si>
  <si>
    <t>Bulgaria</t>
  </si>
  <si>
    <t>Czech Republic</t>
  </si>
  <si>
    <t>Denmark</t>
  </si>
  <si>
    <t>Greece</t>
  </si>
  <si>
    <t>Netherlands</t>
  </si>
  <si>
    <t>Austria</t>
  </si>
  <si>
    <t>Poland</t>
  </si>
  <si>
    <t>Portugal</t>
  </si>
  <si>
    <t>Slovenia</t>
  </si>
  <si>
    <t>Finland</t>
  </si>
  <si>
    <t>Sweden</t>
  </si>
  <si>
    <t>United Kingdom</t>
  </si>
  <si>
    <t>Notes</t>
  </si>
  <si>
    <t>Country</t>
  </si>
  <si>
    <t>TOT Investment</t>
  </si>
  <si>
    <t>Time Span</t>
  </si>
  <si>
    <t>Yearly investment</t>
  </si>
  <si>
    <t>GDP</t>
  </si>
  <si>
    <t>% of GDP</t>
  </si>
  <si>
    <t>TOT</t>
  </si>
  <si>
    <t>Yearly</t>
  </si>
  <si>
    <t>InfraBudget</t>
  </si>
  <si>
    <t>Croatia</t>
  </si>
  <si>
    <t>Estonia</t>
  </si>
  <si>
    <t>Hungary</t>
  </si>
  <si>
    <t>Ireland</t>
  </si>
  <si>
    <t>Latvia</t>
  </si>
  <si>
    <t>Lithuania</t>
  </si>
  <si>
    <t>Luxembourg</t>
  </si>
  <si>
    <t>Norway</t>
  </si>
  <si>
    <t>Romania</t>
  </si>
  <si>
    <t>Slovakia</t>
  </si>
  <si>
    <t>Switzerland</t>
  </si>
  <si>
    <t>Average yealry budget spending against GDP</t>
  </si>
  <si>
    <t>GDP (2019)</t>
  </si>
  <si>
    <t>TOTAL Yearly</t>
  </si>
  <si>
    <t>TOTAL 50 Years</t>
  </si>
  <si>
    <t>Start Operaitons</t>
  </si>
  <si>
    <t>Note: obtained by taking into account major lines activation date. If construction date considered: 10272645879 euros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</si>
</sst>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00%"/>
    <numFmt numFmtId="165" formatCode="0.0000%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Arial"/>
      <family val="2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DCE6F1"/>
      </patternFill>
    </fill>
    <fill>
      <patternFill patternType="solid">
        <fgColor theme="5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B0B0B0"/>
      </left>
      <right style="thin">
        <color rgb="FFB0B0B0"/>
      </right>
      <top/>
      <bottom style="thin">
        <color rgb="FFB0B0B0"/>
      </bottom>
      <diagonal/>
    </border>
    <border>
      <left style="thin">
        <color rgb="FFB0B0B0"/>
      </left>
      <right style="thin">
        <color rgb="FFB0B0B0"/>
      </right>
      <top style="thin">
        <color rgb="FFB0B0B0"/>
      </top>
      <bottom style="thin">
        <color rgb="FFB0B0B0"/>
      </bottom>
      <diagonal/>
    </border>
    <border>
      <left style="thin">
        <color rgb="FFB0B0B0"/>
      </left>
      <right style="thin">
        <color rgb="FFB0B0B0"/>
      </right>
      <top style="thin">
        <color rgb="FFB0B0B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3" borderId="9" xfId="0" applyFont="1" applyFill="1" applyBorder="1" applyAlignment="1">
      <alignment horizontal="left" vertical="center"/>
    </xf>
    <xf numFmtId="0" fontId="2" fillId="3" borderId="10" xfId="0" applyFont="1" applyFill="1" applyBorder="1" applyAlignment="1">
      <alignment horizontal="left" vertical="center"/>
    </xf>
    <xf numFmtId="0" fontId="2" fillId="3" borderId="11" xfId="0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164" fontId="0" fillId="0" borderId="3" xfId="2" applyNumberFormat="1" applyFont="1" applyBorder="1"/>
    <xf numFmtId="165" fontId="0" fillId="2" borderId="1" xfId="2" applyNumberFormat="1" applyFont="1" applyFill="1" applyBorder="1"/>
    <xf numFmtId="0" fontId="0" fillId="4" borderId="1" xfId="0" applyFill="1" applyBorder="1"/>
    <xf numFmtId="1" fontId="0" fillId="4" borderId="1" xfId="0" applyNumberFormat="1" applyFill="1" applyBorder="1"/>
    <xf numFmtId="0" fontId="1" fillId="0" borderId="0" xfId="0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1" applyNumberFormat="1" applyFont="1"/>
    <xf numFmtId="2" fontId="0" fillId="0" borderId="0" xfId="0" applyNumberFormat="1"/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2" fontId="0" fillId="0" borderId="0" xfId="1" applyNumberFormat="1" applyFont="1" applyBorder="1"/>
    <xf numFmtId="0" fontId="1" fillId="0" borderId="13" xfId="0" applyFont="1" applyBorder="1"/>
    <xf numFmtId="0" fontId="1" fillId="0" borderId="15" xfId="0" applyFont="1" applyBorder="1" applyAlignment="1">
      <alignment horizontal="center"/>
    </xf>
    <xf numFmtId="0" fontId="0" fillId="0" borderId="16" xfId="0" applyBorder="1"/>
    <xf numFmtId="2" fontId="0" fillId="0" borderId="16" xfId="1" applyNumberFormat="1" applyFont="1" applyBorder="1"/>
    <xf numFmtId="164" fontId="0" fillId="0" borderId="17" xfId="2" applyNumberFormat="1" applyFont="1" applyBorder="1"/>
    <xf numFmtId="1" fontId="0" fillId="0" borderId="0" xfId="1" applyNumberFormat="1" applyFont="1"/>
    <xf numFmtId="1" fontId="0" fillId="0" borderId="0" xfId="0" applyNumberFormat="1"/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0" xfId="0" applyAlignment="1">
      <alignment horizontal="center"/>
    </xf>
  </cellXfs>
  <cellStyles count="3">
    <cellStyle name="Comma" xfId="1" builtinId="3"/>
    <cellStyle name="Normal" xfId="0" builtinId="0"/>
    <cellStyle name="Per 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Filippo.DESKTOP-9LGI1JO\Desktop\0.%20THESIS%20DATA\Regional%20Indicators\Eurostat%20-%20Country%20Data.xlsx" TargetMode="External"/><Relationship Id="rId1" Type="http://schemas.openxmlformats.org/officeDocument/2006/relationships/externalLinkPath" Target="file:///C:\Users\Filippo.DESKTOP-9LGI1JO\Desktop\0.%20THESIS%20DATA\Regional%20Indicators\Eurostat%20-%20Country%20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untries"/>
      <sheetName val="FUA"/>
      <sheetName val="AT-CH-IT"/>
      <sheetName val="GDP"/>
      <sheetName val="Sheet 1"/>
    </sheetNames>
    <sheetDataSet>
      <sheetData sheetId="0" refreshError="1">
        <row r="1">
          <cell r="F1" t="str">
            <v>GDP</v>
          </cell>
        </row>
        <row r="2">
          <cell r="F2">
            <v>397169500000</v>
          </cell>
        </row>
        <row r="3">
          <cell r="F3">
            <v>478676100000</v>
          </cell>
        </row>
        <row r="4">
          <cell r="F4">
            <v>61558500000</v>
          </cell>
        </row>
        <row r="5">
          <cell r="F5">
            <v>55644400000</v>
          </cell>
        </row>
        <row r="6">
          <cell r="F6">
            <v>225613500000</v>
          </cell>
        </row>
        <row r="7">
          <cell r="F7">
            <v>309526400000</v>
          </cell>
        </row>
        <row r="8">
          <cell r="F8">
            <v>27764700000</v>
          </cell>
        </row>
        <row r="9">
          <cell r="F9">
            <v>239858000000</v>
          </cell>
        </row>
        <row r="10">
          <cell r="F10">
            <v>2437635000000</v>
          </cell>
        </row>
        <row r="11">
          <cell r="F11">
            <v>3473260000000</v>
          </cell>
        </row>
        <row r="12">
          <cell r="F12">
            <v>183351200000</v>
          </cell>
        </row>
        <row r="13">
          <cell r="F13">
            <v>146554500000</v>
          </cell>
        </row>
        <row r="14">
          <cell r="F14">
            <v>356704600000</v>
          </cell>
        </row>
        <row r="15">
          <cell r="F15">
            <v>1796648500000</v>
          </cell>
        </row>
        <row r="16">
          <cell r="F16">
            <v>30678600000</v>
          </cell>
        </row>
        <row r="17">
          <cell r="F17">
            <v>48916400000</v>
          </cell>
        </row>
        <row r="18">
          <cell r="F18">
            <v>62373600000</v>
          </cell>
        </row>
        <row r="19">
          <cell r="F19">
            <v>813055000000</v>
          </cell>
        </row>
        <row r="20">
          <cell r="F20">
            <v>365130500000</v>
          </cell>
        </row>
        <row r="21">
          <cell r="F21">
            <v>532504699999.99994</v>
          </cell>
        </row>
        <row r="22">
          <cell r="F22">
            <v>214374600000</v>
          </cell>
        </row>
        <row r="23">
          <cell r="F23">
            <v>224178600000</v>
          </cell>
        </row>
        <row r="24">
          <cell r="F24">
            <v>94428300000</v>
          </cell>
        </row>
        <row r="25">
          <cell r="F25">
            <v>48533100000</v>
          </cell>
        </row>
        <row r="26">
          <cell r="F26">
            <v>1245513000000</v>
          </cell>
        </row>
        <row r="27">
          <cell r="F27">
            <v>476869500000</v>
          </cell>
        </row>
        <row r="28">
          <cell r="F28">
            <v>644443200000</v>
          </cell>
        </row>
        <row r="29">
          <cell r="F29">
            <v>2526615200000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Filippo" id="{1E749934-902A-4E7B-A59C-8C9FE3C9A9F1}" userId="Filippo" providerId="Non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2" dT="2023-05-16T19:35:56.36" personId="{1E749934-902A-4E7B-A59C-8C9FE3C9A9F1}" id="{310AF7A2-585E-445B-9E9E-542495D2F22F}">
    <text xml:space="preserve">Eurostat 2019
</text>
  </threadedComment>
  <threadedComment ref="H2" dT="2023-05-16T19:35:56.36" personId="{1E749934-902A-4E7B-A59C-8C9FE3C9A9F1}" id="{87604154-7543-4A01-90D7-DCBC5B53B11B}">
    <text xml:space="preserve">World Bank 2019
</text>
  </threadedComment>
  <threadedComment ref="B3" dT="2023-04-18T15:41:09.83" personId="{1E749934-902A-4E7B-A59C-8C9FE3C9A9F1}" id="{984866D3-81CF-42D0-82A5-02A5BF235F44}">
    <text xml:space="preserve">A European high-speed rail network: not a reality but an ineffective patchwork (europa.eu) </text>
    <extLst>
      <x:ext xmlns:xltc2="http://schemas.microsoft.com/office/spreadsheetml/2020/threadedcomments2" uri="{F7C98A9C-CBB3-438F-8F68-D28B6AF4A901}">
        <xltc2:checksum>810140166</xltc2:checksum>
        <xltc2:hyperlink startIndex="0" length="90" url="https://www.eca.europa.eu/Lists/ECADocuments/SR18_19/SR_HIGH_SPEED_RAIL_EN.pdf"/>
      </x:ext>
    </extLst>
  </threadedComment>
  <threadedComment ref="B4" dT="2023-04-18T15:41:09.83" personId="{1E749934-902A-4E7B-A59C-8C9FE3C9A9F1}" id="{7E1353DB-54FD-4B4D-9686-9857C64DC4EF}">
    <text xml:space="preserve">A European high-speed rail network: not a reality but an ineffective patchwork (europa.eu) </text>
    <extLst>
      <x:ext xmlns:xltc2="http://schemas.microsoft.com/office/spreadsheetml/2020/threadedcomments2" uri="{F7C98A9C-CBB3-438F-8F68-D28B6AF4A901}">
        <xltc2:checksum>810140166</xltc2:checksum>
        <xltc2:hyperlink startIndex="0" length="90" url="https://www.eca.europa.eu/Lists/ECADocuments/SR18_19/SR_HIGH_SPEED_RAIL_EN.pdf"/>
      </x:ext>
    </extLst>
  </threadedComment>
  <threadedComment ref="B5" dT="2023-04-18T15:41:09.83" personId="{1E749934-902A-4E7B-A59C-8C9FE3C9A9F1}" id="{72A4FEC9-E17C-4265-836B-D8E6A5A181C3}">
    <text xml:space="preserve">A European high-speed rail network: not a reality but an ineffective patchwork (europa.eu) </text>
    <extLst>
      <x:ext xmlns:xltc2="http://schemas.microsoft.com/office/spreadsheetml/2020/threadedcomments2" uri="{F7C98A9C-CBB3-438F-8F68-D28B6AF4A901}">
        <xltc2:checksum>810140166</xltc2:checksum>
        <xltc2:hyperlink startIndex="0" length="90" url="https://www.eca.europa.eu/Lists/ECADocuments/SR18_19/SR_HIGH_SPEED_RAIL_EN.pdf"/>
      </x:ext>
    </extLst>
  </threadedComment>
  <threadedComment ref="B6" dT="2023-04-18T15:41:09.83" personId="{1E749934-902A-4E7B-A59C-8C9FE3C9A9F1}" id="{01FB1D40-E5FD-4858-A770-C4F6DB83078E}">
    <text xml:space="preserve">Transport-infrastructures.-PPT-2.pdf (airef.es) </text>
    <extLst>
      <x:ext xmlns:xltc2="http://schemas.microsoft.com/office/spreadsheetml/2020/threadedcomments2" uri="{F7C98A9C-CBB3-438F-8F68-D28B6AF4A901}">
        <xltc2:checksum>1173276106</xltc2:checksum>
        <xltc2:hyperlink startIndex="0" length="47" url="https://www.airef.es/wp-content/uploads/2020/09/INFRAESTRUCTURAS/Transport-infrastructures.-PPT-2.pdf"/>
      </x:ext>
    </extLst>
  </threadedComment>
  <threadedComment ref="B7" dT="2023-05-16T19:23:49.56" personId="{1E749934-902A-4E7B-A59C-8C9FE3C9A9F1}" id="{60E5832A-D66A-47BC-9050-940F6C878BF5}">
    <text xml:space="preserve">A European high-speed rail network: not a reality but an ineffective patchwork (europa.eu) </text>
    <extLst>
      <x:ext xmlns:xltc2="http://schemas.microsoft.com/office/spreadsheetml/2020/threadedcomments2" uri="{F7C98A9C-CBB3-438F-8F68-D28B6AF4A901}">
        <xltc2:checksum>810140166</xltc2:checksum>
        <xltc2:hyperlink startIndex="0" length="90" url="https://www.eca.europa.eu/Lists/ECADocuments/SR18_19/SR_HIGH_SPEED_RAIL_EN.pdf"/>
      </x:ext>
    </extLs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workbookViewId="0">
      <selection activeCell="A2" sqref="A2"/>
    </sheetView>
  </sheetViews>
  <sheetFormatPr defaultRowHeight="14.5" x14ac:dyDescent="0.35"/>
  <cols>
    <col min="1" max="1" width="13.08984375" bestFit="1" customWidth="1"/>
    <col min="2" max="2" width="12" bestFit="1" customWidth="1"/>
  </cols>
  <sheetData>
    <row r="1" spans="1:2" x14ac:dyDescent="0.35">
      <c r="A1" s="16" t="s">
        <v>27</v>
      </c>
      <c r="B1" s="16" t="s">
        <v>28</v>
      </c>
    </row>
    <row r="2" spans="1:2" x14ac:dyDescent="0.35">
      <c r="A2" s="17">
        <f>BudgetCalculations!C42</f>
        <v>625364060251.35889</v>
      </c>
      <c r="B2" s="18">
        <f>BudgetCalculations!C41</f>
        <v>12507281205.027178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7FBB51-901F-4BC0-9A06-E2157CD08D21}">
  <dimension ref="A1:C30"/>
  <sheetViews>
    <sheetView workbookViewId="0">
      <selection activeCell="B6" sqref="B6"/>
    </sheetView>
  </sheetViews>
  <sheetFormatPr defaultRowHeight="14.5" x14ac:dyDescent="0.35"/>
  <cols>
    <col min="2" max="2" width="15.6328125" bestFit="1" customWidth="1"/>
    <col min="3" max="3" width="13.6328125" bestFit="1" customWidth="1"/>
  </cols>
  <sheetData>
    <row r="1" spans="1:3" ht="15" thickBot="1" x14ac:dyDescent="0.4">
      <c r="A1" s="21" t="s">
        <v>21</v>
      </c>
      <c r="B1" s="22" t="s">
        <v>25</v>
      </c>
      <c r="C1" s="23" t="s">
        <v>28</v>
      </c>
    </row>
    <row r="2" spans="1:3" x14ac:dyDescent="0.35">
      <c r="A2" s="8" t="s">
        <v>13</v>
      </c>
      <c r="B2" s="30">
        <f>BudgetCalculations!B12</f>
        <v>397169500000</v>
      </c>
      <c r="C2" s="31">
        <f>BudgetCalculations!C12</f>
        <v>283572893.59708118</v>
      </c>
    </row>
    <row r="3" spans="1:3" x14ac:dyDescent="0.35">
      <c r="A3" s="9" t="s">
        <v>7</v>
      </c>
      <c r="B3" s="30">
        <f>BudgetCalculations!B13</f>
        <v>478676100000</v>
      </c>
      <c r="C3" s="31">
        <f>BudgetCalculations!C13</f>
        <v>341767348.12911314</v>
      </c>
    </row>
    <row r="4" spans="1:3" x14ac:dyDescent="0.35">
      <c r="A4" s="9" t="s">
        <v>8</v>
      </c>
      <c r="B4" s="30">
        <f>BudgetCalculations!B14</f>
        <v>61558500000</v>
      </c>
      <c r="C4" s="31">
        <f>BudgetCalculations!C14</f>
        <v>43951818.985334784</v>
      </c>
    </row>
    <row r="5" spans="1:3" x14ac:dyDescent="0.35">
      <c r="A5" s="9" t="s">
        <v>30</v>
      </c>
      <c r="B5" s="30">
        <f>BudgetCalculations!B15</f>
        <v>55644400000</v>
      </c>
      <c r="C5" s="31">
        <f>BudgetCalculations!C15</f>
        <v>39729242.855942927</v>
      </c>
    </row>
    <row r="6" spans="1:3" x14ac:dyDescent="0.35">
      <c r="A6" s="9" t="s">
        <v>9</v>
      </c>
      <c r="B6" s="30">
        <f>BudgetCalculations!B16</f>
        <v>225613500000</v>
      </c>
      <c r="C6" s="31">
        <f>BudgetCalculations!C16</f>
        <v>161084557.17159823</v>
      </c>
    </row>
    <row r="7" spans="1:3" x14ac:dyDescent="0.35">
      <c r="A7" s="9" t="s">
        <v>10</v>
      </c>
      <c r="B7" s="30">
        <f>BudgetCalculations!B17</f>
        <v>309526400000</v>
      </c>
      <c r="C7" s="31">
        <f>BudgetCalculations!C17</f>
        <v>220997072.76789278</v>
      </c>
    </row>
    <row r="8" spans="1:3" x14ac:dyDescent="0.35">
      <c r="A8" s="9" t="s">
        <v>31</v>
      </c>
      <c r="B8" s="30">
        <f>BudgetCalculations!B18</f>
        <v>27764700000</v>
      </c>
      <c r="C8" s="31">
        <f>BudgetCalculations!C18</f>
        <v>19823567.315352462</v>
      </c>
    </row>
    <row r="9" spans="1:3" x14ac:dyDescent="0.35">
      <c r="A9" s="9" t="s">
        <v>17</v>
      </c>
      <c r="B9" s="30">
        <f>BudgetCalculations!B19</f>
        <v>239858000000</v>
      </c>
      <c r="C9" s="31">
        <f>BudgetCalculations!C19</f>
        <v>171254910.34031743</v>
      </c>
    </row>
    <row r="10" spans="1:3" x14ac:dyDescent="0.35">
      <c r="A10" s="9" t="s">
        <v>2</v>
      </c>
      <c r="B10" s="30">
        <f>BudgetCalculations!B20</f>
        <v>2437635000000</v>
      </c>
      <c r="C10" s="31">
        <f>BudgetCalculations!C20</f>
        <v>1740433770.6785667</v>
      </c>
    </row>
    <row r="11" spans="1:3" x14ac:dyDescent="0.35">
      <c r="A11" s="9" t="s">
        <v>1</v>
      </c>
      <c r="B11" s="30">
        <f>BudgetCalculations!B21</f>
        <v>3473260000000</v>
      </c>
      <c r="C11" s="31">
        <f>BudgetCalculations!C21</f>
        <v>2479854038.1751323</v>
      </c>
    </row>
    <row r="12" spans="1:3" x14ac:dyDescent="0.35">
      <c r="A12" s="9" t="s">
        <v>11</v>
      </c>
      <c r="B12" s="30">
        <f>BudgetCalculations!B22</f>
        <v>183351200000</v>
      </c>
      <c r="C12" s="31">
        <f>BudgetCalculations!C22</f>
        <v>130909927.19354621</v>
      </c>
    </row>
    <row r="13" spans="1:3" x14ac:dyDescent="0.35">
      <c r="A13" s="9" t="s">
        <v>32</v>
      </c>
      <c r="B13" s="30">
        <f>BudgetCalculations!B23</f>
        <v>146554500000</v>
      </c>
      <c r="C13" s="31">
        <f>BudgetCalculations!C23</f>
        <v>104637651.26645786</v>
      </c>
    </row>
    <row r="14" spans="1:3" x14ac:dyDescent="0.35">
      <c r="A14" s="9" t="s">
        <v>33</v>
      </c>
      <c r="B14" s="30">
        <f>BudgetCalculations!B24</f>
        <v>356704600000</v>
      </c>
      <c r="C14" s="31">
        <f>BudgetCalculations!C24</f>
        <v>254681579.48027077</v>
      </c>
    </row>
    <row r="15" spans="1:3" x14ac:dyDescent="0.35">
      <c r="A15" s="9" t="s">
        <v>0</v>
      </c>
      <c r="B15" s="30">
        <f>BudgetCalculations!B25</f>
        <v>1796648500000</v>
      </c>
      <c r="C15" s="31">
        <f>BudgetCalculations!C25</f>
        <v>1282779301.8392789</v>
      </c>
    </row>
    <row r="16" spans="1:3" x14ac:dyDescent="0.35">
      <c r="A16" s="9" t="s">
        <v>34</v>
      </c>
      <c r="B16" s="30">
        <f>BudgetCalculations!B26</f>
        <v>30678600000</v>
      </c>
      <c r="C16" s="31">
        <f>BudgetCalculations!C26</f>
        <v>21904046.945969958</v>
      </c>
    </row>
    <row r="17" spans="1:3" x14ac:dyDescent="0.35">
      <c r="A17" s="9" t="s">
        <v>35</v>
      </c>
      <c r="B17" s="30">
        <f>BudgetCalculations!B27</f>
        <v>48916400000</v>
      </c>
      <c r="C17" s="31">
        <f>BudgetCalculations!C27</f>
        <v>34925554.687236212</v>
      </c>
    </row>
    <row r="18" spans="1:3" x14ac:dyDescent="0.35">
      <c r="A18" s="9" t="s">
        <v>36</v>
      </c>
      <c r="B18" s="30">
        <f>BudgetCalculations!B28</f>
        <v>62373600000</v>
      </c>
      <c r="C18" s="31">
        <f>BudgetCalculations!C28</f>
        <v>44533787.806130387</v>
      </c>
    </row>
    <row r="19" spans="1:3" x14ac:dyDescent="0.35">
      <c r="A19" s="9" t="s">
        <v>12</v>
      </c>
      <c r="B19" s="30">
        <f>BudgetCalculations!B29</f>
        <v>813055000000</v>
      </c>
      <c r="C19" s="31">
        <f>BudgetCalculations!C29</f>
        <v>580508722.35550523</v>
      </c>
    </row>
    <row r="20" spans="1:3" x14ac:dyDescent="0.35">
      <c r="A20" s="9" t="s">
        <v>37</v>
      </c>
      <c r="B20" s="30">
        <f>BudgetCalculations!B30</f>
        <v>365130500000</v>
      </c>
      <c r="C20" s="31">
        <f>BudgetCalculations!C30</f>
        <v>260697542.04577404</v>
      </c>
    </row>
    <row r="21" spans="1:3" x14ac:dyDescent="0.35">
      <c r="A21" s="9" t="s">
        <v>14</v>
      </c>
      <c r="B21" s="30">
        <f>BudgetCalculations!B31</f>
        <v>532504699999.99994</v>
      </c>
      <c r="C21" s="31">
        <f>BudgetCalculations!C31</f>
        <v>380200137.80777633</v>
      </c>
    </row>
    <row r="22" spans="1:3" x14ac:dyDescent="0.35">
      <c r="A22" s="9" t="s">
        <v>15</v>
      </c>
      <c r="B22" s="30">
        <f>BudgetCalculations!B32</f>
        <v>214374600000</v>
      </c>
      <c r="C22" s="31">
        <f>BudgetCalculations!C32</f>
        <v>153060156.01831672</v>
      </c>
    </row>
    <row r="23" spans="1:3" x14ac:dyDescent="0.35">
      <c r="A23" s="9" t="s">
        <v>38</v>
      </c>
      <c r="B23" s="30">
        <f>BudgetCalculations!B33</f>
        <v>224178600000</v>
      </c>
      <c r="C23" s="31">
        <f>BudgetCalculations!C33</f>
        <v>160060060.71599814</v>
      </c>
    </row>
    <row r="24" spans="1:3" x14ac:dyDescent="0.35">
      <c r="A24" s="9" t="s">
        <v>39</v>
      </c>
      <c r="B24" s="30">
        <f>BudgetCalculations!B34</f>
        <v>94428300000</v>
      </c>
      <c r="C24" s="31">
        <f>BudgetCalculations!C34</f>
        <v>67420348.915143937</v>
      </c>
    </row>
    <row r="25" spans="1:3" x14ac:dyDescent="0.35">
      <c r="A25" s="9" t="s">
        <v>16</v>
      </c>
      <c r="B25" s="30">
        <f>BudgetCalculations!B35</f>
        <v>48533100000</v>
      </c>
      <c r="C25" s="31">
        <f>BudgetCalculations!C35</f>
        <v>34651884.402595118</v>
      </c>
    </row>
    <row r="26" spans="1:3" x14ac:dyDescent="0.35">
      <c r="A26" s="9" t="s">
        <v>3</v>
      </c>
      <c r="B26" s="30">
        <f>BudgetCalculations!B36</f>
        <v>1245513000000</v>
      </c>
      <c r="C26" s="31">
        <f>BudgetCalculations!C36</f>
        <v>889277060.35529256</v>
      </c>
    </row>
    <row r="27" spans="1:3" x14ac:dyDescent="0.35">
      <c r="A27" s="9" t="s">
        <v>18</v>
      </c>
      <c r="B27" s="30">
        <f>BudgetCalculations!B37</f>
        <v>476869500000</v>
      </c>
      <c r="C27" s="31">
        <f>BudgetCalculations!C37</f>
        <v>340477463.60985249</v>
      </c>
    </row>
    <row r="28" spans="1:3" x14ac:dyDescent="0.35">
      <c r="A28" s="9" t="s">
        <v>40</v>
      </c>
      <c r="B28" s="30">
        <f>BudgetCalculations!B38</f>
        <v>644443200000</v>
      </c>
      <c r="C28" s="31">
        <f>BudgetCalculations!C38</f>
        <v>460122499.29302859</v>
      </c>
    </row>
    <row r="29" spans="1:3" x14ac:dyDescent="0.35">
      <c r="A29" s="10" t="s">
        <v>19</v>
      </c>
      <c r="B29" s="30">
        <f>BudgetCalculations!B39</f>
        <v>2526615200000</v>
      </c>
      <c r="C29" s="31">
        <f>BudgetCalculations!C39</f>
        <v>1803964260.2726746</v>
      </c>
    </row>
    <row r="30" spans="1:3" x14ac:dyDescent="0.35">
      <c r="B30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3D567-A9B2-4241-943B-82ACE9A4CE61}">
  <dimension ref="A1:M42"/>
  <sheetViews>
    <sheetView tabSelected="1" zoomScale="70" zoomScaleNormal="70" workbookViewId="0">
      <selection activeCell="P22" sqref="G13:P22"/>
    </sheetView>
  </sheetViews>
  <sheetFormatPr defaultRowHeight="14.5" x14ac:dyDescent="0.35"/>
  <cols>
    <col min="1" max="1" width="17.1796875" bestFit="1" customWidth="1"/>
    <col min="2" max="2" width="18.36328125" bestFit="1" customWidth="1"/>
    <col min="3" max="3" width="15" bestFit="1" customWidth="1"/>
    <col min="4" max="5" width="17.08984375" bestFit="1" customWidth="1"/>
    <col min="6" max="6" width="18.36328125" bestFit="1" customWidth="1"/>
    <col min="7" max="7" width="17.08984375" bestFit="1" customWidth="1"/>
    <col min="9" max="9" width="9.6328125" bestFit="1" customWidth="1"/>
    <col min="11" max="11" width="17.453125" customWidth="1"/>
  </cols>
  <sheetData>
    <row r="1" spans="1:12" ht="15" thickBot="1" x14ac:dyDescent="0.4"/>
    <row r="2" spans="1:12" s="1" customFormat="1" ht="15" thickBot="1" x14ac:dyDescent="0.4">
      <c r="A2" s="21" t="s">
        <v>21</v>
      </c>
      <c r="B2" s="22" t="s">
        <v>22</v>
      </c>
      <c r="C2" s="22" t="s">
        <v>45</v>
      </c>
      <c r="D2" s="25" t="s">
        <v>23</v>
      </c>
      <c r="E2" s="22" t="s">
        <v>24</v>
      </c>
      <c r="F2" s="22" t="s">
        <v>42</v>
      </c>
      <c r="G2" s="22" t="s">
        <v>24</v>
      </c>
      <c r="H2" s="22" t="s">
        <v>25</v>
      </c>
      <c r="I2" s="23" t="s">
        <v>26</v>
      </c>
      <c r="K2" s="1" t="s">
        <v>20</v>
      </c>
    </row>
    <row r="3" spans="1:12" x14ac:dyDescent="0.35">
      <c r="A3" s="6" t="s">
        <v>0</v>
      </c>
      <c r="B3" s="26">
        <v>41912000000</v>
      </c>
      <c r="C3" s="27">
        <v>1992</v>
      </c>
      <c r="D3" s="27">
        <f>2023-C3</f>
        <v>31</v>
      </c>
      <c r="E3" s="27">
        <f>B3/D3</f>
        <v>1352000000</v>
      </c>
      <c r="F3" s="28">
        <v>1796648500000</v>
      </c>
      <c r="G3" s="27">
        <f>E3/1000000000</f>
        <v>1.3520000000000001</v>
      </c>
      <c r="H3" s="27">
        <f>F3/1000000000</f>
        <v>1796.6485</v>
      </c>
      <c r="I3" s="29">
        <f>(E3/F3)</f>
        <v>7.5251224710899212E-4</v>
      </c>
    </row>
    <row r="4" spans="1:12" x14ac:dyDescent="0.35">
      <c r="A4" s="6" t="s">
        <v>1</v>
      </c>
      <c r="B4" s="2">
        <v>34105000000</v>
      </c>
      <c r="C4">
        <v>1991</v>
      </c>
      <c r="D4">
        <f>2023-C4</f>
        <v>32</v>
      </c>
      <c r="E4">
        <f>B4/D4</f>
        <v>1065781250</v>
      </c>
      <c r="F4" s="24">
        <v>3473260000000</v>
      </c>
      <c r="G4">
        <f t="shared" ref="G4:H6" si="0">E4/1000000000</f>
        <v>1.0657812499999999</v>
      </c>
      <c r="H4">
        <f t="shared" si="0"/>
        <v>3473.26</v>
      </c>
      <c r="I4" s="12">
        <f>(E4/F4)</f>
        <v>3.0685328768937541E-4</v>
      </c>
    </row>
    <row r="5" spans="1:12" x14ac:dyDescent="0.35">
      <c r="A5" s="6" t="s">
        <v>2</v>
      </c>
      <c r="B5" s="2">
        <v>40382000000</v>
      </c>
      <c r="C5">
        <v>1981</v>
      </c>
      <c r="D5">
        <f t="shared" ref="D5:D6" si="1">2023-C5</f>
        <v>42</v>
      </c>
      <c r="E5">
        <f t="shared" ref="E5:E6" si="2">B5/D5</f>
        <v>961476190.47619045</v>
      </c>
      <c r="F5" s="24">
        <v>2437635000000</v>
      </c>
      <c r="G5">
        <f t="shared" si="0"/>
        <v>0.96147619047619048</v>
      </c>
      <c r="H5">
        <f t="shared" si="0"/>
        <v>2437.6350000000002</v>
      </c>
      <c r="I5" s="12">
        <f>(E5/F5)</f>
        <v>3.9442992510207249E-4</v>
      </c>
    </row>
    <row r="6" spans="1:12" x14ac:dyDescent="0.35">
      <c r="A6" s="6" t="s">
        <v>3</v>
      </c>
      <c r="B6" s="2">
        <v>54138000000</v>
      </c>
      <c r="C6">
        <v>1992</v>
      </c>
      <c r="D6">
        <f t="shared" si="1"/>
        <v>31</v>
      </c>
      <c r="E6">
        <f t="shared" si="2"/>
        <v>1746387096.7741935</v>
      </c>
      <c r="F6" s="24">
        <v>1245513000000</v>
      </c>
      <c r="G6">
        <f t="shared" si="0"/>
        <v>1.7463870967741935</v>
      </c>
      <c r="H6">
        <f t="shared" si="0"/>
        <v>1245.5129999999999</v>
      </c>
      <c r="I6" s="12">
        <f>(E6/F6)</f>
        <v>1.4021428092474294E-3</v>
      </c>
    </row>
    <row r="7" spans="1:12" x14ac:dyDescent="0.35">
      <c r="A7" s="7" t="s">
        <v>4</v>
      </c>
      <c r="B7" s="3">
        <v>28100000000</v>
      </c>
      <c r="C7" s="4"/>
      <c r="D7" s="4"/>
      <c r="E7" s="4"/>
      <c r="F7" s="4"/>
      <c r="G7" s="4"/>
      <c r="H7" s="4"/>
      <c r="I7" s="5"/>
      <c r="K7" t="s">
        <v>5</v>
      </c>
      <c r="L7" t="s">
        <v>6</v>
      </c>
    </row>
    <row r="8" spans="1:12" ht="15" thickBot="1" x14ac:dyDescent="0.4"/>
    <row r="9" spans="1:12" ht="15" thickBot="1" x14ac:dyDescent="0.4">
      <c r="E9" s="32" t="s">
        <v>41</v>
      </c>
      <c r="F9" s="33"/>
      <c r="G9" s="33"/>
      <c r="H9" s="34"/>
      <c r="I9" s="13">
        <f>AVERAGE(I3:I6)</f>
        <v>7.1398456728696737E-4</v>
      </c>
    </row>
    <row r="10" spans="1:12" ht="15" thickBot="1" x14ac:dyDescent="0.4"/>
    <row r="11" spans="1:12" ht="15" thickBot="1" x14ac:dyDescent="0.4">
      <c r="A11" s="21" t="s">
        <v>21</v>
      </c>
      <c r="B11" s="22" t="s">
        <v>25</v>
      </c>
      <c r="C11" s="23" t="s">
        <v>29</v>
      </c>
    </row>
    <row r="12" spans="1:12" x14ac:dyDescent="0.35">
      <c r="A12" s="8" t="s">
        <v>13</v>
      </c>
      <c r="B12" s="19">
        <f>[1]Countries!$F2</f>
        <v>397169500000</v>
      </c>
      <c r="C12" s="20">
        <f>(B12*$I$9)</f>
        <v>283572893.59708118</v>
      </c>
    </row>
    <row r="13" spans="1:12" x14ac:dyDescent="0.35">
      <c r="A13" s="9" t="s">
        <v>7</v>
      </c>
      <c r="B13" s="19">
        <f>[1]Countries!$F3</f>
        <v>478676100000</v>
      </c>
      <c r="C13" s="20">
        <f t="shared" ref="C12:C39" si="3">(B13*$I$9)</f>
        <v>341767348.12911314</v>
      </c>
    </row>
    <row r="14" spans="1:12" x14ac:dyDescent="0.35">
      <c r="A14" s="9" t="s">
        <v>8</v>
      </c>
      <c r="B14" s="19">
        <f>[1]Countries!$F4</f>
        <v>61558500000</v>
      </c>
      <c r="C14" s="20">
        <f t="shared" si="3"/>
        <v>43951818.985334784</v>
      </c>
    </row>
    <row r="15" spans="1:12" x14ac:dyDescent="0.35">
      <c r="A15" s="9" t="s">
        <v>30</v>
      </c>
      <c r="B15" s="19">
        <f>[1]Countries!$F5</f>
        <v>55644400000</v>
      </c>
      <c r="C15" s="20">
        <f t="shared" si="3"/>
        <v>39729242.855942927</v>
      </c>
    </row>
    <row r="16" spans="1:12" x14ac:dyDescent="0.35">
      <c r="A16" s="9" t="s">
        <v>9</v>
      </c>
      <c r="B16" s="19">
        <f>[1]Countries!$F6</f>
        <v>225613500000</v>
      </c>
      <c r="C16" s="20">
        <f t="shared" si="3"/>
        <v>161084557.17159823</v>
      </c>
    </row>
    <row r="17" spans="1:3" x14ac:dyDescent="0.35">
      <c r="A17" s="9" t="s">
        <v>10</v>
      </c>
      <c r="B17" s="19">
        <f>[1]Countries!$F7</f>
        <v>309526400000</v>
      </c>
      <c r="C17" s="20">
        <f t="shared" si="3"/>
        <v>220997072.76789278</v>
      </c>
    </row>
    <row r="18" spans="1:3" x14ac:dyDescent="0.35">
      <c r="A18" s="9" t="s">
        <v>31</v>
      </c>
      <c r="B18" s="19">
        <f>[1]Countries!$F8</f>
        <v>27764700000</v>
      </c>
      <c r="C18" s="20">
        <f t="shared" si="3"/>
        <v>19823567.315352462</v>
      </c>
    </row>
    <row r="19" spans="1:3" x14ac:dyDescent="0.35">
      <c r="A19" s="9" t="s">
        <v>17</v>
      </c>
      <c r="B19" s="19">
        <f>[1]Countries!$F9</f>
        <v>239858000000</v>
      </c>
      <c r="C19" s="20">
        <f t="shared" si="3"/>
        <v>171254910.34031743</v>
      </c>
    </row>
    <row r="20" spans="1:3" x14ac:dyDescent="0.35">
      <c r="A20" s="9" t="s">
        <v>2</v>
      </c>
      <c r="B20" s="19">
        <f>[1]Countries!$F10</f>
        <v>2437635000000</v>
      </c>
      <c r="C20" s="20">
        <f t="shared" si="3"/>
        <v>1740433770.6785667</v>
      </c>
    </row>
    <row r="21" spans="1:3" x14ac:dyDescent="0.35">
      <c r="A21" s="9" t="s">
        <v>1</v>
      </c>
      <c r="B21" s="19">
        <f>[1]Countries!$F11</f>
        <v>3473260000000</v>
      </c>
      <c r="C21" s="20">
        <f t="shared" si="3"/>
        <v>2479854038.1751323</v>
      </c>
    </row>
    <row r="22" spans="1:3" x14ac:dyDescent="0.35">
      <c r="A22" s="9" t="s">
        <v>11</v>
      </c>
      <c r="B22" s="19">
        <f>[1]Countries!$F12</f>
        <v>183351200000</v>
      </c>
      <c r="C22" s="20">
        <f t="shared" si="3"/>
        <v>130909927.19354621</v>
      </c>
    </row>
    <row r="23" spans="1:3" x14ac:dyDescent="0.35">
      <c r="A23" s="9" t="s">
        <v>32</v>
      </c>
      <c r="B23" s="19">
        <f>[1]Countries!$F13</f>
        <v>146554500000</v>
      </c>
      <c r="C23" s="20">
        <f t="shared" si="3"/>
        <v>104637651.26645786</v>
      </c>
    </row>
    <row r="24" spans="1:3" x14ac:dyDescent="0.35">
      <c r="A24" s="9" t="s">
        <v>33</v>
      </c>
      <c r="B24" s="19">
        <f>[1]Countries!$F14</f>
        <v>356704600000</v>
      </c>
      <c r="C24" s="20">
        <f t="shared" si="3"/>
        <v>254681579.48027077</v>
      </c>
    </row>
    <row r="25" spans="1:3" x14ac:dyDescent="0.35">
      <c r="A25" s="9" t="s">
        <v>0</v>
      </c>
      <c r="B25" s="19">
        <f>[1]Countries!$F15</f>
        <v>1796648500000</v>
      </c>
      <c r="C25" s="20">
        <f t="shared" si="3"/>
        <v>1282779301.8392789</v>
      </c>
    </row>
    <row r="26" spans="1:3" x14ac:dyDescent="0.35">
      <c r="A26" s="9" t="s">
        <v>34</v>
      </c>
      <c r="B26" s="19">
        <f>[1]Countries!$F16</f>
        <v>30678600000</v>
      </c>
      <c r="C26" s="20">
        <f t="shared" si="3"/>
        <v>21904046.945969958</v>
      </c>
    </row>
    <row r="27" spans="1:3" x14ac:dyDescent="0.35">
      <c r="A27" s="9" t="s">
        <v>35</v>
      </c>
      <c r="B27" s="19">
        <f>[1]Countries!$F17</f>
        <v>48916400000</v>
      </c>
      <c r="C27" s="20">
        <f t="shared" si="3"/>
        <v>34925554.687236212</v>
      </c>
    </row>
    <row r="28" spans="1:3" x14ac:dyDescent="0.35">
      <c r="A28" s="9" t="s">
        <v>36</v>
      </c>
      <c r="B28" s="19">
        <f>[1]Countries!$F18</f>
        <v>62373600000</v>
      </c>
      <c r="C28" s="20">
        <f t="shared" si="3"/>
        <v>44533787.806130387</v>
      </c>
    </row>
    <row r="29" spans="1:3" x14ac:dyDescent="0.35">
      <c r="A29" s="9" t="s">
        <v>12</v>
      </c>
      <c r="B29" s="19">
        <f>[1]Countries!$F19</f>
        <v>813055000000</v>
      </c>
      <c r="C29" s="20">
        <f t="shared" si="3"/>
        <v>580508722.35550523</v>
      </c>
    </row>
    <row r="30" spans="1:3" x14ac:dyDescent="0.35">
      <c r="A30" s="9" t="s">
        <v>37</v>
      </c>
      <c r="B30" s="19">
        <f>[1]Countries!$F20</f>
        <v>365130500000</v>
      </c>
      <c r="C30" s="20">
        <f t="shared" si="3"/>
        <v>260697542.04577404</v>
      </c>
    </row>
    <row r="31" spans="1:3" x14ac:dyDescent="0.35">
      <c r="A31" s="9" t="s">
        <v>14</v>
      </c>
      <c r="B31" s="19">
        <f>[1]Countries!$F21</f>
        <v>532504699999.99994</v>
      </c>
      <c r="C31" s="20">
        <f t="shared" si="3"/>
        <v>380200137.80777633</v>
      </c>
    </row>
    <row r="32" spans="1:3" x14ac:dyDescent="0.35">
      <c r="A32" s="9" t="s">
        <v>15</v>
      </c>
      <c r="B32" s="19">
        <f>[1]Countries!$F22</f>
        <v>214374600000</v>
      </c>
      <c r="C32" s="20">
        <f t="shared" si="3"/>
        <v>153060156.01831672</v>
      </c>
    </row>
    <row r="33" spans="1:13" x14ac:dyDescent="0.35">
      <c r="A33" s="9" t="s">
        <v>38</v>
      </c>
      <c r="B33" s="19">
        <f>[1]Countries!$F23</f>
        <v>224178600000</v>
      </c>
      <c r="C33" s="20">
        <f t="shared" si="3"/>
        <v>160060060.71599814</v>
      </c>
    </row>
    <row r="34" spans="1:13" x14ac:dyDescent="0.35">
      <c r="A34" s="9" t="s">
        <v>39</v>
      </c>
      <c r="B34" s="19">
        <f>[1]Countries!$F24</f>
        <v>94428300000</v>
      </c>
      <c r="C34" s="20">
        <f t="shared" si="3"/>
        <v>67420348.915143937</v>
      </c>
    </row>
    <row r="35" spans="1:13" x14ac:dyDescent="0.35">
      <c r="A35" s="9" t="s">
        <v>16</v>
      </c>
      <c r="B35" s="19">
        <f>[1]Countries!$F25</f>
        <v>48533100000</v>
      </c>
      <c r="C35" s="20">
        <f t="shared" si="3"/>
        <v>34651884.402595118</v>
      </c>
    </row>
    <row r="36" spans="1:13" x14ac:dyDescent="0.35">
      <c r="A36" s="9" t="s">
        <v>3</v>
      </c>
      <c r="B36" s="19">
        <f>[1]Countries!$F26</f>
        <v>1245513000000</v>
      </c>
      <c r="C36" s="20">
        <f t="shared" si="3"/>
        <v>889277060.35529256</v>
      </c>
    </row>
    <row r="37" spans="1:13" x14ac:dyDescent="0.35">
      <c r="A37" s="9" t="s">
        <v>18</v>
      </c>
      <c r="B37" s="19">
        <f>[1]Countries!$F27</f>
        <v>476869500000</v>
      </c>
      <c r="C37" s="20">
        <f t="shared" si="3"/>
        <v>340477463.60985249</v>
      </c>
    </row>
    <row r="38" spans="1:13" x14ac:dyDescent="0.35">
      <c r="A38" s="9" t="s">
        <v>40</v>
      </c>
      <c r="B38" s="19">
        <f>[1]Countries!$F28</f>
        <v>644443200000</v>
      </c>
      <c r="C38" s="20">
        <f t="shared" si="3"/>
        <v>460122499.29302859</v>
      </c>
    </row>
    <row r="39" spans="1:13" x14ac:dyDescent="0.35">
      <c r="A39" s="10" t="s">
        <v>19</v>
      </c>
      <c r="B39" s="19">
        <f>[1]Countries!$F29</f>
        <v>2526615200000</v>
      </c>
      <c r="C39" s="20">
        <f t="shared" si="3"/>
        <v>1803964260.2726746</v>
      </c>
    </row>
    <row r="40" spans="1:13" ht="15" thickBot="1" x14ac:dyDescent="0.4"/>
    <row r="41" spans="1:13" ht="15" thickBot="1" x14ac:dyDescent="0.4">
      <c r="A41" s="11" t="s">
        <v>43</v>
      </c>
      <c r="C41" s="14">
        <f>SUM(C12:C39)</f>
        <v>12507281205.027178</v>
      </c>
      <c r="D41" s="35" t="s">
        <v>46</v>
      </c>
      <c r="E41" s="36"/>
      <c r="F41" s="36"/>
      <c r="G41" s="36"/>
      <c r="H41" s="36"/>
      <c r="I41" s="36"/>
      <c r="J41" s="36"/>
      <c r="K41" s="36"/>
      <c r="L41" s="36"/>
      <c r="M41" s="36"/>
    </row>
    <row r="42" spans="1:13" ht="15" thickBot="1" x14ac:dyDescent="0.4">
      <c r="A42" s="11" t="s">
        <v>44</v>
      </c>
      <c r="C42" s="15">
        <f>C41*50</f>
        <v>625364060251.35889</v>
      </c>
    </row>
  </sheetData>
  <mergeCells count="2">
    <mergeCell ref="E9:H9"/>
    <mergeCell ref="D41:M41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BUDGET</vt:lpstr>
      <vt:lpstr>COUNTRYBUDGET</vt:lpstr>
      <vt:lpstr>BudgetCalculations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</dc:creator>
  <cp:lastModifiedBy>Filippo Borgogno</cp:lastModifiedBy>
  <dcterms:created xsi:type="dcterms:W3CDTF">2015-06-05T18:19:34Z</dcterms:created>
  <dcterms:modified xsi:type="dcterms:W3CDTF">2025-07-28T17:08:00Z</dcterms:modified>
</cp:coreProperties>
</file>