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W:\AFSG\Groups\WFBR\01_Projects\62341895-00 -  LWV1928 Off-flavor reduction  (MVin)\03-Tasks\WP4A\2.Toasting\Article\Replication package_v2\"/>
    </mc:Choice>
  </mc:AlternateContent>
  <xr:revisionPtr revIDLastSave="0" documentId="13_ncr:1_{C21CA897-B387-462D-949E-7325492AC073}" xr6:coauthVersionLast="47" xr6:coauthVersionMax="47" xr10:uidLastSave="{00000000-0000-0000-0000-000000000000}"/>
  <bookViews>
    <workbookView xWindow="-120" yWindow="-120" windowWidth="38640" windowHeight="21120" tabRatio="664" activeTab="4" xr2:uid="{E0F2E8B3-B669-4493-9439-A72DCD36AD3A}"/>
  </bookViews>
  <sheets>
    <sheet name="protein&amp;DM" sheetId="15" r:id="rId1"/>
    <sheet name="proces data " sheetId="6" r:id="rId2"/>
    <sheet name="colour measurements " sheetId="14" r:id="rId3"/>
    <sheet name="particle size graphs" sheetId="2" r:id="rId4"/>
    <sheet name="particle size data" sheetId="1"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 i="14" l="1"/>
  <c r="Y50" i="6"/>
  <c r="Y49" i="6"/>
  <c r="Y48" i="6"/>
  <c r="Y47" i="6"/>
  <c r="Y46" i="6"/>
  <c r="Y45" i="6"/>
  <c r="U50" i="6"/>
  <c r="U47" i="6"/>
  <c r="U46" i="6"/>
  <c r="O50" i="6"/>
  <c r="O49" i="6"/>
  <c r="U49" i="6" s="1"/>
  <c r="O48" i="6"/>
  <c r="U48" i="6" s="1"/>
  <c r="O47" i="6"/>
  <c r="O46" i="6"/>
  <c r="O45" i="6"/>
  <c r="U45" i="6" s="1"/>
  <c r="U37" i="6" l="1"/>
  <c r="T49" i="6"/>
  <c r="M49" i="6"/>
  <c r="R48" i="6"/>
  <c r="R45" i="6"/>
  <c r="R50" i="6"/>
  <c r="R47" i="6"/>
  <c r="T36" i="6"/>
  <c r="T39" i="6"/>
  <c r="E6" i="14" l="1"/>
  <c r="F6" i="14"/>
  <c r="G6" i="14"/>
  <c r="H6" i="14"/>
  <c r="I6" i="14"/>
  <c r="J6" i="14"/>
  <c r="K6" i="14"/>
  <c r="L6" i="14"/>
  <c r="M6" i="14"/>
  <c r="N6" i="14"/>
  <c r="O6" i="14"/>
  <c r="P6" i="14"/>
  <c r="Q6" i="14"/>
  <c r="R6" i="14"/>
  <c r="S6" i="14"/>
  <c r="T6" i="14"/>
  <c r="U6" i="14"/>
  <c r="V6" i="14"/>
  <c r="E7" i="14"/>
  <c r="F7" i="14"/>
  <c r="G7" i="14"/>
  <c r="H7" i="14"/>
  <c r="I7" i="14"/>
  <c r="J7" i="14"/>
  <c r="K7" i="14"/>
  <c r="L7" i="14"/>
  <c r="M7" i="14"/>
  <c r="N7" i="14"/>
  <c r="O7" i="14"/>
  <c r="P7" i="14"/>
  <c r="Q7" i="14"/>
  <c r="R7" i="14"/>
  <c r="S7" i="14"/>
  <c r="T7" i="14"/>
  <c r="U7" i="14"/>
  <c r="V7" i="14"/>
  <c r="E14" i="14"/>
  <c r="F14" i="14"/>
  <c r="G14" i="14"/>
  <c r="H14" i="14"/>
  <c r="I14" i="14"/>
  <c r="J14" i="14"/>
  <c r="K14" i="14"/>
  <c r="L14" i="14"/>
  <c r="M14" i="14"/>
  <c r="N14" i="14"/>
  <c r="O14" i="14"/>
  <c r="P14" i="14"/>
  <c r="Q14" i="14"/>
  <c r="R14" i="14"/>
  <c r="S14" i="14"/>
  <c r="T14" i="14"/>
  <c r="U14" i="14"/>
  <c r="V14" i="14"/>
  <c r="E8" i="14"/>
  <c r="F8" i="14"/>
  <c r="G8" i="14"/>
  <c r="H8" i="14"/>
  <c r="I8" i="14"/>
  <c r="J8" i="14"/>
  <c r="K8" i="14"/>
  <c r="L8" i="14"/>
  <c r="M8" i="14"/>
  <c r="N8" i="14"/>
  <c r="O8" i="14"/>
  <c r="P8" i="14"/>
  <c r="Q8" i="14"/>
  <c r="R8" i="14"/>
  <c r="S8" i="14"/>
  <c r="T8" i="14"/>
  <c r="U8" i="14"/>
  <c r="V8" i="14"/>
  <c r="E15" i="14"/>
  <c r="F15" i="14"/>
  <c r="G15" i="14"/>
  <c r="H15" i="14"/>
  <c r="I15" i="14"/>
  <c r="J15" i="14"/>
  <c r="K15" i="14"/>
  <c r="L15" i="14"/>
  <c r="M15" i="14"/>
  <c r="N15" i="14"/>
  <c r="O15" i="14"/>
  <c r="P15" i="14"/>
  <c r="Q15" i="14"/>
  <c r="R15" i="14"/>
  <c r="S15" i="14"/>
  <c r="T15" i="14"/>
  <c r="U15" i="14"/>
  <c r="V15" i="14"/>
  <c r="E5" i="14"/>
  <c r="F5" i="14"/>
  <c r="G5" i="14"/>
  <c r="H5" i="14"/>
  <c r="I5" i="14"/>
  <c r="J5" i="14"/>
  <c r="K5" i="14"/>
  <c r="L5" i="14"/>
  <c r="M5" i="14"/>
  <c r="N5" i="14"/>
  <c r="O5" i="14"/>
  <c r="P5" i="14"/>
  <c r="Q5" i="14"/>
  <c r="R5" i="14"/>
  <c r="S5" i="14"/>
  <c r="T5" i="14"/>
  <c r="U5" i="14"/>
  <c r="V5" i="14"/>
  <c r="E12" i="14"/>
  <c r="F12" i="14"/>
  <c r="G12" i="14"/>
  <c r="H12" i="14"/>
  <c r="I12" i="14"/>
  <c r="J12" i="14"/>
  <c r="K12" i="14"/>
  <c r="L12" i="14"/>
  <c r="M12" i="14"/>
  <c r="N12" i="14"/>
  <c r="O12" i="14"/>
  <c r="P12" i="14"/>
  <c r="Q12" i="14"/>
  <c r="R12" i="14"/>
  <c r="S12" i="14"/>
  <c r="T12" i="14"/>
  <c r="U12" i="14"/>
  <c r="V12" i="14"/>
  <c r="E4" i="14"/>
  <c r="F4" i="14"/>
  <c r="G4" i="14"/>
  <c r="H4" i="14"/>
  <c r="I4" i="14"/>
  <c r="J4" i="14"/>
  <c r="K4" i="14"/>
  <c r="L4" i="14"/>
  <c r="M4" i="14"/>
  <c r="N4" i="14"/>
  <c r="O4" i="14"/>
  <c r="P4" i="14"/>
  <c r="Q4" i="14"/>
  <c r="R4" i="14"/>
  <c r="S4" i="14"/>
  <c r="T4" i="14"/>
  <c r="U4" i="14"/>
  <c r="V4" i="14"/>
  <c r="E11" i="14"/>
  <c r="F11" i="14"/>
  <c r="G11" i="14"/>
  <c r="H11" i="14"/>
  <c r="I11" i="14"/>
  <c r="J11" i="14"/>
  <c r="K11" i="14"/>
  <c r="L11" i="14"/>
  <c r="M11" i="14"/>
  <c r="N11" i="14"/>
  <c r="O11" i="14"/>
  <c r="P11" i="14"/>
  <c r="Q11" i="14"/>
  <c r="R11" i="14"/>
  <c r="S11" i="14"/>
  <c r="T11" i="14"/>
  <c r="U11" i="14"/>
  <c r="V11" i="14"/>
  <c r="E10" i="14"/>
  <c r="F10" i="14"/>
  <c r="G10" i="14"/>
  <c r="H10" i="14"/>
  <c r="I10" i="14"/>
  <c r="J10" i="14"/>
  <c r="K10" i="14"/>
  <c r="L10" i="14"/>
  <c r="M10" i="14"/>
  <c r="N10" i="14"/>
  <c r="O10" i="14"/>
  <c r="P10" i="14"/>
  <c r="Q10" i="14"/>
  <c r="R10" i="14"/>
  <c r="S10" i="14"/>
  <c r="T10" i="14"/>
  <c r="U10" i="14"/>
  <c r="V10" i="14"/>
  <c r="E13" i="14"/>
  <c r="F13" i="14"/>
  <c r="G13" i="14"/>
  <c r="H13" i="14"/>
  <c r="I13" i="14"/>
  <c r="J13" i="14"/>
  <c r="K13" i="14"/>
  <c r="L13" i="14"/>
  <c r="M13" i="14"/>
  <c r="N13" i="14"/>
  <c r="O13" i="14"/>
  <c r="P13" i="14"/>
  <c r="Q13" i="14"/>
  <c r="R13" i="14"/>
  <c r="S13" i="14"/>
  <c r="T13" i="14"/>
  <c r="U13" i="14"/>
  <c r="V13" i="14"/>
  <c r="N3" i="14"/>
  <c r="O3" i="14"/>
  <c r="P3" i="14"/>
  <c r="Q3" i="14"/>
  <c r="R3" i="14"/>
  <c r="S3" i="14"/>
  <c r="T3" i="14"/>
  <c r="U3" i="14"/>
  <c r="V3" i="14"/>
  <c r="F3" i="14"/>
  <c r="G3" i="14"/>
  <c r="H3" i="14"/>
  <c r="I3" i="14"/>
  <c r="J3" i="14"/>
  <c r="K3" i="14"/>
  <c r="L3" i="14"/>
  <c r="M3" i="14"/>
  <c r="M57" i="6"/>
  <c r="M55" i="6"/>
  <c r="L55" i="6"/>
  <c r="L57" i="6"/>
  <c r="O58" i="6"/>
  <c r="O56" i="6"/>
  <c r="K28" i="6"/>
  <c r="K29" i="6"/>
  <c r="K30" i="6"/>
  <c r="K31" i="6"/>
  <c r="U36" i="6"/>
  <c r="K45" i="6"/>
  <c r="K47" i="6"/>
  <c r="K50" i="6"/>
  <c r="K48" i="6"/>
  <c r="L40" i="6"/>
  <c r="U40" i="6" s="1"/>
  <c r="T4" i="1"/>
  <c r="T5" i="1" s="1"/>
  <c r="T6" i="1" s="1"/>
  <c r="T7" i="1" s="1"/>
  <c r="T8" i="1" s="1"/>
  <c r="T9" i="1" s="1"/>
  <c r="T10" i="1" s="1"/>
  <c r="T11" i="1" s="1"/>
  <c r="T12" i="1" s="1"/>
  <c r="T13" i="1" s="1"/>
  <c r="T14" i="1" s="1"/>
  <c r="T15" i="1" s="1"/>
  <c r="T16" i="1" s="1"/>
  <c r="T17" i="1" s="1"/>
  <c r="T18" i="1" s="1"/>
  <c r="T19" i="1" s="1"/>
  <c r="T20" i="1" s="1"/>
  <c r="T21" i="1" s="1"/>
  <c r="T22" i="1" s="1"/>
  <c r="T23" i="1" s="1"/>
  <c r="T24" i="1" s="1"/>
  <c r="T25" i="1" s="1"/>
  <c r="T26" i="1" s="1"/>
  <c r="T27" i="1" s="1"/>
  <c r="T28" i="1" s="1"/>
  <c r="T29" i="1" s="1"/>
  <c r="T30" i="1" s="1"/>
  <c r="T31" i="1" s="1"/>
  <c r="T32" i="1" s="1"/>
  <c r="T33" i="1" s="1"/>
  <c r="T34" i="1" s="1"/>
  <c r="T35" i="1" s="1"/>
  <c r="T36" i="1" s="1"/>
  <c r="T37" i="1" s="1"/>
  <c r="T38" i="1" s="1"/>
  <c r="T39" i="1" s="1"/>
  <c r="T40" i="1" s="1"/>
  <c r="T41" i="1" s="1"/>
  <c r="T42" i="1" s="1"/>
  <c r="T43" i="1" s="1"/>
  <c r="T44" i="1" s="1"/>
  <c r="T45" i="1" s="1"/>
  <c r="T46" i="1" s="1"/>
  <c r="T47" i="1" s="1"/>
  <c r="T48" i="1" s="1"/>
  <c r="T49" i="1" s="1"/>
  <c r="T50" i="1" s="1"/>
  <c r="T51" i="1" s="1"/>
  <c r="T52" i="1" s="1"/>
  <c r="T53" i="1" s="1"/>
  <c r="T54" i="1" s="1"/>
  <c r="T55" i="1" s="1"/>
  <c r="X4" i="1"/>
  <c r="X5" i="1" s="1"/>
  <c r="X6" i="1" s="1"/>
  <c r="X7" i="1" s="1"/>
  <c r="X8" i="1" s="1"/>
  <c r="X9" i="1" s="1"/>
  <c r="X10" i="1" s="1"/>
  <c r="X11" i="1" s="1"/>
  <c r="X12" i="1" s="1"/>
  <c r="X13" i="1" s="1"/>
  <c r="X14" i="1" s="1"/>
  <c r="X15" i="1" s="1"/>
  <c r="X16" i="1" s="1"/>
  <c r="X17" i="1" s="1"/>
  <c r="X18" i="1" s="1"/>
  <c r="X19" i="1" s="1"/>
  <c r="X20" i="1" s="1"/>
  <c r="X21" i="1" s="1"/>
  <c r="X22" i="1" s="1"/>
  <c r="X23" i="1" s="1"/>
  <c r="X24" i="1" s="1"/>
  <c r="X25" i="1" s="1"/>
  <c r="X26" i="1" s="1"/>
  <c r="X27" i="1" s="1"/>
  <c r="X28" i="1" s="1"/>
  <c r="X29" i="1" s="1"/>
  <c r="X30" i="1" s="1"/>
  <c r="X31" i="1" s="1"/>
  <c r="X32" i="1" s="1"/>
  <c r="X33" i="1" s="1"/>
  <c r="X34" i="1" s="1"/>
  <c r="X35" i="1" s="1"/>
  <c r="X36" i="1" s="1"/>
  <c r="X37" i="1" s="1"/>
  <c r="X38" i="1" s="1"/>
  <c r="X39" i="1" s="1"/>
  <c r="X40" i="1" s="1"/>
  <c r="X41" i="1" s="1"/>
  <c r="X42" i="1" s="1"/>
  <c r="X43" i="1" s="1"/>
  <c r="X44" i="1" s="1"/>
  <c r="X45" i="1" s="1"/>
  <c r="X46" i="1" s="1"/>
  <c r="X47" i="1" s="1"/>
  <c r="X48" i="1" s="1"/>
  <c r="X49" i="1" s="1"/>
  <c r="X50" i="1" s="1"/>
  <c r="X51" i="1" s="1"/>
  <c r="X52" i="1" s="1"/>
  <c r="X53" i="1" s="1"/>
  <c r="X54" i="1" s="1"/>
  <c r="X55" i="1" s="1"/>
  <c r="Q4" i="1"/>
  <c r="Q5" i="1" s="1"/>
  <c r="Q6" i="1" s="1"/>
  <c r="Q7" i="1" s="1"/>
  <c r="Q8" i="1" s="1"/>
  <c r="Q9" i="1" s="1"/>
  <c r="Q10" i="1" s="1"/>
  <c r="Q11" i="1" s="1"/>
  <c r="Q12" i="1" s="1"/>
  <c r="Q13" i="1" s="1"/>
  <c r="Q14" i="1" s="1"/>
  <c r="Q15" i="1" s="1"/>
  <c r="Q16" i="1" s="1"/>
  <c r="Q17" i="1" s="1"/>
  <c r="Q18" i="1" s="1"/>
  <c r="Q19" i="1" s="1"/>
  <c r="Q20" i="1" s="1"/>
  <c r="Q21" i="1" s="1"/>
  <c r="Q22" i="1" s="1"/>
  <c r="Q23" i="1" s="1"/>
  <c r="Q24" i="1" s="1"/>
  <c r="Q25" i="1" s="1"/>
  <c r="Q26" i="1" s="1"/>
  <c r="Q27" i="1" s="1"/>
  <c r="Q28" i="1" s="1"/>
  <c r="Q29" i="1" s="1"/>
  <c r="Q30" i="1" s="1"/>
  <c r="Q31" i="1" s="1"/>
  <c r="Q32" i="1" s="1"/>
  <c r="Q33" i="1" s="1"/>
  <c r="Q34" i="1" s="1"/>
  <c r="Q35" i="1" s="1"/>
  <c r="Q36" i="1" s="1"/>
  <c r="Q37" i="1" s="1"/>
  <c r="Q38" i="1" s="1"/>
  <c r="Q39" i="1" s="1"/>
  <c r="Q40" i="1" s="1"/>
  <c r="Q41" i="1" s="1"/>
  <c r="Q42" i="1" s="1"/>
  <c r="Q43" i="1" s="1"/>
  <c r="Q44" i="1" s="1"/>
  <c r="Q45" i="1" s="1"/>
  <c r="Q46" i="1" s="1"/>
  <c r="Q47" i="1" s="1"/>
  <c r="Q48" i="1" s="1"/>
  <c r="Q49" i="1" s="1"/>
  <c r="Q50" i="1" s="1"/>
  <c r="Q51" i="1" s="1"/>
  <c r="Q52" i="1" s="1"/>
  <c r="Q53" i="1" s="1"/>
  <c r="Q54" i="1" s="1"/>
  <c r="Q55" i="1" s="1"/>
  <c r="R4" i="1"/>
  <c r="S4" i="1"/>
  <c r="S5" i="1" s="1"/>
  <c r="S6" i="1" s="1"/>
  <c r="S7" i="1" s="1"/>
  <c r="S8" i="1" s="1"/>
  <c r="S9" i="1" s="1"/>
  <c r="S10" i="1" s="1"/>
  <c r="S11" i="1" s="1"/>
  <c r="S12" i="1" s="1"/>
  <c r="S13" i="1" s="1"/>
  <c r="S14" i="1" s="1"/>
  <c r="S15" i="1" s="1"/>
  <c r="S16" i="1" s="1"/>
  <c r="S17" i="1" s="1"/>
  <c r="S18" i="1" s="1"/>
  <c r="S19" i="1" s="1"/>
  <c r="S20" i="1" s="1"/>
  <c r="S21" i="1" s="1"/>
  <c r="S22" i="1" s="1"/>
  <c r="S23" i="1" s="1"/>
  <c r="S24" i="1" s="1"/>
  <c r="S25" i="1" s="1"/>
  <c r="S26" i="1" s="1"/>
  <c r="S27" i="1" s="1"/>
  <c r="S28" i="1" s="1"/>
  <c r="S29" i="1" s="1"/>
  <c r="S30" i="1" s="1"/>
  <c r="S31" i="1" s="1"/>
  <c r="S32" i="1" s="1"/>
  <c r="S33" i="1" s="1"/>
  <c r="S34" i="1" s="1"/>
  <c r="S35" i="1" s="1"/>
  <c r="S36" i="1" s="1"/>
  <c r="S37" i="1" s="1"/>
  <c r="S38" i="1" s="1"/>
  <c r="S39" i="1" s="1"/>
  <c r="S40" i="1" s="1"/>
  <c r="S41" i="1" s="1"/>
  <c r="S42" i="1" s="1"/>
  <c r="S43" i="1" s="1"/>
  <c r="S44" i="1" s="1"/>
  <c r="S45" i="1" s="1"/>
  <c r="S46" i="1" s="1"/>
  <c r="S47" i="1" s="1"/>
  <c r="S48" i="1" s="1"/>
  <c r="S49" i="1" s="1"/>
  <c r="S50" i="1" s="1"/>
  <c r="S51" i="1" s="1"/>
  <c r="S52" i="1" s="1"/>
  <c r="S53" i="1" s="1"/>
  <c r="S54" i="1" s="1"/>
  <c r="S55" i="1" s="1"/>
  <c r="U4" i="1"/>
  <c r="U5" i="1" s="1"/>
  <c r="U6" i="1" s="1"/>
  <c r="U7" i="1" s="1"/>
  <c r="U8" i="1" s="1"/>
  <c r="U9" i="1" s="1"/>
  <c r="U10" i="1" s="1"/>
  <c r="U11" i="1" s="1"/>
  <c r="U12" i="1" s="1"/>
  <c r="U13" i="1" s="1"/>
  <c r="U14" i="1" s="1"/>
  <c r="U15" i="1" s="1"/>
  <c r="U16" i="1" s="1"/>
  <c r="U17" i="1" s="1"/>
  <c r="U18" i="1" s="1"/>
  <c r="U19" i="1" s="1"/>
  <c r="U20" i="1" s="1"/>
  <c r="U21" i="1" s="1"/>
  <c r="U22" i="1" s="1"/>
  <c r="U23" i="1" s="1"/>
  <c r="U24" i="1" s="1"/>
  <c r="U25" i="1" s="1"/>
  <c r="U26" i="1" s="1"/>
  <c r="U27" i="1" s="1"/>
  <c r="U28" i="1" s="1"/>
  <c r="U29" i="1" s="1"/>
  <c r="U30" i="1" s="1"/>
  <c r="U31" i="1" s="1"/>
  <c r="U32" i="1" s="1"/>
  <c r="U33" i="1" s="1"/>
  <c r="U34" i="1" s="1"/>
  <c r="U35" i="1" s="1"/>
  <c r="U36" i="1" s="1"/>
  <c r="U37" i="1" s="1"/>
  <c r="U38" i="1" s="1"/>
  <c r="U39" i="1" s="1"/>
  <c r="U40" i="1" s="1"/>
  <c r="U41" i="1" s="1"/>
  <c r="U42" i="1" s="1"/>
  <c r="U43" i="1" s="1"/>
  <c r="U44" i="1" s="1"/>
  <c r="U45" i="1" s="1"/>
  <c r="U46" i="1" s="1"/>
  <c r="U47" i="1" s="1"/>
  <c r="U48" i="1" s="1"/>
  <c r="U49" i="1" s="1"/>
  <c r="U50" i="1" s="1"/>
  <c r="U51" i="1" s="1"/>
  <c r="U52" i="1" s="1"/>
  <c r="U53" i="1" s="1"/>
  <c r="U54" i="1" s="1"/>
  <c r="U55" i="1" s="1"/>
  <c r="V4" i="1"/>
  <c r="V5" i="1" s="1"/>
  <c r="V6" i="1" s="1"/>
  <c r="V7" i="1" s="1"/>
  <c r="V8" i="1" s="1"/>
  <c r="V9" i="1" s="1"/>
  <c r="V10" i="1" s="1"/>
  <c r="V11" i="1" s="1"/>
  <c r="V12" i="1" s="1"/>
  <c r="V13" i="1" s="1"/>
  <c r="V14" i="1" s="1"/>
  <c r="V15" i="1" s="1"/>
  <c r="V16" i="1" s="1"/>
  <c r="V17" i="1" s="1"/>
  <c r="V18" i="1" s="1"/>
  <c r="V19" i="1" s="1"/>
  <c r="V20" i="1" s="1"/>
  <c r="V21" i="1" s="1"/>
  <c r="V22" i="1" s="1"/>
  <c r="V23" i="1" s="1"/>
  <c r="V24" i="1" s="1"/>
  <c r="V25" i="1" s="1"/>
  <c r="V26" i="1" s="1"/>
  <c r="V27" i="1" s="1"/>
  <c r="V28" i="1" s="1"/>
  <c r="V29" i="1" s="1"/>
  <c r="V30" i="1" s="1"/>
  <c r="V31" i="1" s="1"/>
  <c r="V32" i="1" s="1"/>
  <c r="V33" i="1" s="1"/>
  <c r="V34" i="1" s="1"/>
  <c r="V35" i="1" s="1"/>
  <c r="V36" i="1" s="1"/>
  <c r="V37" i="1" s="1"/>
  <c r="V38" i="1" s="1"/>
  <c r="V39" i="1" s="1"/>
  <c r="V40" i="1" s="1"/>
  <c r="V41" i="1" s="1"/>
  <c r="V42" i="1" s="1"/>
  <c r="V43" i="1" s="1"/>
  <c r="V44" i="1" s="1"/>
  <c r="V45" i="1" s="1"/>
  <c r="V46" i="1" s="1"/>
  <c r="V47" i="1" s="1"/>
  <c r="V48" i="1" s="1"/>
  <c r="V49" i="1" s="1"/>
  <c r="V50" i="1" s="1"/>
  <c r="V51" i="1" s="1"/>
  <c r="V52" i="1" s="1"/>
  <c r="V53" i="1" s="1"/>
  <c r="V54" i="1" s="1"/>
  <c r="V55" i="1" s="1"/>
  <c r="W4" i="1"/>
  <c r="W5" i="1" s="1"/>
  <c r="W6" i="1" s="1"/>
  <c r="W7" i="1" s="1"/>
  <c r="Y4" i="1"/>
  <c r="Y5" i="1" s="1"/>
  <c r="Y6" i="1" s="1"/>
  <c r="Y7" i="1" s="1"/>
  <c r="Y8" i="1" s="1"/>
  <c r="Y9" i="1" s="1"/>
  <c r="Y10" i="1" s="1"/>
  <c r="Y11" i="1" s="1"/>
  <c r="Y12" i="1" s="1"/>
  <c r="Y13" i="1" s="1"/>
  <c r="Y14" i="1" s="1"/>
  <c r="Y15" i="1" s="1"/>
  <c r="Y16" i="1" s="1"/>
  <c r="Y17" i="1" s="1"/>
  <c r="Y18" i="1" s="1"/>
  <c r="Y19" i="1" s="1"/>
  <c r="Y20" i="1" s="1"/>
  <c r="Y21" i="1" s="1"/>
  <c r="Y22" i="1" s="1"/>
  <c r="Y23" i="1" s="1"/>
  <c r="Y24" i="1" s="1"/>
  <c r="Y25" i="1" s="1"/>
  <c r="Y26" i="1" s="1"/>
  <c r="Y27" i="1" s="1"/>
  <c r="Y28" i="1" s="1"/>
  <c r="Y29" i="1" s="1"/>
  <c r="Y30" i="1" s="1"/>
  <c r="Y31" i="1" s="1"/>
  <c r="Y32" i="1" s="1"/>
  <c r="Y33" i="1" s="1"/>
  <c r="Y34" i="1" s="1"/>
  <c r="Y35" i="1" s="1"/>
  <c r="Y36" i="1" s="1"/>
  <c r="Y37" i="1" s="1"/>
  <c r="Y38" i="1" s="1"/>
  <c r="Y39" i="1" s="1"/>
  <c r="Y40" i="1" s="1"/>
  <c r="Y41" i="1" s="1"/>
  <c r="Y42" i="1" s="1"/>
  <c r="Y43" i="1" s="1"/>
  <c r="Y44" i="1" s="1"/>
  <c r="Y45" i="1" s="1"/>
  <c r="Y46" i="1" s="1"/>
  <c r="Y47" i="1" s="1"/>
  <c r="Y48" i="1" s="1"/>
  <c r="Y49" i="1" s="1"/>
  <c r="Y50" i="1" s="1"/>
  <c r="Y51" i="1" s="1"/>
  <c r="Y52" i="1" s="1"/>
  <c r="Y53" i="1" s="1"/>
  <c r="Y54" i="1" s="1"/>
  <c r="Y55" i="1" s="1"/>
  <c r="Z4" i="1"/>
  <c r="Z5" i="1" s="1"/>
  <c r="Z6" i="1" s="1"/>
  <c r="Z7" i="1" s="1"/>
  <c r="Z8" i="1" s="1"/>
  <c r="Z9" i="1" s="1"/>
  <c r="Z10" i="1" s="1"/>
  <c r="Z11" i="1" s="1"/>
  <c r="Z12" i="1" s="1"/>
  <c r="Z13" i="1" s="1"/>
  <c r="Z14" i="1" s="1"/>
  <c r="Z15" i="1" s="1"/>
  <c r="Z16" i="1" s="1"/>
  <c r="Z17" i="1" s="1"/>
  <c r="Z18" i="1" s="1"/>
  <c r="Z19" i="1" s="1"/>
  <c r="Z20" i="1" s="1"/>
  <c r="Z21" i="1" s="1"/>
  <c r="Z22" i="1" s="1"/>
  <c r="Z23" i="1" s="1"/>
  <c r="Z24" i="1" s="1"/>
  <c r="Z25" i="1" s="1"/>
  <c r="Z26" i="1" s="1"/>
  <c r="Z27" i="1" s="1"/>
  <c r="Z28" i="1" s="1"/>
  <c r="Z29" i="1" s="1"/>
  <c r="Z30" i="1" s="1"/>
  <c r="Z31" i="1" s="1"/>
  <c r="Z32" i="1" s="1"/>
  <c r="Z33" i="1" s="1"/>
  <c r="Z34" i="1" s="1"/>
  <c r="Z35" i="1" s="1"/>
  <c r="Z36" i="1" s="1"/>
  <c r="Z37" i="1" s="1"/>
  <c r="Z38" i="1" s="1"/>
  <c r="Z39" i="1" s="1"/>
  <c r="Z40" i="1" s="1"/>
  <c r="Z41" i="1" s="1"/>
  <c r="Z42" i="1" s="1"/>
  <c r="Z43" i="1" s="1"/>
  <c r="Z44" i="1" s="1"/>
  <c r="Z45" i="1" s="1"/>
  <c r="Z46" i="1" s="1"/>
  <c r="Z47" i="1" s="1"/>
  <c r="Z48" i="1" s="1"/>
  <c r="Z49" i="1" s="1"/>
  <c r="Z50" i="1" s="1"/>
  <c r="Z51" i="1" s="1"/>
  <c r="Z52" i="1" s="1"/>
  <c r="Z53" i="1" s="1"/>
  <c r="Z54" i="1" s="1"/>
  <c r="Z55" i="1" s="1"/>
  <c r="AA4" i="1"/>
  <c r="AA5" i="1" s="1"/>
  <c r="AA6" i="1" s="1"/>
  <c r="AA7" i="1" s="1"/>
  <c r="AA8" i="1" s="1"/>
  <c r="AA9" i="1" s="1"/>
  <c r="AA10" i="1" s="1"/>
  <c r="AA11" i="1" s="1"/>
  <c r="AA12" i="1" s="1"/>
  <c r="AA13" i="1" s="1"/>
  <c r="AA14" i="1" s="1"/>
  <c r="AA15" i="1" s="1"/>
  <c r="AA16" i="1" s="1"/>
  <c r="AA17" i="1" s="1"/>
  <c r="AA18" i="1" s="1"/>
  <c r="AA19" i="1" s="1"/>
  <c r="AA20" i="1" s="1"/>
  <c r="AA21" i="1" s="1"/>
  <c r="AA22" i="1" s="1"/>
  <c r="AA23" i="1" s="1"/>
  <c r="AA24" i="1" s="1"/>
  <c r="AA25" i="1" s="1"/>
  <c r="AA26" i="1" s="1"/>
  <c r="AA27" i="1" s="1"/>
  <c r="AA28" i="1" s="1"/>
  <c r="AA29" i="1" s="1"/>
  <c r="AA30" i="1" s="1"/>
  <c r="AA31" i="1" s="1"/>
  <c r="AA32" i="1" s="1"/>
  <c r="AA33" i="1" s="1"/>
  <c r="AA34" i="1" s="1"/>
  <c r="AA35" i="1" s="1"/>
  <c r="AA36" i="1" s="1"/>
  <c r="AA37" i="1" s="1"/>
  <c r="AA38" i="1" s="1"/>
  <c r="AA39" i="1" s="1"/>
  <c r="AA40" i="1" s="1"/>
  <c r="AA41" i="1" s="1"/>
  <c r="AA42" i="1" s="1"/>
  <c r="AA43" i="1" s="1"/>
  <c r="AA44" i="1" s="1"/>
  <c r="AA45" i="1" s="1"/>
  <c r="AA46" i="1" s="1"/>
  <c r="AA47" i="1" s="1"/>
  <c r="AA48" i="1" s="1"/>
  <c r="AA49" i="1" s="1"/>
  <c r="AA50" i="1" s="1"/>
  <c r="AA51" i="1" s="1"/>
  <c r="AA52" i="1" s="1"/>
  <c r="AA53" i="1" s="1"/>
  <c r="AA54" i="1" s="1"/>
  <c r="AA55" i="1" s="1"/>
  <c r="R5" i="1"/>
  <c r="R6" i="1" s="1"/>
  <c r="R7" i="1" s="1"/>
  <c r="R8" i="1" s="1"/>
  <c r="R9" i="1" s="1"/>
  <c r="R10" i="1" s="1"/>
  <c r="R11" i="1" s="1"/>
  <c r="R12" i="1" s="1"/>
  <c r="R13" i="1" s="1"/>
  <c r="R14" i="1" s="1"/>
  <c r="R15" i="1" s="1"/>
  <c r="R16" i="1" s="1"/>
  <c r="R17" i="1" s="1"/>
  <c r="R18" i="1" s="1"/>
  <c r="R19" i="1" s="1"/>
  <c r="R20" i="1" s="1"/>
  <c r="R21" i="1" s="1"/>
  <c r="R22" i="1" s="1"/>
  <c r="R23" i="1" s="1"/>
  <c r="R24" i="1" s="1"/>
  <c r="R25" i="1" s="1"/>
  <c r="R26" i="1" s="1"/>
  <c r="R27" i="1" s="1"/>
  <c r="R28" i="1" s="1"/>
  <c r="R29" i="1" s="1"/>
  <c r="R30" i="1" s="1"/>
  <c r="R31" i="1" s="1"/>
  <c r="R32" i="1" s="1"/>
  <c r="R33" i="1" s="1"/>
  <c r="R34" i="1" s="1"/>
  <c r="R35" i="1" s="1"/>
  <c r="R36" i="1" s="1"/>
  <c r="R37" i="1" s="1"/>
  <c r="R38" i="1" s="1"/>
  <c r="R39" i="1" s="1"/>
  <c r="R40" i="1" s="1"/>
  <c r="R41" i="1" s="1"/>
  <c r="R42" i="1" s="1"/>
  <c r="R43" i="1" s="1"/>
  <c r="R44" i="1" s="1"/>
  <c r="R45" i="1" s="1"/>
  <c r="R46" i="1" s="1"/>
  <c r="R47" i="1" s="1"/>
  <c r="R48" i="1" s="1"/>
  <c r="R49" i="1" s="1"/>
  <c r="R50" i="1" s="1"/>
  <c r="R51" i="1" s="1"/>
  <c r="R52" i="1" s="1"/>
  <c r="R53" i="1" s="1"/>
  <c r="R54" i="1" s="1"/>
  <c r="R55" i="1" s="1"/>
  <c r="W8" i="1"/>
  <c r="W9" i="1" s="1"/>
  <c r="W10" i="1" s="1"/>
  <c r="W11" i="1" s="1"/>
  <c r="W12" i="1" s="1"/>
  <c r="W13" i="1" s="1"/>
  <c r="W14" i="1" s="1"/>
  <c r="W15" i="1" s="1"/>
  <c r="W16" i="1" s="1"/>
  <c r="W17" i="1" s="1"/>
  <c r="W18" i="1" s="1"/>
  <c r="W19" i="1" s="1"/>
  <c r="W20" i="1" s="1"/>
  <c r="W21" i="1" s="1"/>
  <c r="W22" i="1" s="1"/>
  <c r="W23" i="1" s="1"/>
  <c r="W24" i="1" s="1"/>
  <c r="W25" i="1" s="1"/>
  <c r="W26" i="1" s="1"/>
  <c r="W27" i="1" s="1"/>
  <c r="W28" i="1" s="1"/>
  <c r="W29" i="1" s="1"/>
  <c r="W30" i="1" s="1"/>
  <c r="W31" i="1" s="1"/>
  <c r="W32" i="1" s="1"/>
  <c r="W33" i="1" s="1"/>
  <c r="W34" i="1" s="1"/>
  <c r="W35" i="1" s="1"/>
  <c r="W36" i="1" s="1"/>
  <c r="W37" i="1" s="1"/>
  <c r="W38" i="1" s="1"/>
  <c r="W39" i="1" s="1"/>
  <c r="W40" i="1" s="1"/>
  <c r="W41" i="1" s="1"/>
  <c r="W42" i="1" s="1"/>
  <c r="W43" i="1" s="1"/>
  <c r="W44" i="1" s="1"/>
  <c r="W45" i="1" s="1"/>
  <c r="W46" i="1" s="1"/>
  <c r="W47" i="1" s="1"/>
  <c r="W48" i="1" s="1"/>
  <c r="W49" i="1" s="1"/>
  <c r="W50" i="1" s="1"/>
  <c r="W51" i="1" s="1"/>
  <c r="W52" i="1" s="1"/>
  <c r="W53" i="1" s="1"/>
  <c r="W54" i="1" s="1"/>
  <c r="W55" i="1" s="1"/>
  <c r="P4" i="1"/>
  <c r="P5" i="1" s="1"/>
  <c r="P6" i="1" s="1"/>
  <c r="P7" i="1" s="1"/>
  <c r="P8" i="1" s="1"/>
  <c r="P9" i="1" s="1"/>
  <c r="P10" i="1" s="1"/>
  <c r="P11" i="1" s="1"/>
  <c r="P12" i="1" s="1"/>
  <c r="P13" i="1" s="1"/>
  <c r="P14" i="1" s="1"/>
  <c r="P15" i="1" s="1"/>
  <c r="P16" i="1" s="1"/>
  <c r="P17" i="1" s="1"/>
  <c r="P18" i="1" s="1"/>
  <c r="P19" i="1" s="1"/>
  <c r="P20" i="1" s="1"/>
  <c r="P21" i="1" s="1"/>
  <c r="P22" i="1" s="1"/>
  <c r="P23" i="1" s="1"/>
  <c r="P24" i="1" s="1"/>
  <c r="P25" i="1" s="1"/>
  <c r="P26" i="1" s="1"/>
  <c r="P27" i="1" s="1"/>
  <c r="P28" i="1" s="1"/>
  <c r="P29" i="1" s="1"/>
  <c r="P30" i="1" s="1"/>
  <c r="P31" i="1" s="1"/>
  <c r="P32" i="1" s="1"/>
  <c r="P33" i="1" s="1"/>
  <c r="P34" i="1" s="1"/>
  <c r="P35" i="1" s="1"/>
  <c r="P36" i="1" s="1"/>
  <c r="P37" i="1" s="1"/>
  <c r="P38" i="1" s="1"/>
  <c r="P39" i="1" s="1"/>
  <c r="P40" i="1" s="1"/>
  <c r="P41" i="1" s="1"/>
  <c r="P42" i="1" s="1"/>
  <c r="P43" i="1" s="1"/>
  <c r="P44" i="1" s="1"/>
  <c r="P45" i="1" s="1"/>
  <c r="P46" i="1" s="1"/>
  <c r="P47" i="1" s="1"/>
  <c r="P48" i="1" s="1"/>
  <c r="P49" i="1" s="1"/>
  <c r="P50" i="1" s="1"/>
  <c r="P51" i="1" s="1"/>
  <c r="P52" i="1" s="1"/>
  <c r="P53" i="1" s="1"/>
  <c r="P54" i="1" s="1"/>
  <c r="P55" i="1" s="1"/>
  <c r="T50" i="6"/>
  <c r="T48" i="6"/>
  <c r="T47" i="6"/>
  <c r="T45" i="6"/>
  <c r="M50" i="6"/>
  <c r="M48" i="6"/>
  <c r="M47" i="6"/>
  <c r="M45" i="6"/>
  <c r="U39" i="6"/>
  <c r="O57" i="6" l="1"/>
  <c r="O55" i="6"/>
  <c r="O40" i="6" l="1"/>
  <c r="AD40" i="6" s="1"/>
  <c r="O38" i="6"/>
  <c r="AD38" i="6" s="1"/>
  <c r="O39" i="6"/>
  <c r="AD39" i="6" s="1"/>
  <c r="O36" i="6"/>
  <c r="AC36" i="6" l="1"/>
  <c r="AD36" i="6"/>
  <c r="AC40" i="6"/>
  <c r="AC39" i="6"/>
  <c r="AC38" i="6"/>
  <c r="U38" i="6" l="1"/>
</calcChain>
</file>

<file path=xl/sharedStrings.xml><?xml version="1.0" encoding="utf-8"?>
<sst xmlns="http://schemas.openxmlformats.org/spreadsheetml/2006/main" count="471" uniqueCount="205">
  <si>
    <t>Pea</t>
  </si>
  <si>
    <t>mass</t>
  </si>
  <si>
    <t>coarse kg</t>
  </si>
  <si>
    <t>fines  kg</t>
  </si>
  <si>
    <t>in kg</t>
  </si>
  <si>
    <t>feed  Hz</t>
  </si>
  <si>
    <t>airflow m^3/h</t>
  </si>
  <si>
    <t>classifier speed r.p.m.</t>
  </si>
  <si>
    <t>raw material</t>
  </si>
  <si>
    <t>remarks</t>
  </si>
  <si>
    <t>loss during separation</t>
  </si>
  <si>
    <t>particles size</t>
  </si>
  <si>
    <t>air classification</t>
  </si>
  <si>
    <t>out kg</t>
  </si>
  <si>
    <t>milling</t>
  </si>
  <si>
    <t>tromp T(x)</t>
  </si>
  <si>
    <t>cutpoint</t>
  </si>
  <si>
    <t>kappa</t>
  </si>
  <si>
    <t>[-]</t>
  </si>
  <si>
    <t>tau</t>
  </si>
  <si>
    <t>[%]</t>
  </si>
  <si>
    <t>loss during grinding</t>
  </si>
  <si>
    <t>separation efficiency</t>
  </si>
  <si>
    <t>yield fines</t>
  </si>
  <si>
    <t>yield coarse</t>
  </si>
  <si>
    <t>separation charateristics</t>
  </si>
  <si>
    <t>cutpoint = particles with of size of the cutpoint have a 50% change to end-up in the coarse fraction</t>
  </si>
  <si>
    <t>kappa = particles of 25% change/particles of 75% change (1 is ideal)</t>
  </si>
  <si>
    <t>tau = percentage of powder that goes unseparated to the coarse fraction</t>
  </si>
  <si>
    <t>yield fines = % of particles of size below the cutpoint that goes to the fines fraction</t>
  </si>
  <si>
    <t>yield coarse= % of particles of size above the cutpoint that goes to the coarse fraction</t>
  </si>
  <si>
    <t>time [min]</t>
  </si>
  <si>
    <t>type</t>
  </si>
  <si>
    <t>ZPS hit mill</t>
  </si>
  <si>
    <t>AFG air classifier</t>
  </si>
  <si>
    <t>internal pressure [mbar]</t>
  </si>
  <si>
    <t>pump [Hz]</t>
  </si>
  <si>
    <t>Fababean</t>
  </si>
  <si>
    <t>power uptake [W]</t>
  </si>
  <si>
    <t>classifier [r.p.m.]</t>
  </si>
  <si>
    <t>protein</t>
  </si>
  <si>
    <t>[um]</t>
  </si>
  <si>
    <t>X</t>
  </si>
  <si>
    <t>protein d.m. %</t>
  </si>
  <si>
    <t>protein d.m.</t>
  </si>
  <si>
    <t>total protein</t>
  </si>
  <si>
    <t>specific surface [m2/g]</t>
  </si>
  <si>
    <t>protein %d.m.</t>
  </si>
  <si>
    <t>m3/kg</t>
  </si>
  <si>
    <t>Yellow pea</t>
  </si>
  <si>
    <t>Fines (protein), not toasted</t>
  </si>
  <si>
    <t>Fines (protein), dry heat 120°C 60min</t>
  </si>
  <si>
    <t>Fines (protein), Super Heated Steam 120°C 30 min</t>
  </si>
  <si>
    <t>dry matter %</t>
  </si>
  <si>
    <t>avarage</t>
  </si>
  <si>
    <t>st dev</t>
  </si>
  <si>
    <t>Yellow Pea</t>
  </si>
  <si>
    <t>YP_SHS30m20z4</t>
  </si>
  <si>
    <t>F_SHS30m20z4</t>
  </si>
  <si>
    <t>YP_NTm20z4</t>
  </si>
  <si>
    <t>F_NTm20z4</t>
  </si>
  <si>
    <t>YP_NT</t>
  </si>
  <si>
    <t>YP_SHS30</t>
  </si>
  <si>
    <t>F_NT</t>
  </si>
  <si>
    <t>F_SHS30</t>
  </si>
  <si>
    <t>YPSHS30m20z4F8</t>
  </si>
  <si>
    <t>F_SHS30m20z4F8</t>
  </si>
  <si>
    <t>YP_NTm20z4F8</t>
  </si>
  <si>
    <t>F_NTm20z4F8</t>
  </si>
  <si>
    <t>YP_SHS30m20z4G8</t>
  </si>
  <si>
    <t>F_SHS30m20z4G8</t>
  </si>
  <si>
    <t>YP_NTm20z4G8</t>
  </si>
  <si>
    <t>F_NTm20z4G8</t>
  </si>
  <si>
    <t>Pea protein first toasted</t>
  </si>
  <si>
    <t>Faba flour first toasted</t>
  </si>
  <si>
    <t>Faba protein first toasted</t>
  </si>
  <si>
    <t>Pea protein not toasted</t>
  </si>
  <si>
    <t>Faba protein not toasted</t>
  </si>
  <si>
    <t>Pea starch first toasted</t>
  </si>
  <si>
    <t>Faba starch first toasted</t>
  </si>
  <si>
    <t>Pea starch not toasted</t>
  </si>
  <si>
    <t>Faba starch not toasted</t>
  </si>
  <si>
    <t>Pea flour first toasted</t>
  </si>
  <si>
    <t>Pea flour not toasted</t>
  </si>
  <si>
    <t>Faba flour not toasted</t>
  </si>
  <si>
    <t>Faba flour toasted</t>
  </si>
  <si>
    <t>Pea not toasted</t>
  </si>
  <si>
    <t>Pea toasted</t>
  </si>
  <si>
    <t>Faba not toasted</t>
  </si>
  <si>
    <t>Faba toasted</t>
  </si>
  <si>
    <t>YP_SHS30m20z4F8</t>
  </si>
  <si>
    <t>toasting</t>
  </si>
  <si>
    <t>indentifier in</t>
  </si>
  <si>
    <t>YP_NT pm</t>
  </si>
  <si>
    <t>YP_SHS30 pm</t>
  </si>
  <si>
    <t>F_NT pm</t>
  </si>
  <si>
    <t>F_SHS30 pm</t>
  </si>
  <si>
    <t>indentifier out</t>
  </si>
  <si>
    <t>condux tooth mill</t>
  </si>
  <si>
    <t>classifier speed</t>
  </si>
  <si>
    <t>r.p.m.</t>
  </si>
  <si>
    <t>settings</t>
  </si>
  <si>
    <t>capp [kg/h]</t>
  </si>
  <si>
    <t>Indentifier</t>
  </si>
  <si>
    <t>common name</t>
  </si>
  <si>
    <t>Treatments</t>
  </si>
  <si>
    <t>YP_NTm20z4F8DH120-60</t>
  </si>
  <si>
    <t>Pea not toasted pre milled</t>
  </si>
  <si>
    <t>Pea toasted pre milled</t>
  </si>
  <si>
    <t>Faba not toasted pre milled</t>
  </si>
  <si>
    <t>Faba toasted pre milled</t>
  </si>
  <si>
    <t>F_NTm20z4F8DH120-60</t>
  </si>
  <si>
    <t>Pea protein toasted afterwards</t>
  </si>
  <si>
    <t>Faba protein toasted afterwards</t>
  </si>
  <si>
    <t>average μm</t>
  </si>
  <si>
    <t>d90 μm</t>
  </si>
  <si>
    <t>particle size [μm]</t>
  </si>
  <si>
    <t>Dry Heat</t>
  </si>
  <si>
    <t>Faba</t>
  </si>
  <si>
    <t>Super heated steam</t>
  </si>
  <si>
    <t>RH [%]</t>
  </si>
  <si>
    <t>ventilator</t>
  </si>
  <si>
    <t>air refreshment</t>
  </si>
  <si>
    <t>loss during toasting</t>
  </si>
  <si>
    <t>n.a.</t>
  </si>
  <si>
    <t>equipment</t>
  </si>
  <si>
    <t>Rational</t>
  </si>
  <si>
    <t>kWh/kg</t>
  </si>
  <si>
    <t>Temperature °C</t>
  </si>
  <si>
    <t xml:space="preserve">max power uptake mill </t>
  </si>
  <si>
    <t>W</t>
  </si>
  <si>
    <t>airflow</t>
  </si>
  <si>
    <r>
      <t>m</t>
    </r>
    <r>
      <rPr>
        <vertAlign val="superscript"/>
        <sz val="8"/>
        <color theme="1"/>
        <rFont val="Verdana"/>
        <family val="2"/>
      </rPr>
      <t>3</t>
    </r>
    <r>
      <rPr>
        <sz val="8"/>
        <color theme="1"/>
        <rFont val="Verdana"/>
        <family val="2"/>
      </rPr>
      <t>/h</t>
    </r>
  </si>
  <si>
    <t>mill speed</t>
  </si>
  <si>
    <t>feed speed</t>
  </si>
  <si>
    <t>Hz</t>
  </si>
  <si>
    <t>L*</t>
  </si>
  <si>
    <t>a*</t>
  </si>
  <si>
    <t>b*</t>
  </si>
  <si>
    <t>Y</t>
  </si>
  <si>
    <t>Z</t>
  </si>
  <si>
    <t>L</t>
  </si>
  <si>
    <t>a</t>
  </si>
  <si>
    <t>b</t>
  </si>
  <si>
    <t xml:space="preserve"> F NT m20z4 F8</t>
  </si>
  <si>
    <t xml:space="preserve"> YP NT m20z4 F8</t>
  </si>
  <si>
    <t xml:space="preserve"> YP NT m20z4 F8 DH 120-60</t>
  </si>
  <si>
    <t xml:space="preserve"> YP SHS 30 m20z4 F8</t>
  </si>
  <si>
    <t xml:space="preserve"> YP SHS30 m20z4 F8</t>
  </si>
  <si>
    <t xml:space="preserve"> F SHS30 m20z4 F8</t>
  </si>
  <si>
    <t xml:space="preserve"> F NT m20z4 F8 DH120-60</t>
  </si>
  <si>
    <t xml:space="preserve"> F NT m20z4 F8 DH 120-60</t>
  </si>
  <si>
    <t>Dry</t>
  </si>
  <si>
    <t>Wet 1:2</t>
  </si>
  <si>
    <t>Fababean protein not toasted</t>
  </si>
  <si>
    <t>Fababean protein first toasted</t>
  </si>
  <si>
    <t>Fababean protein toasted aftherwards</t>
  </si>
  <si>
    <t>Pea protein toasted aftherwards</t>
  </si>
  <si>
    <t>colour values average</t>
  </si>
  <si>
    <t>colour values st deviation</t>
  </si>
  <si>
    <t>indentifier</t>
  </si>
  <si>
    <t>measured*</t>
  </si>
  <si>
    <t>*measured dry 10gram tamped until no cavities were visible at the bottom</t>
  </si>
  <si>
    <t>*measured wet 10gram mixed with 20g H20 until a smooth pasta</t>
  </si>
  <si>
    <t>Fababean protein first toasted**</t>
  </si>
  <si>
    <t>Pea protein first toasted**</t>
  </si>
  <si>
    <t>**remark the pasta for de wet measurement madeof the first toasted pea or fababean was much smoother and thicker than that from the not or aftherwards toasted protein flour, which  had more the tendency to included airbubbles</t>
  </si>
  <si>
    <t>Process abrasions</t>
  </si>
  <si>
    <t>YP</t>
  </si>
  <si>
    <t>F</t>
  </si>
  <si>
    <t>Toasting</t>
  </si>
  <si>
    <t>NT</t>
  </si>
  <si>
    <t>SHS30</t>
  </si>
  <si>
    <t>DH120-60</t>
  </si>
  <si>
    <t>Dry heat 120°C 60min</t>
  </si>
  <si>
    <t>Not toasted</t>
  </si>
  <si>
    <t>Milling</t>
  </si>
  <si>
    <t>pm</t>
  </si>
  <si>
    <t xml:space="preserve">pre milling </t>
  </si>
  <si>
    <t>m20z4</t>
  </si>
  <si>
    <t>Airclasification</t>
  </si>
  <si>
    <t>F8</t>
  </si>
  <si>
    <t>G8</t>
  </si>
  <si>
    <t>Coarse fraction (starch) classifier wheel 8.000 r.p.m.</t>
  </si>
  <si>
    <t>ZPS100 milling speed 20.000 rpm classifier wheel 4.000 r.p.m</t>
  </si>
  <si>
    <t xml:space="preserve">Super Heated steam 120°C 30min </t>
  </si>
  <si>
    <t>Process data</t>
  </si>
  <si>
    <t>Pre milling</t>
  </si>
  <si>
    <t>Air classification</t>
  </si>
  <si>
    <t>Fine fraction (protein) classifier wheel 8.000 r.p.m.</t>
  </si>
  <si>
    <t>18 July 2022</t>
  </si>
  <si>
    <t xml:space="preserve">supplier </t>
  </si>
  <si>
    <t>Emsland</t>
  </si>
  <si>
    <t>Yellow Pea dehulled</t>
  </si>
  <si>
    <t>Fababean dehulled</t>
  </si>
  <si>
    <t xml:space="preserve">Van schelven </t>
  </si>
  <si>
    <t>variety</t>
  </si>
  <si>
    <t>Tiffany</t>
  </si>
  <si>
    <t>?</t>
  </si>
  <si>
    <t>see F_NTm20z4F8</t>
  </si>
  <si>
    <t>see YP_NTm20z4F8</t>
  </si>
  <si>
    <t>FT 2022-412</t>
  </si>
  <si>
    <t>FT 2022-415</t>
  </si>
  <si>
    <t>FT 2022-416</t>
  </si>
  <si>
    <t>FT 2022-413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</si>
</sst>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10" x14ac:knownFonts="1">
    <font>
      <sz val="11"/>
      <color theme="1"/>
      <name val="Calibri"/>
      <family val="2"/>
      <scheme val="minor"/>
    </font>
    <font>
      <sz val="11"/>
      <color theme="1"/>
      <name val="Calibri"/>
      <family val="2"/>
      <scheme val="minor"/>
    </font>
    <font>
      <b/>
      <sz val="8"/>
      <color theme="1"/>
      <name val="Verdana"/>
      <family val="2"/>
    </font>
    <font>
      <sz val="8"/>
      <color theme="1"/>
      <name val="Verdana"/>
      <family val="2"/>
    </font>
    <font>
      <sz val="12"/>
      <name val="Arial"/>
      <family val="2"/>
    </font>
    <font>
      <sz val="8"/>
      <name val="Calibri"/>
      <family val="2"/>
      <scheme val="minor"/>
    </font>
    <font>
      <vertAlign val="superscript"/>
      <sz val="8"/>
      <color theme="1"/>
      <name val="Verdana"/>
      <family val="2"/>
    </font>
    <font>
      <sz val="8"/>
      <color theme="0" tint="-4.9989318521683403E-2"/>
      <name val="Verdana"/>
      <family val="2"/>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7" tint="0.79998168889431442"/>
        <bgColor indexed="64"/>
      </patternFill>
    </fill>
  </fills>
  <borders count="16">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4" fillId="0" borderId="0"/>
  </cellStyleXfs>
  <cellXfs count="158">
    <xf numFmtId="0" fontId="0" fillId="0" borderId="0" xfId="0"/>
    <xf numFmtId="0" fontId="3" fillId="0" borderId="0" xfId="0" applyFont="1" applyAlignment="1">
      <alignment horizontal="left" vertical="center" wrapText="1"/>
    </xf>
    <xf numFmtId="0" fontId="3" fillId="0" borderId="0" xfId="0" applyFont="1"/>
    <xf numFmtId="2" fontId="0" fillId="0" borderId="0" xfId="0" applyNumberFormat="1"/>
    <xf numFmtId="0" fontId="0" fillId="2" borderId="0" xfId="0" applyFill="1"/>
    <xf numFmtId="0" fontId="2" fillId="0" borderId="0" xfId="0" applyFont="1"/>
    <xf numFmtId="0" fontId="3" fillId="0" borderId="4" xfId="0" applyFont="1" applyBorder="1"/>
    <xf numFmtId="0" fontId="3" fillId="0" borderId="2" xfId="0" applyFont="1" applyBorder="1"/>
    <xf numFmtId="0" fontId="3" fillId="0" borderId="3" xfId="0" applyFont="1" applyBorder="1"/>
    <xf numFmtId="0" fontId="3" fillId="0" borderId="9" xfId="0" applyFont="1" applyBorder="1" applyAlignment="1">
      <alignment horizontal="center"/>
    </xf>
    <xf numFmtId="0" fontId="3" fillId="0" borderId="2" xfId="0" applyFont="1" applyBorder="1" applyAlignment="1">
      <alignment vertical="center"/>
    </xf>
    <xf numFmtId="0" fontId="3" fillId="0" borderId="6" xfId="0" applyFont="1" applyBorder="1" applyAlignment="1">
      <alignment vertical="center"/>
    </xf>
    <xf numFmtId="0" fontId="3" fillId="0" borderId="7" xfId="0" applyFont="1" applyBorder="1"/>
    <xf numFmtId="0" fontId="3" fillId="0" borderId="9" xfId="0" applyFont="1" applyBorder="1" applyAlignment="1">
      <alignment vertical="center"/>
    </xf>
    <xf numFmtId="0" fontId="3" fillId="0" borderId="11" xfId="0" applyFont="1" applyBorder="1"/>
    <xf numFmtId="0" fontId="3" fillId="0" borderId="10" xfId="0" applyFont="1" applyBorder="1"/>
    <xf numFmtId="0" fontId="3" fillId="0" borderId="0" xfId="0" applyFont="1" applyAlignment="1">
      <alignment vertical="center"/>
    </xf>
    <xf numFmtId="1" fontId="3" fillId="0" borderId="4" xfId="0" applyNumberFormat="1" applyFont="1" applyBorder="1" applyAlignment="1">
      <alignment horizontal="center"/>
    </xf>
    <xf numFmtId="165" fontId="3" fillId="0" borderId="3" xfId="0" applyNumberFormat="1" applyFont="1" applyBorder="1"/>
    <xf numFmtId="1" fontId="3" fillId="0" borderId="0" xfId="0" applyNumberFormat="1" applyFont="1" applyAlignment="1">
      <alignment horizontal="center"/>
    </xf>
    <xf numFmtId="165" fontId="3" fillId="0" borderId="7" xfId="0" applyNumberFormat="1" applyFont="1" applyBorder="1"/>
    <xf numFmtId="0" fontId="3" fillId="0" borderId="2" xfId="0" applyFont="1" applyBorder="1" applyAlignment="1">
      <alignment horizontal="center"/>
    </xf>
    <xf numFmtId="2" fontId="3" fillId="0" borderId="2" xfId="0" applyNumberFormat="1" applyFont="1" applyBorder="1" applyAlignment="1">
      <alignment horizontal="center" vertical="center"/>
    </xf>
    <xf numFmtId="0" fontId="3" fillId="0" borderId="4" xfId="0" applyFont="1" applyBorder="1" applyAlignment="1">
      <alignment horizontal="center" vertical="center"/>
    </xf>
    <xf numFmtId="164" fontId="3" fillId="0" borderId="4" xfId="1" applyNumberFormat="1" applyFont="1" applyBorder="1" applyAlignment="1">
      <alignment horizontal="center" vertical="center"/>
    </xf>
    <xf numFmtId="0" fontId="3" fillId="0" borderId="3" xfId="0" applyFont="1" applyBorder="1" applyAlignment="1">
      <alignment horizontal="center" vertical="center"/>
    </xf>
    <xf numFmtId="164" fontId="3" fillId="0" borderId="1" xfId="0" applyNumberFormat="1" applyFont="1" applyBorder="1" applyAlignment="1">
      <alignment horizontal="center" vertical="center"/>
    </xf>
    <xf numFmtId="165" fontId="3" fillId="0" borderId="3" xfId="0" applyNumberFormat="1" applyFont="1" applyBorder="1" applyAlignment="1">
      <alignment horizontal="center" vertical="center"/>
    </xf>
    <xf numFmtId="2" fontId="3" fillId="0" borderId="6" xfId="0" applyNumberFormat="1" applyFont="1" applyBorder="1" applyAlignment="1">
      <alignment horizontal="center" vertical="center"/>
    </xf>
    <xf numFmtId="0" fontId="3" fillId="0" borderId="0" xfId="0" applyFont="1" applyAlignment="1">
      <alignment horizontal="center" vertical="center"/>
    </xf>
    <xf numFmtId="164" fontId="3" fillId="0" borderId="0" xfId="1" applyNumberFormat="1" applyFont="1" applyBorder="1" applyAlignment="1">
      <alignment horizontal="center" vertical="center"/>
    </xf>
    <xf numFmtId="0" fontId="3" fillId="0" borderId="7" xfId="0" applyFont="1" applyBorder="1" applyAlignment="1">
      <alignment horizontal="center" vertical="center"/>
    </xf>
    <xf numFmtId="164" fontId="3" fillId="0" borderId="5" xfId="0" applyNumberFormat="1" applyFont="1" applyBorder="1" applyAlignment="1">
      <alignment horizontal="center" vertical="center"/>
    </xf>
    <xf numFmtId="165" fontId="3" fillId="0" borderId="7" xfId="0" applyNumberFormat="1" applyFont="1" applyBorder="1" applyAlignment="1">
      <alignment horizontal="center" vertical="center"/>
    </xf>
    <xf numFmtId="2" fontId="3" fillId="0" borderId="9" xfId="0" applyNumberFormat="1" applyFont="1" applyBorder="1" applyAlignment="1">
      <alignment horizontal="center" vertical="center"/>
    </xf>
    <xf numFmtId="0" fontId="3" fillId="0" borderId="11" xfId="0" applyFont="1" applyBorder="1" applyAlignment="1">
      <alignment horizontal="center" vertical="center"/>
    </xf>
    <xf numFmtId="164" fontId="3" fillId="0" borderId="11" xfId="1" applyNumberFormat="1" applyFont="1" applyBorder="1" applyAlignment="1">
      <alignment horizontal="center" vertical="center"/>
    </xf>
    <xf numFmtId="0" fontId="3" fillId="0" borderId="10" xfId="0" applyFont="1" applyBorder="1" applyAlignment="1">
      <alignment horizontal="center" vertical="center"/>
    </xf>
    <xf numFmtId="164" fontId="3" fillId="0" borderId="8" xfId="0" applyNumberFormat="1" applyFont="1" applyBorder="1" applyAlignment="1">
      <alignment horizontal="center" vertical="center"/>
    </xf>
    <xf numFmtId="165" fontId="3" fillId="0" borderId="10" xfId="0" applyNumberFormat="1" applyFont="1" applyBorder="1" applyAlignment="1">
      <alignment horizontal="center" vertical="center"/>
    </xf>
    <xf numFmtId="2" fontId="3" fillId="0" borderId="0" xfId="0" applyNumberFormat="1" applyFont="1" applyAlignment="1">
      <alignment horizontal="center" vertical="center"/>
    </xf>
    <xf numFmtId="164" fontId="3" fillId="0" borderId="0" xfId="0" applyNumberFormat="1" applyFont="1" applyAlignment="1">
      <alignment horizontal="center" vertical="center"/>
    </xf>
    <xf numFmtId="165" fontId="3" fillId="0" borderId="0" xfId="0" applyNumberFormat="1" applyFont="1" applyAlignment="1">
      <alignment horizontal="center" vertical="center"/>
    </xf>
    <xf numFmtId="0" fontId="2" fillId="0" borderId="0" xfId="0" applyFont="1" applyAlignment="1">
      <alignment vertical="center"/>
    </xf>
    <xf numFmtId="0" fontId="7" fillId="0" borderId="0" xfId="0" applyFont="1"/>
    <xf numFmtId="165" fontId="7" fillId="0" borderId="0" xfId="0" applyNumberFormat="1" applyFont="1"/>
    <xf numFmtId="0" fontId="3" fillId="0" borderId="6" xfId="0" applyFont="1" applyBorder="1"/>
    <xf numFmtId="2" fontId="3" fillId="0" borderId="7" xfId="0" applyNumberFormat="1" applyFont="1" applyBorder="1"/>
    <xf numFmtId="166" fontId="7" fillId="0" borderId="0" xfId="0" applyNumberFormat="1" applyFont="1"/>
    <xf numFmtId="0" fontId="3" fillId="0" borderId="9" xfId="0" applyFont="1" applyBorder="1"/>
    <xf numFmtId="1" fontId="3" fillId="0" borderId="7" xfId="0" applyNumberFormat="1" applyFont="1" applyBorder="1"/>
    <xf numFmtId="165" fontId="3" fillId="0" borderId="0" xfId="0" applyNumberFormat="1" applyFont="1"/>
    <xf numFmtId="2" fontId="3" fillId="0" borderId="0" xfId="0" applyNumberFormat="1" applyFont="1"/>
    <xf numFmtId="1" fontId="3" fillId="0" borderId="10" xfId="0" applyNumberFormat="1" applyFont="1" applyBorder="1"/>
    <xf numFmtId="2" fontId="3" fillId="0" borderId="4" xfId="0" applyNumberFormat="1" applyFont="1" applyBorder="1" applyAlignment="1">
      <alignment horizontal="center" vertical="center"/>
    </xf>
    <xf numFmtId="2" fontId="3" fillId="0" borderId="3" xfId="0" applyNumberFormat="1" applyFont="1" applyBorder="1" applyAlignment="1">
      <alignment horizontal="center" vertical="center"/>
    </xf>
    <xf numFmtId="2" fontId="3" fillId="0" borderId="7" xfId="0" applyNumberFormat="1" applyFont="1" applyBorder="1" applyAlignment="1">
      <alignment horizontal="center" vertical="center"/>
    </xf>
    <xf numFmtId="165" fontId="3" fillId="0" borderId="3" xfId="0" applyNumberFormat="1" applyFont="1" applyBorder="1" applyAlignment="1">
      <alignment horizontal="center"/>
    </xf>
    <xf numFmtId="165" fontId="3" fillId="0" borderId="7" xfId="0" applyNumberFormat="1" applyFont="1" applyBorder="1" applyAlignment="1">
      <alignment horizontal="center"/>
    </xf>
    <xf numFmtId="165" fontId="3" fillId="0" borderId="10" xfId="0" applyNumberFormat="1" applyFont="1" applyBorder="1" applyAlignment="1">
      <alignment horizontal="center"/>
    </xf>
    <xf numFmtId="0" fontId="3" fillId="0" borderId="6" xfId="0" applyFont="1" applyBorder="1" applyAlignment="1">
      <alignment horizontal="center"/>
    </xf>
    <xf numFmtId="0" fontId="2" fillId="0" borderId="2"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2" xfId="0" applyFont="1" applyBorder="1" applyAlignment="1">
      <alignment horizontal="center" vertical="center"/>
    </xf>
    <xf numFmtId="0" fontId="2" fillId="0" borderId="9" xfId="0" applyFont="1" applyBorder="1" applyAlignment="1">
      <alignment vertical="center"/>
    </xf>
    <xf numFmtId="0" fontId="2" fillId="0" borderId="11" xfId="0" applyFont="1" applyBorder="1" applyAlignment="1">
      <alignment vertical="center"/>
    </xf>
    <xf numFmtId="0" fontId="3" fillId="0" borderId="11" xfId="0" applyFont="1" applyBorder="1" applyAlignment="1">
      <alignment vertical="center"/>
    </xf>
    <xf numFmtId="0" fontId="3" fillId="0" borderId="9" xfId="0" applyFont="1" applyBorder="1" applyAlignment="1">
      <alignment horizontal="center" vertical="center"/>
    </xf>
    <xf numFmtId="164" fontId="3" fillId="0" borderId="7" xfId="1" applyNumberFormat="1" applyFont="1" applyBorder="1" applyAlignment="1">
      <alignment horizontal="center" vertical="center"/>
    </xf>
    <xf numFmtId="2" fontId="3" fillId="0" borderId="11" xfId="0" applyNumberFormat="1" applyFont="1" applyBorder="1" applyAlignment="1">
      <alignment horizontal="center" vertical="center"/>
    </xf>
    <xf numFmtId="164" fontId="3" fillId="0" borderId="10" xfId="1" applyNumberFormat="1" applyFont="1" applyBorder="1" applyAlignment="1">
      <alignment horizontal="center" vertical="center"/>
    </xf>
    <xf numFmtId="0" fontId="2" fillId="0" borderId="3" xfId="0" applyFont="1" applyBorder="1" applyAlignment="1">
      <alignment vertical="center"/>
    </xf>
    <xf numFmtId="0" fontId="3" fillId="0" borderId="4" xfId="0" applyFont="1" applyBorder="1" applyAlignment="1">
      <alignment horizontal="center" vertical="center" wrapText="1"/>
    </xf>
    <xf numFmtId="0" fontId="3" fillId="0" borderId="3" xfId="0" applyFont="1" applyBorder="1" applyAlignment="1">
      <alignment vertical="center"/>
    </xf>
    <xf numFmtId="0" fontId="2" fillId="0" borderId="10" xfId="0" applyFont="1" applyBorder="1" applyAlignment="1">
      <alignment vertical="center"/>
    </xf>
    <xf numFmtId="0" fontId="3" fillId="0" borderId="11" xfId="0" applyFont="1" applyBorder="1" applyAlignment="1">
      <alignment horizontal="center" vertical="center" wrapText="1"/>
    </xf>
    <xf numFmtId="0" fontId="3" fillId="0" borderId="10" xfId="0" applyFont="1" applyBorder="1" applyAlignment="1">
      <alignment vertical="center"/>
    </xf>
    <xf numFmtId="1" fontId="3" fillId="0" borderId="2" xfId="0" applyNumberFormat="1" applyFont="1" applyBorder="1" applyAlignment="1">
      <alignment horizontal="center" vertical="center"/>
    </xf>
    <xf numFmtId="165" fontId="3" fillId="0" borderId="4" xfId="0" applyNumberFormat="1" applyFont="1" applyBorder="1" applyAlignment="1">
      <alignment horizontal="center" vertical="center"/>
    </xf>
    <xf numFmtId="165" fontId="3" fillId="0" borderId="3" xfId="0" applyNumberFormat="1" applyFont="1" applyBorder="1" applyAlignment="1">
      <alignment vertical="center"/>
    </xf>
    <xf numFmtId="165" fontId="3" fillId="0" borderId="0" xfId="0" applyNumberFormat="1" applyFont="1" applyAlignment="1">
      <alignment vertical="center"/>
    </xf>
    <xf numFmtId="166" fontId="3" fillId="0" borderId="0" xfId="0" applyNumberFormat="1" applyFont="1" applyAlignment="1">
      <alignment vertical="center"/>
    </xf>
    <xf numFmtId="0" fontId="3" fillId="0" borderId="7" xfId="0" applyFont="1" applyBorder="1" applyAlignment="1">
      <alignment vertical="center"/>
    </xf>
    <xf numFmtId="1" fontId="3" fillId="0" borderId="6" xfId="0" applyNumberFormat="1" applyFont="1" applyBorder="1" applyAlignment="1">
      <alignment horizontal="center" vertical="center"/>
    </xf>
    <xf numFmtId="165" fontId="3" fillId="0" borderId="7" xfId="0" applyNumberFormat="1" applyFont="1" applyBorder="1" applyAlignment="1">
      <alignment vertical="center"/>
    </xf>
    <xf numFmtId="0" fontId="3" fillId="0" borderId="6" xfId="0" quotePrefix="1" applyFont="1" applyBorder="1" applyAlignment="1">
      <alignment horizontal="center" vertical="center"/>
    </xf>
    <xf numFmtId="0" fontId="3" fillId="0" borderId="7" xfId="0" quotePrefix="1" applyFont="1" applyBorder="1" applyAlignment="1">
      <alignment horizontal="center" vertical="center"/>
    </xf>
    <xf numFmtId="1" fontId="3" fillId="0" borderId="9" xfId="0" applyNumberFormat="1" applyFont="1" applyBorder="1" applyAlignment="1">
      <alignment horizontal="center" vertical="center"/>
    </xf>
    <xf numFmtId="165" fontId="3" fillId="0" borderId="11" xfId="0" applyNumberFormat="1" applyFont="1" applyBorder="1" applyAlignment="1">
      <alignment horizontal="center" vertical="center"/>
    </xf>
    <xf numFmtId="165" fontId="3" fillId="0" borderId="10" xfId="0" applyNumberFormat="1" applyFont="1" applyBorder="1" applyAlignment="1">
      <alignment vertical="center"/>
    </xf>
    <xf numFmtId="0" fontId="3" fillId="0" borderId="9" xfId="0" quotePrefix="1" applyFont="1" applyBorder="1" applyAlignment="1">
      <alignment horizontal="center" vertical="center"/>
    </xf>
    <xf numFmtId="0" fontId="3" fillId="0" borderId="11" xfId="0" quotePrefix="1" applyFont="1" applyBorder="1" applyAlignment="1">
      <alignment horizontal="center" vertical="center"/>
    </xf>
    <xf numFmtId="0" fontId="3" fillId="0" borderId="10" xfId="0" quotePrefix="1" applyFont="1" applyBorder="1" applyAlignment="1">
      <alignment horizontal="center" vertical="center"/>
    </xf>
    <xf numFmtId="0" fontId="2" fillId="0" borderId="9" xfId="0" applyFont="1" applyBorder="1" applyAlignment="1">
      <alignment horizontal="left" vertical="center"/>
    </xf>
    <xf numFmtId="1" fontId="3" fillId="0" borderId="4" xfId="0" applyNumberFormat="1" applyFont="1" applyBorder="1" applyAlignment="1">
      <alignment horizontal="center" vertical="center"/>
    </xf>
    <xf numFmtId="1" fontId="3" fillId="0" borderId="0" xfId="0" applyNumberFormat="1" applyFont="1" applyAlignment="1">
      <alignment horizontal="center" vertical="center"/>
    </xf>
    <xf numFmtId="1" fontId="3" fillId="0" borderId="11" xfId="0" applyNumberFormat="1" applyFont="1" applyBorder="1" applyAlignment="1">
      <alignment horizontal="center" vertical="center"/>
    </xf>
    <xf numFmtId="0" fontId="2" fillId="0" borderId="6" xfId="0" applyFont="1" applyBorder="1" applyAlignment="1">
      <alignment vertical="center"/>
    </xf>
    <xf numFmtId="0" fontId="2" fillId="0" borderId="7" xfId="0" applyFont="1" applyBorder="1" applyAlignment="1">
      <alignment vertical="center"/>
    </xf>
    <xf numFmtId="9" fontId="3" fillId="0" borderId="4" xfId="1" applyFont="1" applyBorder="1" applyAlignment="1">
      <alignment horizontal="center" vertical="center"/>
    </xf>
    <xf numFmtId="9" fontId="3" fillId="0" borderId="0" xfId="1" applyFont="1" applyBorder="1" applyAlignment="1">
      <alignment horizontal="center" vertical="center"/>
    </xf>
    <xf numFmtId="1" fontId="3" fillId="0" borderId="7" xfId="0" applyNumberFormat="1" applyFont="1" applyBorder="1" applyAlignment="1">
      <alignment vertical="center"/>
    </xf>
    <xf numFmtId="9" fontId="3" fillId="0" borderId="11" xfId="1" applyFont="1" applyBorder="1" applyAlignment="1">
      <alignment horizontal="center" vertical="center"/>
    </xf>
    <xf numFmtId="1" fontId="3" fillId="0" borderId="10" xfId="0" applyNumberFormat="1"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3" fillId="0" borderId="15" xfId="0" applyFont="1" applyBorder="1" applyAlignment="1">
      <alignment vertical="center"/>
    </xf>
    <xf numFmtId="0" fontId="3" fillId="0" borderId="14" xfId="0" applyFont="1" applyBorder="1" applyAlignment="1">
      <alignment vertical="center"/>
    </xf>
    <xf numFmtId="0" fontId="7" fillId="0" borderId="0" xfId="0" applyFont="1" applyAlignment="1">
      <alignment vertical="center"/>
    </xf>
    <xf numFmtId="165" fontId="7" fillId="0" borderId="0" xfId="0" applyNumberFormat="1" applyFont="1" applyAlignment="1">
      <alignment vertical="center"/>
    </xf>
    <xf numFmtId="0" fontId="3" fillId="0" borderId="6" xfId="0" applyFont="1" applyBorder="1" applyAlignment="1">
      <alignment horizontal="center" vertical="center"/>
    </xf>
    <xf numFmtId="2" fontId="3" fillId="0" borderId="7" xfId="0" applyNumberFormat="1" applyFont="1" applyBorder="1" applyAlignment="1">
      <alignment vertical="center"/>
    </xf>
    <xf numFmtId="166" fontId="7" fillId="0" borderId="0" xfId="0" applyNumberFormat="1" applyFont="1" applyAlignment="1">
      <alignment vertical="center"/>
    </xf>
    <xf numFmtId="2" fontId="3" fillId="0" borderId="0" xfId="0" applyNumberFormat="1" applyFont="1" applyAlignment="1">
      <alignment vertical="center"/>
    </xf>
    <xf numFmtId="1" fontId="3" fillId="0" borderId="3" xfId="0" applyNumberFormat="1" applyFont="1" applyBorder="1" applyAlignment="1">
      <alignment horizontal="center" vertical="center"/>
    </xf>
    <xf numFmtId="1" fontId="3" fillId="0" borderId="7" xfId="0" applyNumberFormat="1" applyFont="1" applyBorder="1" applyAlignment="1">
      <alignment horizontal="center" vertical="center"/>
    </xf>
    <xf numFmtId="1" fontId="3" fillId="0" borderId="10" xfId="0" applyNumberFormat="1" applyFont="1" applyBorder="1" applyAlignment="1">
      <alignment horizontal="center" vertical="center"/>
    </xf>
    <xf numFmtId="0" fontId="0" fillId="0" borderId="2" xfId="0" applyBorder="1"/>
    <xf numFmtId="0" fontId="0" fillId="0" borderId="4" xfId="0" applyBorder="1"/>
    <xf numFmtId="0" fontId="0" fillId="0" borderId="3" xfId="0" applyBorder="1"/>
    <xf numFmtId="0" fontId="0" fillId="0" borderId="6" xfId="0" applyBorder="1"/>
    <xf numFmtId="0" fontId="0" fillId="0" borderId="9" xfId="0" applyBorder="1"/>
    <xf numFmtId="0" fontId="0" fillId="0" borderId="11" xfId="0" applyBorder="1"/>
    <xf numFmtId="0" fontId="8" fillId="0" borderId="11" xfId="0" applyFont="1" applyBorder="1"/>
    <xf numFmtId="0" fontId="8" fillId="0" borderId="10" xfId="0" applyFont="1" applyBorder="1"/>
    <xf numFmtId="0" fontId="8" fillId="0" borderId="2" xfId="0" applyFont="1" applyBorder="1"/>
    <xf numFmtId="0" fontId="8" fillId="0" borderId="9" xfId="0" applyFont="1" applyBorder="1"/>
    <xf numFmtId="0" fontId="0" fillId="0" borderId="1" xfId="0" applyBorder="1"/>
    <xf numFmtId="0" fontId="8" fillId="0" borderId="8" xfId="0" applyFont="1" applyBorder="1"/>
    <xf numFmtId="0" fontId="0" fillId="0" borderId="5" xfId="0" applyBorder="1"/>
    <xf numFmtId="0" fontId="0" fillId="0" borderId="8" xfId="0" applyBorder="1"/>
    <xf numFmtId="165" fontId="0" fillId="0" borderId="2" xfId="0" applyNumberFormat="1" applyBorder="1"/>
    <xf numFmtId="165" fontId="0" fillId="0" borderId="4" xfId="0" applyNumberFormat="1" applyBorder="1"/>
    <xf numFmtId="165" fontId="0" fillId="0" borderId="3" xfId="0" applyNumberFormat="1" applyBorder="1"/>
    <xf numFmtId="165" fontId="0" fillId="0" borderId="6" xfId="0" applyNumberFormat="1" applyBorder="1"/>
    <xf numFmtId="165" fontId="0" fillId="0" borderId="0" xfId="0" applyNumberFormat="1"/>
    <xf numFmtId="165" fontId="0" fillId="0" borderId="7" xfId="0" applyNumberFormat="1" applyBorder="1"/>
    <xf numFmtId="165" fontId="0" fillId="0" borderId="9" xfId="0" applyNumberFormat="1" applyBorder="1"/>
    <xf numFmtId="165" fontId="0" fillId="0" borderId="11" xfId="0" applyNumberFormat="1" applyBorder="1"/>
    <xf numFmtId="165" fontId="0" fillId="0" borderId="10" xfId="0" applyNumberFormat="1" applyBorder="1"/>
    <xf numFmtId="2" fontId="0" fillId="0" borderId="4" xfId="0" applyNumberFormat="1" applyBorder="1"/>
    <xf numFmtId="2" fontId="0" fillId="0" borderId="11" xfId="0" applyNumberFormat="1" applyBorder="1"/>
    <xf numFmtId="0" fontId="3" fillId="0" borderId="0" xfId="0" quotePrefix="1" applyFont="1" applyAlignment="1">
      <alignment horizontal="center" vertical="center"/>
    </xf>
    <xf numFmtId="165" fontId="3" fillId="0" borderId="0" xfId="0" applyNumberFormat="1" applyFont="1" applyAlignment="1">
      <alignment horizontal="center"/>
    </xf>
    <xf numFmtId="16" fontId="3" fillId="0" borderId="0" xfId="0" applyNumberFormat="1" applyFont="1"/>
    <xf numFmtId="0" fontId="9" fillId="0" borderId="0" xfId="0" applyFont="1"/>
    <xf numFmtId="0" fontId="3" fillId="0" borderId="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2" xfId="0" applyFont="1" applyBorder="1" applyAlignment="1">
      <alignment horizontal="center" vertical="center" wrapText="1"/>
    </xf>
    <xf numFmtId="0" fontId="3" fillId="0" borderId="9" xfId="0" applyFont="1" applyBorder="1" applyAlignment="1">
      <alignment horizontal="center" vertical="center" wrapText="1"/>
    </xf>
  </cellXfs>
  <cellStyles count="3">
    <cellStyle name="Normal" xfId="0" builtinId="0"/>
    <cellStyle name="Normal 2" xfId="2" xr:uid="{E699F542-4B01-48AF-829B-37133F7BBF94}"/>
    <cellStyle name="Percent" xfId="1" builtinId="5"/>
  </cellStyles>
  <dxfs count="0"/>
  <tableStyles count="0" defaultTableStyle="TableStyleMedium2" defaultPivotStyle="PivotStyleLight16"/>
  <colors>
    <mruColors>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8.0539916018370766E-2"/>
          <c:y val="1.973474636189174E-2"/>
        </c:manualLayout>
      </c:layout>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195939775377627E-2"/>
          <c:y val="0.13247986290011976"/>
          <c:w val="0.86402469484525835"/>
          <c:h val="0.61899263998295129"/>
        </c:manualLayout>
      </c:layout>
      <c:scatterChart>
        <c:scatterStyle val="smoothMarker"/>
        <c:varyColors val="0"/>
        <c:ser>
          <c:idx val="0"/>
          <c:order val="0"/>
          <c:tx>
            <c:strRef>
              <c:f>'particle size data'!$C$2</c:f>
              <c:strCache>
                <c:ptCount val="1"/>
                <c:pt idx="0">
                  <c:v>Pea protein first toasted</c:v>
                </c:pt>
              </c:strCache>
            </c:strRef>
          </c:tx>
          <c:spPr>
            <a:ln w="19050" cap="rnd">
              <a:solidFill>
                <a:schemeClr val="accent2"/>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data'!$C$3:$C$54</c:f>
              <c:numCache>
                <c:formatCode>General</c:formatCode>
                <c:ptCount val="52"/>
                <c:pt idx="0">
                  <c:v>0</c:v>
                </c:pt>
                <c:pt idx="1">
                  <c:v>0</c:v>
                </c:pt>
                <c:pt idx="2">
                  <c:v>4.4662E-2</c:v>
                </c:pt>
                <c:pt idx="3">
                  <c:v>0.162883</c:v>
                </c:pt>
                <c:pt idx="4">
                  <c:v>0.28670299999999999</c:v>
                </c:pt>
                <c:pt idx="5">
                  <c:v>0.41505300000000001</c:v>
                </c:pt>
                <c:pt idx="6">
                  <c:v>0.587808</c:v>
                </c:pt>
                <c:pt idx="7">
                  <c:v>0.81351899999999999</c:v>
                </c:pt>
                <c:pt idx="8">
                  <c:v>1.117008</c:v>
                </c:pt>
                <c:pt idx="9">
                  <c:v>1.5165249999999999</c:v>
                </c:pt>
                <c:pt idx="10">
                  <c:v>2.025738</c:v>
                </c:pt>
                <c:pt idx="11">
                  <c:v>2.65801</c:v>
                </c:pt>
                <c:pt idx="12">
                  <c:v>3.4075859999999998</c:v>
                </c:pt>
                <c:pt idx="13">
                  <c:v>4.2622229999999997</c:v>
                </c:pt>
                <c:pt idx="14">
                  <c:v>5.173756</c:v>
                </c:pt>
                <c:pt idx="15">
                  <c:v>6.0993130000000004</c:v>
                </c:pt>
                <c:pt idx="16">
                  <c:v>6.9428780000000003</c:v>
                </c:pt>
                <c:pt idx="17">
                  <c:v>7.640917</c:v>
                </c:pt>
                <c:pt idx="18">
                  <c:v>8.0902360000000009</c:v>
                </c:pt>
                <c:pt idx="19">
                  <c:v>8.2366989999999998</c:v>
                </c:pt>
                <c:pt idx="20">
                  <c:v>8.0406440000000003</c:v>
                </c:pt>
                <c:pt idx="21">
                  <c:v>7.5027889999999999</c:v>
                </c:pt>
                <c:pt idx="22">
                  <c:v>6.6855599999999997</c:v>
                </c:pt>
                <c:pt idx="23">
                  <c:v>5.6562910000000004</c:v>
                </c:pt>
                <c:pt idx="24">
                  <c:v>4.5422229999999999</c:v>
                </c:pt>
                <c:pt idx="25">
                  <c:v>3.4349660000000002</c:v>
                </c:pt>
                <c:pt idx="26">
                  <c:v>2.436928</c:v>
                </c:pt>
                <c:pt idx="27">
                  <c:v>1.602922</c:v>
                </c:pt>
                <c:pt idx="28">
                  <c:v>0.61616300000000002</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0-FBF1-4B38-924B-7352DD0EB4EA}"/>
            </c:ext>
          </c:extLst>
        </c:ser>
        <c:ser>
          <c:idx val="2"/>
          <c:order val="2"/>
          <c:tx>
            <c:strRef>
              <c:f>'particle size data'!$E$2</c:f>
              <c:strCache>
                <c:ptCount val="1"/>
                <c:pt idx="0">
                  <c:v>Pea protein not toasted</c:v>
                </c:pt>
              </c:strCache>
            </c:strRef>
          </c:tx>
          <c:spPr>
            <a:ln w="19050" cap="rnd">
              <a:solidFill>
                <a:schemeClr val="accent4"/>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data'!$E$3:$E$54</c:f>
              <c:numCache>
                <c:formatCode>General</c:formatCode>
                <c:ptCount val="52"/>
                <c:pt idx="0">
                  <c:v>0</c:v>
                </c:pt>
                <c:pt idx="1">
                  <c:v>0</c:v>
                </c:pt>
                <c:pt idx="2">
                  <c:v>4.4386000000000002E-2</c:v>
                </c:pt>
                <c:pt idx="3">
                  <c:v>0.29545700000000003</c:v>
                </c:pt>
                <c:pt idx="4">
                  <c:v>0.51909899999999998</c:v>
                </c:pt>
                <c:pt idx="5">
                  <c:v>0.82701000000000002</c:v>
                </c:pt>
                <c:pt idx="6">
                  <c:v>1.1924520000000001</c:v>
                </c:pt>
                <c:pt idx="7">
                  <c:v>1.624139</c:v>
                </c:pt>
                <c:pt idx="8">
                  <c:v>2.123856</c:v>
                </c:pt>
                <c:pt idx="9">
                  <c:v>2.6888380000000001</c:v>
                </c:pt>
                <c:pt idx="10">
                  <c:v>3.3130929999999998</c:v>
                </c:pt>
                <c:pt idx="11">
                  <c:v>3.9892300000000001</c:v>
                </c:pt>
                <c:pt idx="12">
                  <c:v>4.6919120000000003</c:v>
                </c:pt>
                <c:pt idx="13">
                  <c:v>5.3967099999999997</c:v>
                </c:pt>
                <c:pt idx="14">
                  <c:v>6.0553020000000002</c:v>
                </c:pt>
                <c:pt idx="15">
                  <c:v>6.6310599999999997</c:v>
                </c:pt>
                <c:pt idx="16">
                  <c:v>7.0601760000000002</c:v>
                </c:pt>
                <c:pt idx="17">
                  <c:v>7.305199</c:v>
                </c:pt>
                <c:pt idx="18">
                  <c:v>7.3225490000000004</c:v>
                </c:pt>
                <c:pt idx="19">
                  <c:v>7.0939560000000004</c:v>
                </c:pt>
                <c:pt idx="20">
                  <c:v>6.6340149999999998</c:v>
                </c:pt>
                <c:pt idx="21">
                  <c:v>5.9646759999999999</c:v>
                </c:pt>
                <c:pt idx="22">
                  <c:v>5.1608840000000002</c:v>
                </c:pt>
                <c:pt idx="23">
                  <c:v>4.2761849999999999</c:v>
                </c:pt>
                <c:pt idx="24">
                  <c:v>3.4009659999999999</c:v>
                </c:pt>
                <c:pt idx="25">
                  <c:v>2.5838950000000001</c:v>
                </c:pt>
                <c:pt idx="26">
                  <c:v>1.8735999999999999</c:v>
                </c:pt>
                <c:pt idx="27">
                  <c:v>1.289752</c:v>
                </c:pt>
                <c:pt idx="28">
                  <c:v>0.58783399999999997</c:v>
                </c:pt>
                <c:pt idx="29">
                  <c:v>5.3769999999999998E-2</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1-FBF1-4B38-924B-7352DD0EB4EA}"/>
            </c:ext>
          </c:extLst>
        </c:ser>
        <c:ser>
          <c:idx val="4"/>
          <c:order val="4"/>
          <c:tx>
            <c:strRef>
              <c:f>'particle size data'!$G$2</c:f>
              <c:strCache>
                <c:ptCount val="1"/>
                <c:pt idx="0">
                  <c:v>Pea starch first toasted</c:v>
                </c:pt>
              </c:strCache>
            </c:strRef>
          </c:tx>
          <c:spPr>
            <a:ln w="19050" cap="rnd">
              <a:solidFill>
                <a:schemeClr val="accent2"/>
              </a:solidFill>
              <a:prstDash val="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data'!$G$3:$G$54</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6.9719999999999999E-3</c:v>
                </c:pt>
                <c:pt idx="17">
                  <c:v>0.13216600000000001</c:v>
                </c:pt>
                <c:pt idx="18">
                  <c:v>0.99390500000000004</c:v>
                </c:pt>
                <c:pt idx="19">
                  <c:v>2.406326</c:v>
                </c:pt>
                <c:pt idx="20">
                  <c:v>4.3597720000000004</c:v>
                </c:pt>
                <c:pt idx="21">
                  <c:v>6.7453690000000002</c:v>
                </c:pt>
                <c:pt idx="22">
                  <c:v>9.1797640000000005</c:v>
                </c:pt>
                <c:pt idx="23">
                  <c:v>11.31146</c:v>
                </c:pt>
                <c:pt idx="24">
                  <c:v>12.674272999999999</c:v>
                </c:pt>
                <c:pt idx="25">
                  <c:v>12.982891</c:v>
                </c:pt>
                <c:pt idx="26">
                  <c:v>12.138373</c:v>
                </c:pt>
                <c:pt idx="27">
                  <c:v>10.298556</c:v>
                </c:pt>
                <c:pt idx="28">
                  <c:v>7.8453439999999999</c:v>
                </c:pt>
                <c:pt idx="29">
                  <c:v>5.2529640000000004</c:v>
                </c:pt>
                <c:pt idx="30">
                  <c:v>2.8797169999999999</c:v>
                </c:pt>
                <c:pt idx="31">
                  <c:v>0.78104200000000001</c:v>
                </c:pt>
                <c:pt idx="32">
                  <c:v>1.1107000000000001E-2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2-FBF1-4B38-924B-7352DD0EB4EA}"/>
            </c:ext>
          </c:extLst>
        </c:ser>
        <c:ser>
          <c:idx val="6"/>
          <c:order val="6"/>
          <c:tx>
            <c:strRef>
              <c:f>'particle size data'!$I$2</c:f>
              <c:strCache>
                <c:ptCount val="1"/>
                <c:pt idx="0">
                  <c:v>Pea starch not toasted</c:v>
                </c:pt>
              </c:strCache>
            </c:strRef>
          </c:tx>
          <c:spPr>
            <a:ln w="19050" cap="rnd">
              <a:solidFill>
                <a:schemeClr val="accent4"/>
              </a:solidFill>
              <a:prstDash val="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data'!$I$3:$I$54</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0.11149000000000001</c:v>
                </c:pt>
                <c:pt idx="18">
                  <c:v>0.97273799999999999</c:v>
                </c:pt>
                <c:pt idx="19">
                  <c:v>2.3878819999999998</c:v>
                </c:pt>
                <c:pt idx="20">
                  <c:v>4.3342929999999997</c:v>
                </c:pt>
                <c:pt idx="21">
                  <c:v>6.6985599999999996</c:v>
                </c:pt>
                <c:pt idx="22">
                  <c:v>9.0996240000000004</c:v>
                </c:pt>
                <c:pt idx="23">
                  <c:v>11.194318000000001</c:v>
                </c:pt>
                <c:pt idx="24">
                  <c:v>12.532019999999999</c:v>
                </c:pt>
                <c:pt idx="25">
                  <c:v>12.842755</c:v>
                </c:pt>
                <c:pt idx="26">
                  <c:v>12.037609</c:v>
                </c:pt>
                <c:pt idx="27">
                  <c:v>10.271910999999999</c:v>
                </c:pt>
                <c:pt idx="28">
                  <c:v>7.9139030000000004</c:v>
                </c:pt>
                <c:pt idx="29">
                  <c:v>5.4088620000000001</c:v>
                </c:pt>
                <c:pt idx="30">
                  <c:v>3.1062189999999998</c:v>
                </c:pt>
                <c:pt idx="31">
                  <c:v>1.063544</c:v>
                </c:pt>
                <c:pt idx="32">
                  <c:v>2.4271999999999998E-2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3-FBF1-4B38-924B-7352DD0EB4EA}"/>
            </c:ext>
          </c:extLst>
        </c:ser>
        <c:ser>
          <c:idx val="8"/>
          <c:order val="8"/>
          <c:tx>
            <c:strRef>
              <c:f>'particle size data'!$K$2</c:f>
              <c:strCache>
                <c:ptCount val="1"/>
                <c:pt idx="0">
                  <c:v>Pea flour first toasted</c:v>
                </c:pt>
              </c:strCache>
            </c:strRef>
          </c:tx>
          <c:spPr>
            <a:ln w="19050" cap="rnd">
              <a:solidFill>
                <a:schemeClr val="accent2"/>
              </a:solidFill>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data'!$K$3:$K$54</c:f>
              <c:numCache>
                <c:formatCode>General</c:formatCode>
                <c:ptCount val="52"/>
                <c:pt idx="0">
                  <c:v>0</c:v>
                </c:pt>
                <c:pt idx="1">
                  <c:v>0</c:v>
                </c:pt>
                <c:pt idx="2">
                  <c:v>3.4798999999999997E-2</c:v>
                </c:pt>
                <c:pt idx="3">
                  <c:v>0.137876</c:v>
                </c:pt>
                <c:pt idx="4">
                  <c:v>0.29173399999999999</c:v>
                </c:pt>
                <c:pt idx="5">
                  <c:v>0.429064</c:v>
                </c:pt>
                <c:pt idx="6">
                  <c:v>0.58349799999999996</c:v>
                </c:pt>
                <c:pt idx="7">
                  <c:v>0.73344799999999999</c:v>
                </c:pt>
                <c:pt idx="8">
                  <c:v>0.87766</c:v>
                </c:pt>
                <c:pt idx="9">
                  <c:v>1.0150509999999999</c:v>
                </c:pt>
                <c:pt idx="10">
                  <c:v>1.1485780000000001</c:v>
                </c:pt>
                <c:pt idx="11">
                  <c:v>1.2868539999999999</c:v>
                </c:pt>
                <c:pt idx="12">
                  <c:v>1.4471540000000001</c:v>
                </c:pt>
                <c:pt idx="13">
                  <c:v>1.658617</c:v>
                </c:pt>
                <c:pt idx="14">
                  <c:v>1.9481139999999999</c:v>
                </c:pt>
                <c:pt idx="15">
                  <c:v>2.3540700000000001</c:v>
                </c:pt>
                <c:pt idx="16">
                  <c:v>2.897837</c:v>
                </c:pt>
                <c:pt idx="17">
                  <c:v>3.6076190000000001</c:v>
                </c:pt>
                <c:pt idx="18">
                  <c:v>4.4577470000000003</c:v>
                </c:pt>
                <c:pt idx="19">
                  <c:v>5.4370750000000001</c:v>
                </c:pt>
                <c:pt idx="20">
                  <c:v>6.4420789999999997</c:v>
                </c:pt>
                <c:pt idx="21">
                  <c:v>7.3937249999999999</c:v>
                </c:pt>
                <c:pt idx="22">
                  <c:v>8.1372999999999998</c:v>
                </c:pt>
                <c:pt idx="23">
                  <c:v>8.5606469999999995</c:v>
                </c:pt>
                <c:pt idx="24">
                  <c:v>8.5545200000000001</c:v>
                </c:pt>
                <c:pt idx="25">
                  <c:v>8.0771929999999994</c:v>
                </c:pt>
                <c:pt idx="26">
                  <c:v>7.1645310000000002</c:v>
                </c:pt>
                <c:pt idx="27">
                  <c:v>5.9211400000000003</c:v>
                </c:pt>
                <c:pt idx="28">
                  <c:v>4.4970210000000002</c:v>
                </c:pt>
                <c:pt idx="29">
                  <c:v>3.099386</c:v>
                </c:pt>
                <c:pt idx="30">
                  <c:v>1.677395</c:v>
                </c:pt>
                <c:pt idx="31">
                  <c:v>0.12826799999999999</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4-FBF1-4B38-924B-7352DD0EB4EA}"/>
            </c:ext>
          </c:extLst>
        </c:ser>
        <c:ser>
          <c:idx val="9"/>
          <c:order val="9"/>
          <c:tx>
            <c:strRef>
              <c:f>'particle size data'!$L$2</c:f>
              <c:strCache>
                <c:ptCount val="1"/>
                <c:pt idx="0">
                  <c:v>Pea flour not toasted</c:v>
                </c:pt>
              </c:strCache>
            </c:strRef>
          </c:tx>
          <c:spPr>
            <a:ln w="19050" cap="rnd">
              <a:solidFill>
                <a:srgbClr val="FFC000"/>
              </a:solidFill>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data'!$L$3:$L$54</c:f>
              <c:numCache>
                <c:formatCode>General</c:formatCode>
                <c:ptCount val="52"/>
                <c:pt idx="0">
                  <c:v>0</c:v>
                </c:pt>
                <c:pt idx="1">
                  <c:v>0</c:v>
                </c:pt>
                <c:pt idx="2">
                  <c:v>4.0258000000000002E-2</c:v>
                </c:pt>
                <c:pt idx="3">
                  <c:v>0.159361</c:v>
                </c:pt>
                <c:pt idx="4">
                  <c:v>0.33822999999999998</c:v>
                </c:pt>
                <c:pt idx="5">
                  <c:v>0.50417699999999999</c:v>
                </c:pt>
                <c:pt idx="6">
                  <c:v>0.69353699999999996</c:v>
                </c:pt>
                <c:pt idx="7">
                  <c:v>0.87767799999999996</c:v>
                </c:pt>
                <c:pt idx="8">
                  <c:v>1.0489040000000001</c:v>
                </c:pt>
                <c:pt idx="9">
                  <c:v>1.1986589999999999</c:v>
                </c:pt>
                <c:pt idx="10">
                  <c:v>1.3228310000000001</c:v>
                </c:pt>
                <c:pt idx="11">
                  <c:v>1.4222939999999999</c:v>
                </c:pt>
                <c:pt idx="12">
                  <c:v>1.5073209999999999</c:v>
                </c:pt>
                <c:pt idx="13">
                  <c:v>1.6023270000000001</c:v>
                </c:pt>
                <c:pt idx="14">
                  <c:v>1.7364869999999999</c:v>
                </c:pt>
                <c:pt idx="15">
                  <c:v>1.9528380000000001</c:v>
                </c:pt>
                <c:pt idx="16">
                  <c:v>2.2918080000000001</c:v>
                </c:pt>
                <c:pt idx="17">
                  <c:v>2.799356</c:v>
                </c:pt>
                <c:pt idx="18">
                  <c:v>3.4852590000000001</c:v>
                </c:pt>
                <c:pt idx="19">
                  <c:v>4.3659160000000004</c:v>
                </c:pt>
                <c:pt idx="20">
                  <c:v>5.3697220000000003</c:v>
                </c:pt>
                <c:pt idx="21">
                  <c:v>6.4369100000000001</c:v>
                </c:pt>
                <c:pt idx="22">
                  <c:v>7.4121649999999999</c:v>
                </c:pt>
                <c:pt idx="23">
                  <c:v>8.1689159999999994</c:v>
                </c:pt>
                <c:pt idx="24">
                  <c:v>8.5502800000000008</c:v>
                </c:pt>
                <c:pt idx="25">
                  <c:v>8.4631229999999995</c:v>
                </c:pt>
                <c:pt idx="26">
                  <c:v>7.8809959999999997</c:v>
                </c:pt>
                <c:pt idx="27">
                  <c:v>6.855702</c:v>
                </c:pt>
                <c:pt idx="28">
                  <c:v>5.5291899999999998</c:v>
                </c:pt>
                <c:pt idx="29">
                  <c:v>4.0719969999999996</c:v>
                </c:pt>
                <c:pt idx="30">
                  <c:v>2.6401940000000002</c:v>
                </c:pt>
                <c:pt idx="31">
                  <c:v>1.2349380000000001</c:v>
                </c:pt>
                <c:pt idx="32">
                  <c:v>3.8625E-2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5-FBF1-4B38-924B-7352DD0EB4EA}"/>
            </c:ext>
          </c:extLst>
        </c:ser>
        <c:dLbls>
          <c:showLegendKey val="0"/>
          <c:showVal val="0"/>
          <c:showCatName val="0"/>
          <c:showSerName val="0"/>
          <c:showPercent val="0"/>
          <c:showBubbleSize val="0"/>
        </c:dLbls>
        <c:axId val="379314024"/>
        <c:axId val="379326160"/>
        <c:extLst>
          <c:ext xmlns:c15="http://schemas.microsoft.com/office/drawing/2012/chart" uri="{02D57815-91ED-43cb-92C2-25804820EDAC}">
            <c15:filteredScatterSeries>
              <c15:ser>
                <c:idx val="1"/>
                <c:order val="1"/>
                <c:tx>
                  <c:strRef>
                    <c:extLst>
                      <c:ext uri="{02D57815-91ED-43cb-92C2-25804820EDAC}">
                        <c15:formulaRef>
                          <c15:sqref>'particle size data'!$D$2</c15:sqref>
                        </c15:formulaRef>
                      </c:ext>
                    </c:extLst>
                    <c:strCache>
                      <c:ptCount val="1"/>
                      <c:pt idx="0">
                        <c:v>Faba protein first toasted</c:v>
                      </c:pt>
                    </c:strCache>
                  </c:strRef>
                </c:tx>
                <c:spPr>
                  <a:ln w="19050" cap="rnd">
                    <a:solidFill>
                      <a:schemeClr val="accent6">
                        <a:lumMod val="75000"/>
                      </a:schemeClr>
                    </a:solidFill>
                    <a:prstDash val="sysDash"/>
                    <a:round/>
                  </a:ln>
                  <a:effectLst/>
                </c:spPr>
                <c:marker>
                  <c:symbol val="none"/>
                </c:marker>
                <c:xVal>
                  <c:numRef>
                    <c:extLst>
                      <c:ex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c:ext uri="{02D57815-91ED-43cb-92C2-25804820EDAC}">
                        <c15:formulaRef>
                          <c15:sqref>'particle size data'!$D$3:$D$54</c15:sqref>
                        </c15:formulaRef>
                      </c:ext>
                    </c:extLst>
                    <c:numCache>
                      <c:formatCode>General</c:formatCode>
                      <c:ptCount val="52"/>
                      <c:pt idx="0">
                        <c:v>0</c:v>
                      </c:pt>
                      <c:pt idx="1">
                        <c:v>0</c:v>
                      </c:pt>
                      <c:pt idx="2">
                        <c:v>1.7125999999999999E-2</c:v>
                      </c:pt>
                      <c:pt idx="3">
                        <c:v>9.4649999999999998E-2</c:v>
                      </c:pt>
                      <c:pt idx="4">
                        <c:v>0.31849699999999997</c:v>
                      </c:pt>
                      <c:pt idx="5">
                        <c:v>0.54271899999999995</c:v>
                      </c:pt>
                      <c:pt idx="6">
                        <c:v>0.85987999999999998</c:v>
                      </c:pt>
                      <c:pt idx="7">
                        <c:v>1.2560690000000001</c:v>
                      </c:pt>
                      <c:pt idx="8">
                        <c:v>1.744394</c:v>
                      </c:pt>
                      <c:pt idx="9">
                        <c:v>2.3253599999999999</c:v>
                      </c:pt>
                      <c:pt idx="10">
                        <c:v>2.9951780000000001</c:v>
                      </c:pt>
                      <c:pt idx="11">
                        <c:v>3.7472379999999998</c:v>
                      </c:pt>
                      <c:pt idx="12">
                        <c:v>4.5515749999999997</c:v>
                      </c:pt>
                      <c:pt idx="13">
                        <c:v>5.3777679999999997</c:v>
                      </c:pt>
                      <c:pt idx="14">
                        <c:v>6.1672029999999998</c:v>
                      </c:pt>
                      <c:pt idx="15">
                        <c:v>6.8743829999999999</c:v>
                      </c:pt>
                      <c:pt idx="16">
                        <c:v>7.4201360000000003</c:v>
                      </c:pt>
                      <c:pt idx="17">
                        <c:v>7.7575630000000002</c:v>
                      </c:pt>
                      <c:pt idx="18">
                        <c:v>7.8298719999999999</c:v>
                      </c:pt>
                      <c:pt idx="19">
                        <c:v>7.6128299999999998</c:v>
                      </c:pt>
                      <c:pt idx="20">
                        <c:v>7.1183540000000001</c:v>
                      </c:pt>
                      <c:pt idx="21">
                        <c:v>6.3713090000000001</c:v>
                      </c:pt>
                      <c:pt idx="22">
                        <c:v>5.4585309999999998</c:v>
                      </c:pt>
                      <c:pt idx="23">
                        <c:v>4.4453610000000001</c:v>
                      </c:pt>
                      <c:pt idx="24">
                        <c:v>3.4434659999999999</c:v>
                      </c:pt>
                      <c:pt idx="25">
                        <c:v>2.5108670000000002</c:v>
                      </c:pt>
                      <c:pt idx="26">
                        <c:v>1.7283630000000001</c:v>
                      </c:pt>
                      <c:pt idx="27">
                        <c:v>1.0728249999999999</c:v>
                      </c:pt>
                      <c:pt idx="28">
                        <c:v>0.35848400000000002</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6-FBF1-4B38-924B-7352DD0EB4EA}"/>
                  </c:ext>
                </c:extLst>
              </c15:ser>
            </c15:filteredScatterSeries>
            <c15:filteredScatterSeries>
              <c15:ser>
                <c:idx val="3"/>
                <c:order val="3"/>
                <c:tx>
                  <c:strRef>
                    <c:extLst xmlns:c15="http://schemas.microsoft.com/office/drawing/2012/chart">
                      <c:ext xmlns:c15="http://schemas.microsoft.com/office/drawing/2012/chart" uri="{02D57815-91ED-43cb-92C2-25804820EDAC}">
                        <c15:formulaRef>
                          <c15:sqref>'particle size data'!$F$2</c15:sqref>
                        </c15:formulaRef>
                      </c:ext>
                    </c:extLst>
                    <c:strCache>
                      <c:ptCount val="1"/>
                      <c:pt idx="0">
                        <c:v>Faba protein not toasted</c:v>
                      </c:pt>
                    </c:strCache>
                  </c:strRef>
                </c:tx>
                <c:spPr>
                  <a:ln w="19050" cap="rnd">
                    <a:solidFill>
                      <a:srgbClr val="92D050"/>
                    </a:solidFill>
                    <a:prstDash val="sys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data'!$F$3:$F$54</c15:sqref>
                        </c15:formulaRef>
                      </c:ext>
                    </c:extLst>
                    <c:numCache>
                      <c:formatCode>General</c:formatCode>
                      <c:ptCount val="52"/>
                      <c:pt idx="0">
                        <c:v>0</c:v>
                      </c:pt>
                      <c:pt idx="1">
                        <c:v>0</c:v>
                      </c:pt>
                      <c:pt idx="2">
                        <c:v>5.4987000000000001E-2</c:v>
                      </c:pt>
                      <c:pt idx="3">
                        <c:v>0.225769</c:v>
                      </c:pt>
                      <c:pt idx="4">
                        <c:v>0.52960700000000005</c:v>
                      </c:pt>
                      <c:pt idx="5">
                        <c:v>0.87606099999999998</c:v>
                      </c:pt>
                      <c:pt idx="6">
                        <c:v>1.336724</c:v>
                      </c:pt>
                      <c:pt idx="7">
                        <c:v>1.8833949999999999</c:v>
                      </c:pt>
                      <c:pt idx="8">
                        <c:v>2.5154640000000001</c:v>
                      </c:pt>
                      <c:pt idx="9">
                        <c:v>3.2198449999999998</c:v>
                      </c:pt>
                      <c:pt idx="10">
                        <c:v>3.980315</c:v>
                      </c:pt>
                      <c:pt idx="11">
                        <c:v>4.7787269999999999</c:v>
                      </c:pt>
                      <c:pt idx="12">
                        <c:v>5.5777330000000003</c:v>
                      </c:pt>
                      <c:pt idx="13">
                        <c:v>6.3433279999999996</c:v>
                      </c:pt>
                      <c:pt idx="14">
                        <c:v>7.0155969999999996</c:v>
                      </c:pt>
                      <c:pt idx="15">
                        <c:v>7.5483549999999999</c:v>
                      </c:pt>
                      <c:pt idx="16">
                        <c:v>7.8716429999999997</c:v>
                      </c:pt>
                      <c:pt idx="17">
                        <c:v>7.9412640000000003</c:v>
                      </c:pt>
                      <c:pt idx="18">
                        <c:v>7.7217849999999997</c:v>
                      </c:pt>
                      <c:pt idx="19">
                        <c:v>7.199802</c:v>
                      </c:pt>
                      <c:pt idx="20">
                        <c:v>6.4213959999999997</c:v>
                      </c:pt>
                      <c:pt idx="21">
                        <c:v>5.4315119999999997</c:v>
                      </c:pt>
                      <c:pt idx="22">
                        <c:v>4.343934</c:v>
                      </c:pt>
                      <c:pt idx="23">
                        <c:v>3.2575859999999999</c:v>
                      </c:pt>
                      <c:pt idx="24">
                        <c:v>2.2262749999999998</c:v>
                      </c:pt>
                      <c:pt idx="25">
                        <c:v>1.311083</c:v>
                      </c:pt>
                      <c:pt idx="26">
                        <c:v>0.38781300000000002</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7-FBF1-4B38-924B-7352DD0EB4EA}"/>
                  </c:ext>
                </c:extLst>
              </c15:ser>
            </c15:filteredScatterSeries>
            <c15:filteredScatterSeries>
              <c15:ser>
                <c:idx val="5"/>
                <c:order val="5"/>
                <c:tx>
                  <c:strRef>
                    <c:extLst xmlns:c15="http://schemas.microsoft.com/office/drawing/2012/chart">
                      <c:ext xmlns:c15="http://schemas.microsoft.com/office/drawing/2012/chart" uri="{02D57815-91ED-43cb-92C2-25804820EDAC}">
                        <c15:formulaRef>
                          <c15:sqref>'particle size data'!$H$2</c15:sqref>
                        </c15:formulaRef>
                      </c:ext>
                    </c:extLst>
                    <c:strCache>
                      <c:ptCount val="1"/>
                      <c:pt idx="0">
                        <c:v>Faba starch first toasted</c:v>
                      </c:pt>
                    </c:strCache>
                  </c:strRef>
                </c:tx>
                <c:spPr>
                  <a:ln w="19050" cap="rnd">
                    <a:solidFill>
                      <a:schemeClr val="accent6">
                        <a:lumMod val="75000"/>
                      </a:schemeClr>
                    </a:solidFill>
                    <a:prstDash val="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data'!$H$3:$H$54</c15:sqref>
                        </c15:formulaRef>
                      </c:ext>
                    </c:extLst>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1.4546999999999999E-2</c:v>
                      </c:pt>
                      <c:pt idx="16">
                        <c:v>0.36496899999999999</c:v>
                      </c:pt>
                      <c:pt idx="17">
                        <c:v>1.288581</c:v>
                      </c:pt>
                      <c:pt idx="18">
                        <c:v>2.7578640000000001</c:v>
                      </c:pt>
                      <c:pt idx="19">
                        <c:v>4.7934539999999997</c:v>
                      </c:pt>
                      <c:pt idx="20">
                        <c:v>7.1554630000000001</c:v>
                      </c:pt>
                      <c:pt idx="21">
                        <c:v>9.5804539999999996</c:v>
                      </c:pt>
                      <c:pt idx="22">
                        <c:v>11.578476999999999</c:v>
                      </c:pt>
                      <c:pt idx="23">
                        <c:v>12.774331999999999</c:v>
                      </c:pt>
                      <c:pt idx="24">
                        <c:v>12.85994</c:v>
                      </c:pt>
                      <c:pt idx="25">
                        <c:v>11.791774999999999</c:v>
                      </c:pt>
                      <c:pt idx="26">
                        <c:v>9.8015150000000002</c:v>
                      </c:pt>
                      <c:pt idx="27">
                        <c:v>7.2870309999999998</c:v>
                      </c:pt>
                      <c:pt idx="28">
                        <c:v>4.7574870000000002</c:v>
                      </c:pt>
                      <c:pt idx="29">
                        <c:v>2.5175339999999999</c:v>
                      </c:pt>
                      <c:pt idx="30">
                        <c:v>0.67123999999999995</c:v>
                      </c:pt>
                      <c:pt idx="31">
                        <c:v>5.3340000000000002E-3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8-FBF1-4B38-924B-7352DD0EB4EA}"/>
                  </c:ext>
                </c:extLst>
              </c15:ser>
            </c15:filteredScatterSeries>
            <c15:filteredScatterSeries>
              <c15:ser>
                <c:idx val="7"/>
                <c:order val="7"/>
                <c:tx>
                  <c:strRef>
                    <c:extLst xmlns:c15="http://schemas.microsoft.com/office/drawing/2012/chart">
                      <c:ext xmlns:c15="http://schemas.microsoft.com/office/drawing/2012/chart" uri="{02D57815-91ED-43cb-92C2-25804820EDAC}">
                        <c15:formulaRef>
                          <c15:sqref>'particle size data'!$J$2</c15:sqref>
                        </c15:formulaRef>
                      </c:ext>
                    </c:extLst>
                    <c:strCache>
                      <c:ptCount val="1"/>
                      <c:pt idx="0">
                        <c:v>Faba starch not toasted</c:v>
                      </c:pt>
                    </c:strCache>
                  </c:strRef>
                </c:tx>
                <c:spPr>
                  <a:ln w="19050" cap="rnd">
                    <a:solidFill>
                      <a:srgbClr val="92D050"/>
                    </a:solidFill>
                    <a:prstDash val="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data'!$J$3:$J$54</c15:sqref>
                        </c15:formulaRef>
                      </c:ext>
                    </c:extLst>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4.4040999999999997E-2</c:v>
                      </c:pt>
                      <c:pt idx="17">
                        <c:v>0.66216799999999998</c:v>
                      </c:pt>
                      <c:pt idx="18">
                        <c:v>1.87341</c:v>
                      </c:pt>
                      <c:pt idx="19">
                        <c:v>3.8400660000000002</c:v>
                      </c:pt>
                      <c:pt idx="20">
                        <c:v>6.3712869999999997</c:v>
                      </c:pt>
                      <c:pt idx="21">
                        <c:v>9.1927869999999992</c:v>
                      </c:pt>
                      <c:pt idx="22">
                        <c:v>11.706109</c:v>
                      </c:pt>
                      <c:pt idx="23">
                        <c:v>13.389961</c:v>
                      </c:pt>
                      <c:pt idx="24">
                        <c:v>13.775243</c:v>
                      </c:pt>
                      <c:pt idx="25">
                        <c:v>12.739535999999999</c:v>
                      </c:pt>
                      <c:pt idx="26">
                        <c:v>10.540039</c:v>
                      </c:pt>
                      <c:pt idx="27">
                        <c:v>7.6790760000000002</c:v>
                      </c:pt>
                      <c:pt idx="28">
                        <c:v>4.8380190000000001</c:v>
                      </c:pt>
                      <c:pt idx="29">
                        <c:v>2.5405609999999998</c:v>
                      </c:pt>
                      <c:pt idx="30">
                        <c:v>0.79958499999999999</c:v>
                      </c:pt>
                      <c:pt idx="31">
                        <c:v>8.1130000000000004E-3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9-FBF1-4B38-924B-7352DD0EB4EA}"/>
                  </c:ext>
                </c:extLst>
              </c15:ser>
            </c15:filteredScatterSeries>
            <c15:filteredScatterSeries>
              <c15:ser>
                <c:idx val="10"/>
                <c:order val="10"/>
                <c:tx>
                  <c:strRef>
                    <c:extLst xmlns:c15="http://schemas.microsoft.com/office/drawing/2012/chart">
                      <c:ext xmlns:c15="http://schemas.microsoft.com/office/drawing/2012/chart" uri="{02D57815-91ED-43cb-92C2-25804820EDAC}">
                        <c15:formulaRef>
                          <c15:sqref>'particle size data'!$M$2</c15:sqref>
                        </c15:formulaRef>
                      </c:ext>
                    </c:extLst>
                    <c:strCache>
                      <c:ptCount val="1"/>
                      <c:pt idx="0">
                        <c:v>Faba flour toasted</c:v>
                      </c:pt>
                    </c:strCache>
                  </c:strRef>
                </c:tx>
                <c:spPr>
                  <a:ln w="19050" cap="rnd">
                    <a:solidFill>
                      <a:schemeClr val="accent4"/>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data'!$M$3:$M$54</c15:sqref>
                        </c15:formulaRef>
                      </c:ext>
                    </c:extLst>
                    <c:numCache>
                      <c:formatCode>General</c:formatCode>
                      <c:ptCount val="52"/>
                      <c:pt idx="0">
                        <c:v>0</c:v>
                      </c:pt>
                      <c:pt idx="1">
                        <c:v>0</c:v>
                      </c:pt>
                      <c:pt idx="2">
                        <c:v>4.0243000000000001E-2</c:v>
                      </c:pt>
                      <c:pt idx="3">
                        <c:v>0.15806400000000001</c:v>
                      </c:pt>
                      <c:pt idx="4">
                        <c:v>0.328185</c:v>
                      </c:pt>
                      <c:pt idx="5">
                        <c:v>0.479296</c:v>
                      </c:pt>
                      <c:pt idx="6">
                        <c:v>0.64982099999999998</c:v>
                      </c:pt>
                      <c:pt idx="7">
                        <c:v>0.818465</c:v>
                      </c:pt>
                      <c:pt idx="8">
                        <c:v>0.98731100000000005</c:v>
                      </c:pt>
                      <c:pt idx="9">
                        <c:v>1.1586799999999999</c:v>
                      </c:pt>
                      <c:pt idx="10">
                        <c:v>1.33891</c:v>
                      </c:pt>
                      <c:pt idx="11">
                        <c:v>1.540656</c:v>
                      </c:pt>
                      <c:pt idx="12">
                        <c:v>1.7844549999999999</c:v>
                      </c:pt>
                      <c:pt idx="13">
                        <c:v>2.1013999999999999</c:v>
                      </c:pt>
                      <c:pt idx="14">
                        <c:v>2.514059</c:v>
                      </c:pt>
                      <c:pt idx="15">
                        <c:v>3.0542660000000001</c:v>
                      </c:pt>
                      <c:pt idx="16">
                        <c:v>3.7250350000000001</c:v>
                      </c:pt>
                      <c:pt idx="17">
                        <c:v>4.5352839999999999</c:v>
                      </c:pt>
                      <c:pt idx="18">
                        <c:v>5.4289009999999998</c:v>
                      </c:pt>
                      <c:pt idx="19">
                        <c:v>6.3682639999999999</c:v>
                      </c:pt>
                      <c:pt idx="20">
                        <c:v>7.2308519999999996</c:v>
                      </c:pt>
                      <c:pt idx="21">
                        <c:v>7.9272119999999999</c:v>
                      </c:pt>
                      <c:pt idx="22">
                        <c:v>8.323658</c:v>
                      </c:pt>
                      <c:pt idx="23">
                        <c:v>8.3374290000000002</c:v>
                      </c:pt>
                      <c:pt idx="24">
                        <c:v>7.9231389999999999</c:v>
                      </c:pt>
                      <c:pt idx="25">
                        <c:v>7.0942470000000002</c:v>
                      </c:pt>
                      <c:pt idx="26">
                        <c:v>5.946574</c:v>
                      </c:pt>
                      <c:pt idx="27">
                        <c:v>4.6076639999999998</c:v>
                      </c:pt>
                      <c:pt idx="28">
                        <c:v>3.2427800000000002</c:v>
                      </c:pt>
                      <c:pt idx="29">
                        <c:v>1.8610469999999999</c:v>
                      </c:pt>
                      <c:pt idx="30">
                        <c:v>0.49410700000000002</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A-FBF1-4B38-924B-7352DD0EB4EA}"/>
                  </c:ext>
                </c:extLst>
              </c15:ser>
            </c15:filteredScatterSeries>
            <c15:filteredScatterSeries>
              <c15:ser>
                <c:idx val="11"/>
                <c:order val="11"/>
                <c:tx>
                  <c:strRef>
                    <c:extLst xmlns:c15="http://schemas.microsoft.com/office/drawing/2012/chart">
                      <c:ext xmlns:c15="http://schemas.microsoft.com/office/drawing/2012/chart" uri="{02D57815-91ED-43cb-92C2-25804820EDAC}">
                        <c15:formulaRef>
                          <c15:sqref>'particle size data'!$N$2</c15:sqref>
                        </c15:formulaRef>
                      </c:ext>
                    </c:extLst>
                    <c:strCache>
                      <c:ptCount val="1"/>
                      <c:pt idx="0">
                        <c:v>Faba flour not toasted</c:v>
                      </c:pt>
                    </c:strCache>
                  </c:strRef>
                </c:tx>
                <c:spPr>
                  <a:ln w="19050" cap="rnd">
                    <a:solidFill>
                      <a:schemeClr val="accent6"/>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data'!$N$3:$N$54</c15:sqref>
                        </c15:formulaRef>
                      </c:ext>
                    </c:extLst>
                    <c:numCache>
                      <c:formatCode>General</c:formatCode>
                      <c:ptCount val="52"/>
                      <c:pt idx="0">
                        <c:v>0</c:v>
                      </c:pt>
                      <c:pt idx="1">
                        <c:v>0</c:v>
                      </c:pt>
                      <c:pt idx="2">
                        <c:v>5.5280999999999997E-2</c:v>
                      </c:pt>
                      <c:pt idx="3">
                        <c:v>0.21592</c:v>
                      </c:pt>
                      <c:pt idx="4">
                        <c:v>0.44531399999999999</c:v>
                      </c:pt>
                      <c:pt idx="5">
                        <c:v>0.65720800000000001</c:v>
                      </c:pt>
                      <c:pt idx="6">
                        <c:v>0.89770899999999998</c:v>
                      </c:pt>
                      <c:pt idx="7">
                        <c:v>1.131521</c:v>
                      </c:pt>
                      <c:pt idx="8">
                        <c:v>1.3512869999999999</c:v>
                      </c:pt>
                      <c:pt idx="9">
                        <c:v>1.5493440000000001</c:v>
                      </c:pt>
                      <c:pt idx="10">
                        <c:v>1.723786</c:v>
                      </c:pt>
                      <c:pt idx="11">
                        <c:v>1.879537</c:v>
                      </c:pt>
                      <c:pt idx="12">
                        <c:v>2.0332569999999999</c:v>
                      </c:pt>
                      <c:pt idx="13">
                        <c:v>2.2168369999999999</c:v>
                      </c:pt>
                      <c:pt idx="14">
                        <c:v>2.461757</c:v>
                      </c:pt>
                      <c:pt idx="15">
                        <c:v>2.8113760000000001</c:v>
                      </c:pt>
                      <c:pt idx="16">
                        <c:v>3.2937189999999998</c:v>
                      </c:pt>
                      <c:pt idx="17">
                        <c:v>3.937376</c:v>
                      </c:pt>
                      <c:pt idx="18">
                        <c:v>4.71685</c:v>
                      </c:pt>
                      <c:pt idx="19">
                        <c:v>5.6130740000000001</c:v>
                      </c:pt>
                      <c:pt idx="20">
                        <c:v>6.5173379999999996</c:v>
                      </c:pt>
                      <c:pt idx="21">
                        <c:v>7.3403559999999999</c:v>
                      </c:pt>
                      <c:pt idx="22">
                        <c:v>7.9288319999999999</c:v>
                      </c:pt>
                      <c:pt idx="23">
                        <c:v>8.1734299999999998</c:v>
                      </c:pt>
                      <c:pt idx="24">
                        <c:v>7.9844410000000003</c:v>
                      </c:pt>
                      <c:pt idx="25">
                        <c:v>7.3383529999999997</c:v>
                      </c:pt>
                      <c:pt idx="26">
                        <c:v>6.2992869999999996</c:v>
                      </c:pt>
                      <c:pt idx="27">
                        <c:v>4.9796129999999996</c:v>
                      </c:pt>
                      <c:pt idx="28">
                        <c:v>3.5599059999999998</c:v>
                      </c:pt>
                      <c:pt idx="29">
                        <c:v>2.1462539999999999</c:v>
                      </c:pt>
                      <c:pt idx="30">
                        <c:v>0.73327500000000001</c:v>
                      </c:pt>
                      <c:pt idx="31">
                        <c:v>7.7629999999999999E-3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B-FBF1-4B38-924B-7352DD0EB4EA}"/>
                  </c:ext>
                </c:extLst>
              </c15:ser>
            </c15:filteredScatterSeries>
          </c:ext>
        </c:extLst>
      </c:scatterChart>
      <c:valAx>
        <c:axId val="379314024"/>
        <c:scaling>
          <c:logBase val="10"/>
          <c:orientation val="minMax"/>
          <c:max val="100"/>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particle size [µm]</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26160"/>
        <c:crosses val="autoZero"/>
        <c:crossBetween val="midCat"/>
      </c:valAx>
      <c:valAx>
        <c:axId val="379326160"/>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distribution density</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14024"/>
        <c:crosses val="autoZero"/>
        <c:crossBetween val="midCat"/>
      </c:valAx>
      <c:spPr>
        <a:noFill/>
        <a:ln>
          <a:noFill/>
        </a:ln>
        <a:effectLst/>
      </c:spPr>
    </c:plotArea>
    <c:legend>
      <c:legendPos val="b"/>
      <c:layout>
        <c:manualLayout>
          <c:xMode val="edge"/>
          <c:yMode val="edge"/>
          <c:x val="6.0451614340286675E-2"/>
          <c:y val="0.15279555224546565"/>
          <c:w val="0.27372194812282125"/>
          <c:h val="0.32564329390453844"/>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baseline="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8.0539916018370766E-2"/>
          <c:y val="1.973474636189174E-2"/>
        </c:manualLayout>
      </c:layout>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195939775377627E-2"/>
          <c:y val="0.13247986290011976"/>
          <c:w val="0.86402469484525835"/>
          <c:h val="0.61899263998295129"/>
        </c:manualLayout>
      </c:layout>
      <c:scatterChart>
        <c:scatterStyle val="smoothMarker"/>
        <c:varyColors val="0"/>
        <c:ser>
          <c:idx val="1"/>
          <c:order val="1"/>
          <c:tx>
            <c:strRef>
              <c:f>'particle size data'!$D$2</c:f>
              <c:strCache>
                <c:ptCount val="1"/>
                <c:pt idx="0">
                  <c:v>Faba protein first toasted</c:v>
                </c:pt>
              </c:strCache>
            </c:strRef>
          </c:tx>
          <c:spPr>
            <a:ln w="19050" cap="rnd">
              <a:solidFill>
                <a:schemeClr val="accent6">
                  <a:lumMod val="75000"/>
                </a:schemeClr>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data'!$D$3:$D$54</c:f>
              <c:numCache>
                <c:formatCode>General</c:formatCode>
                <c:ptCount val="52"/>
                <c:pt idx="0">
                  <c:v>0</c:v>
                </c:pt>
                <c:pt idx="1">
                  <c:v>0</c:v>
                </c:pt>
                <c:pt idx="2">
                  <c:v>1.7125999999999999E-2</c:v>
                </c:pt>
                <c:pt idx="3">
                  <c:v>9.4649999999999998E-2</c:v>
                </c:pt>
                <c:pt idx="4">
                  <c:v>0.31849699999999997</c:v>
                </c:pt>
                <c:pt idx="5">
                  <c:v>0.54271899999999995</c:v>
                </c:pt>
                <c:pt idx="6">
                  <c:v>0.85987999999999998</c:v>
                </c:pt>
                <c:pt idx="7">
                  <c:v>1.2560690000000001</c:v>
                </c:pt>
                <c:pt idx="8">
                  <c:v>1.744394</c:v>
                </c:pt>
                <c:pt idx="9">
                  <c:v>2.3253599999999999</c:v>
                </c:pt>
                <c:pt idx="10">
                  <c:v>2.9951780000000001</c:v>
                </c:pt>
                <c:pt idx="11">
                  <c:v>3.7472379999999998</c:v>
                </c:pt>
                <c:pt idx="12">
                  <c:v>4.5515749999999997</c:v>
                </c:pt>
                <c:pt idx="13">
                  <c:v>5.3777679999999997</c:v>
                </c:pt>
                <c:pt idx="14">
                  <c:v>6.1672029999999998</c:v>
                </c:pt>
                <c:pt idx="15">
                  <c:v>6.8743829999999999</c:v>
                </c:pt>
                <c:pt idx="16">
                  <c:v>7.4201360000000003</c:v>
                </c:pt>
                <c:pt idx="17">
                  <c:v>7.7575630000000002</c:v>
                </c:pt>
                <c:pt idx="18">
                  <c:v>7.8298719999999999</c:v>
                </c:pt>
                <c:pt idx="19">
                  <c:v>7.6128299999999998</c:v>
                </c:pt>
                <c:pt idx="20">
                  <c:v>7.1183540000000001</c:v>
                </c:pt>
                <c:pt idx="21">
                  <c:v>6.3713090000000001</c:v>
                </c:pt>
                <c:pt idx="22">
                  <c:v>5.4585309999999998</c:v>
                </c:pt>
                <c:pt idx="23">
                  <c:v>4.4453610000000001</c:v>
                </c:pt>
                <c:pt idx="24">
                  <c:v>3.4434659999999999</c:v>
                </c:pt>
                <c:pt idx="25">
                  <c:v>2.5108670000000002</c:v>
                </c:pt>
                <c:pt idx="26">
                  <c:v>1.7283630000000001</c:v>
                </c:pt>
                <c:pt idx="27">
                  <c:v>1.0728249999999999</c:v>
                </c:pt>
                <c:pt idx="28">
                  <c:v>0.35848400000000002</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0-D74B-4C9F-B5BE-E07978EE3203}"/>
            </c:ext>
          </c:extLst>
        </c:ser>
        <c:ser>
          <c:idx val="3"/>
          <c:order val="3"/>
          <c:tx>
            <c:strRef>
              <c:f>'particle size data'!$F$2</c:f>
              <c:strCache>
                <c:ptCount val="1"/>
                <c:pt idx="0">
                  <c:v>Faba protein not toasted</c:v>
                </c:pt>
              </c:strCache>
            </c:strRef>
          </c:tx>
          <c:spPr>
            <a:ln w="19050" cap="rnd">
              <a:solidFill>
                <a:srgbClr val="92D050"/>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data'!$F$3:$F$54</c:f>
              <c:numCache>
                <c:formatCode>General</c:formatCode>
                <c:ptCount val="52"/>
                <c:pt idx="0">
                  <c:v>0</c:v>
                </c:pt>
                <c:pt idx="1">
                  <c:v>0</c:v>
                </c:pt>
                <c:pt idx="2">
                  <c:v>5.4987000000000001E-2</c:v>
                </c:pt>
                <c:pt idx="3">
                  <c:v>0.225769</c:v>
                </c:pt>
                <c:pt idx="4">
                  <c:v>0.52960700000000005</c:v>
                </c:pt>
                <c:pt idx="5">
                  <c:v>0.87606099999999998</c:v>
                </c:pt>
                <c:pt idx="6">
                  <c:v>1.336724</c:v>
                </c:pt>
                <c:pt idx="7">
                  <c:v>1.8833949999999999</c:v>
                </c:pt>
                <c:pt idx="8">
                  <c:v>2.5154640000000001</c:v>
                </c:pt>
                <c:pt idx="9">
                  <c:v>3.2198449999999998</c:v>
                </c:pt>
                <c:pt idx="10">
                  <c:v>3.980315</c:v>
                </c:pt>
                <c:pt idx="11">
                  <c:v>4.7787269999999999</c:v>
                </c:pt>
                <c:pt idx="12">
                  <c:v>5.5777330000000003</c:v>
                </c:pt>
                <c:pt idx="13">
                  <c:v>6.3433279999999996</c:v>
                </c:pt>
                <c:pt idx="14">
                  <c:v>7.0155969999999996</c:v>
                </c:pt>
                <c:pt idx="15">
                  <c:v>7.5483549999999999</c:v>
                </c:pt>
                <c:pt idx="16">
                  <c:v>7.8716429999999997</c:v>
                </c:pt>
                <c:pt idx="17">
                  <c:v>7.9412640000000003</c:v>
                </c:pt>
                <c:pt idx="18">
                  <c:v>7.7217849999999997</c:v>
                </c:pt>
                <c:pt idx="19">
                  <c:v>7.199802</c:v>
                </c:pt>
                <c:pt idx="20">
                  <c:v>6.4213959999999997</c:v>
                </c:pt>
                <c:pt idx="21">
                  <c:v>5.4315119999999997</c:v>
                </c:pt>
                <c:pt idx="22">
                  <c:v>4.343934</c:v>
                </c:pt>
                <c:pt idx="23">
                  <c:v>3.2575859999999999</c:v>
                </c:pt>
                <c:pt idx="24">
                  <c:v>2.2262749999999998</c:v>
                </c:pt>
                <c:pt idx="25">
                  <c:v>1.311083</c:v>
                </c:pt>
                <c:pt idx="26">
                  <c:v>0.38781300000000002</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1-D74B-4C9F-B5BE-E07978EE3203}"/>
            </c:ext>
          </c:extLst>
        </c:ser>
        <c:ser>
          <c:idx val="5"/>
          <c:order val="5"/>
          <c:tx>
            <c:strRef>
              <c:f>'particle size data'!$H$2</c:f>
              <c:strCache>
                <c:ptCount val="1"/>
                <c:pt idx="0">
                  <c:v>Faba starch first toasted</c:v>
                </c:pt>
              </c:strCache>
            </c:strRef>
          </c:tx>
          <c:spPr>
            <a:ln w="19050" cap="rnd">
              <a:solidFill>
                <a:schemeClr val="accent6">
                  <a:lumMod val="75000"/>
                </a:schemeClr>
              </a:solidFill>
              <a:prstDash val="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data'!$H$3:$H$54</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1.4546999999999999E-2</c:v>
                </c:pt>
                <c:pt idx="16">
                  <c:v>0.36496899999999999</c:v>
                </c:pt>
                <c:pt idx="17">
                  <c:v>1.288581</c:v>
                </c:pt>
                <c:pt idx="18">
                  <c:v>2.7578640000000001</c:v>
                </c:pt>
                <c:pt idx="19">
                  <c:v>4.7934539999999997</c:v>
                </c:pt>
                <c:pt idx="20">
                  <c:v>7.1554630000000001</c:v>
                </c:pt>
                <c:pt idx="21">
                  <c:v>9.5804539999999996</c:v>
                </c:pt>
                <c:pt idx="22">
                  <c:v>11.578476999999999</c:v>
                </c:pt>
                <c:pt idx="23">
                  <c:v>12.774331999999999</c:v>
                </c:pt>
                <c:pt idx="24">
                  <c:v>12.85994</c:v>
                </c:pt>
                <c:pt idx="25">
                  <c:v>11.791774999999999</c:v>
                </c:pt>
                <c:pt idx="26">
                  <c:v>9.8015150000000002</c:v>
                </c:pt>
                <c:pt idx="27">
                  <c:v>7.2870309999999998</c:v>
                </c:pt>
                <c:pt idx="28">
                  <c:v>4.7574870000000002</c:v>
                </c:pt>
                <c:pt idx="29">
                  <c:v>2.5175339999999999</c:v>
                </c:pt>
                <c:pt idx="30">
                  <c:v>0.67123999999999995</c:v>
                </c:pt>
                <c:pt idx="31">
                  <c:v>5.3340000000000002E-3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2-D74B-4C9F-B5BE-E07978EE3203}"/>
            </c:ext>
          </c:extLst>
        </c:ser>
        <c:ser>
          <c:idx val="7"/>
          <c:order val="7"/>
          <c:tx>
            <c:strRef>
              <c:f>'particle size data'!$J$2</c:f>
              <c:strCache>
                <c:ptCount val="1"/>
                <c:pt idx="0">
                  <c:v>Faba starch not toasted</c:v>
                </c:pt>
              </c:strCache>
            </c:strRef>
          </c:tx>
          <c:spPr>
            <a:ln w="19050" cap="rnd">
              <a:solidFill>
                <a:srgbClr val="92D050"/>
              </a:solidFill>
              <a:prstDash val="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data'!$J$3:$J$54</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4.4040999999999997E-2</c:v>
                </c:pt>
                <c:pt idx="17">
                  <c:v>0.66216799999999998</c:v>
                </c:pt>
                <c:pt idx="18">
                  <c:v>1.87341</c:v>
                </c:pt>
                <c:pt idx="19">
                  <c:v>3.8400660000000002</c:v>
                </c:pt>
                <c:pt idx="20">
                  <c:v>6.3712869999999997</c:v>
                </c:pt>
                <c:pt idx="21">
                  <c:v>9.1927869999999992</c:v>
                </c:pt>
                <c:pt idx="22">
                  <c:v>11.706109</c:v>
                </c:pt>
                <c:pt idx="23">
                  <c:v>13.389961</c:v>
                </c:pt>
                <c:pt idx="24">
                  <c:v>13.775243</c:v>
                </c:pt>
                <c:pt idx="25">
                  <c:v>12.739535999999999</c:v>
                </c:pt>
                <c:pt idx="26">
                  <c:v>10.540039</c:v>
                </c:pt>
                <c:pt idx="27">
                  <c:v>7.6790760000000002</c:v>
                </c:pt>
                <c:pt idx="28">
                  <c:v>4.8380190000000001</c:v>
                </c:pt>
                <c:pt idx="29">
                  <c:v>2.5405609999999998</c:v>
                </c:pt>
                <c:pt idx="30">
                  <c:v>0.79958499999999999</c:v>
                </c:pt>
                <c:pt idx="31">
                  <c:v>8.1130000000000004E-3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3-D74B-4C9F-B5BE-E07978EE3203}"/>
            </c:ext>
          </c:extLst>
        </c:ser>
        <c:ser>
          <c:idx val="10"/>
          <c:order val="10"/>
          <c:tx>
            <c:strRef>
              <c:f>'particle size data'!$M$2</c:f>
              <c:strCache>
                <c:ptCount val="1"/>
                <c:pt idx="0">
                  <c:v>Faba flour toasted</c:v>
                </c:pt>
              </c:strCache>
            </c:strRef>
          </c:tx>
          <c:spPr>
            <a:ln w="19050" cap="rnd">
              <a:solidFill>
                <a:schemeClr val="accent6">
                  <a:lumMod val="75000"/>
                </a:schemeClr>
              </a:solidFill>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data'!$M$3:$M$54</c:f>
              <c:numCache>
                <c:formatCode>General</c:formatCode>
                <c:ptCount val="52"/>
                <c:pt idx="0">
                  <c:v>0</c:v>
                </c:pt>
                <c:pt idx="1">
                  <c:v>0</c:v>
                </c:pt>
                <c:pt idx="2">
                  <c:v>4.0243000000000001E-2</c:v>
                </c:pt>
                <c:pt idx="3">
                  <c:v>0.15806400000000001</c:v>
                </c:pt>
                <c:pt idx="4">
                  <c:v>0.328185</c:v>
                </c:pt>
                <c:pt idx="5">
                  <c:v>0.479296</c:v>
                </c:pt>
                <c:pt idx="6">
                  <c:v>0.64982099999999998</c:v>
                </c:pt>
                <c:pt idx="7">
                  <c:v>0.818465</c:v>
                </c:pt>
                <c:pt idx="8">
                  <c:v>0.98731100000000005</c:v>
                </c:pt>
                <c:pt idx="9">
                  <c:v>1.1586799999999999</c:v>
                </c:pt>
                <c:pt idx="10">
                  <c:v>1.33891</c:v>
                </c:pt>
                <c:pt idx="11">
                  <c:v>1.540656</c:v>
                </c:pt>
                <c:pt idx="12">
                  <c:v>1.7844549999999999</c:v>
                </c:pt>
                <c:pt idx="13">
                  <c:v>2.1013999999999999</c:v>
                </c:pt>
                <c:pt idx="14">
                  <c:v>2.514059</c:v>
                </c:pt>
                <c:pt idx="15">
                  <c:v>3.0542660000000001</c:v>
                </c:pt>
                <c:pt idx="16">
                  <c:v>3.7250350000000001</c:v>
                </c:pt>
                <c:pt idx="17">
                  <c:v>4.5352839999999999</c:v>
                </c:pt>
                <c:pt idx="18">
                  <c:v>5.4289009999999998</c:v>
                </c:pt>
                <c:pt idx="19">
                  <c:v>6.3682639999999999</c:v>
                </c:pt>
                <c:pt idx="20">
                  <c:v>7.2308519999999996</c:v>
                </c:pt>
                <c:pt idx="21">
                  <c:v>7.9272119999999999</c:v>
                </c:pt>
                <c:pt idx="22">
                  <c:v>8.323658</c:v>
                </c:pt>
                <c:pt idx="23">
                  <c:v>8.3374290000000002</c:v>
                </c:pt>
                <c:pt idx="24">
                  <c:v>7.9231389999999999</c:v>
                </c:pt>
                <c:pt idx="25">
                  <c:v>7.0942470000000002</c:v>
                </c:pt>
                <c:pt idx="26">
                  <c:v>5.946574</c:v>
                </c:pt>
                <c:pt idx="27">
                  <c:v>4.6076639999999998</c:v>
                </c:pt>
                <c:pt idx="28">
                  <c:v>3.2427800000000002</c:v>
                </c:pt>
                <c:pt idx="29">
                  <c:v>1.8610469999999999</c:v>
                </c:pt>
                <c:pt idx="30">
                  <c:v>0.49410700000000002</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4-D74B-4C9F-B5BE-E07978EE3203}"/>
            </c:ext>
          </c:extLst>
        </c:ser>
        <c:ser>
          <c:idx val="11"/>
          <c:order val="11"/>
          <c:tx>
            <c:strRef>
              <c:f>'particle size data'!$N$2</c:f>
              <c:strCache>
                <c:ptCount val="1"/>
                <c:pt idx="0">
                  <c:v>Faba flour not toasted</c:v>
                </c:pt>
              </c:strCache>
            </c:strRef>
          </c:tx>
          <c:spPr>
            <a:ln w="19050" cap="rnd">
              <a:solidFill>
                <a:schemeClr val="accent6"/>
              </a:solidFill>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data'!$N$3:$N$54</c:f>
              <c:numCache>
                <c:formatCode>General</c:formatCode>
                <c:ptCount val="52"/>
                <c:pt idx="0">
                  <c:v>0</c:v>
                </c:pt>
                <c:pt idx="1">
                  <c:v>0</c:v>
                </c:pt>
                <c:pt idx="2">
                  <c:v>5.5280999999999997E-2</c:v>
                </c:pt>
                <c:pt idx="3">
                  <c:v>0.21592</c:v>
                </c:pt>
                <c:pt idx="4">
                  <c:v>0.44531399999999999</c:v>
                </c:pt>
                <c:pt idx="5">
                  <c:v>0.65720800000000001</c:v>
                </c:pt>
                <c:pt idx="6">
                  <c:v>0.89770899999999998</c:v>
                </c:pt>
                <c:pt idx="7">
                  <c:v>1.131521</c:v>
                </c:pt>
                <c:pt idx="8">
                  <c:v>1.3512869999999999</c:v>
                </c:pt>
                <c:pt idx="9">
                  <c:v>1.5493440000000001</c:v>
                </c:pt>
                <c:pt idx="10">
                  <c:v>1.723786</c:v>
                </c:pt>
                <c:pt idx="11">
                  <c:v>1.879537</c:v>
                </c:pt>
                <c:pt idx="12">
                  <c:v>2.0332569999999999</c:v>
                </c:pt>
                <c:pt idx="13">
                  <c:v>2.2168369999999999</c:v>
                </c:pt>
                <c:pt idx="14">
                  <c:v>2.461757</c:v>
                </c:pt>
                <c:pt idx="15">
                  <c:v>2.8113760000000001</c:v>
                </c:pt>
                <c:pt idx="16">
                  <c:v>3.2937189999999998</c:v>
                </c:pt>
                <c:pt idx="17">
                  <c:v>3.937376</c:v>
                </c:pt>
                <c:pt idx="18">
                  <c:v>4.71685</c:v>
                </c:pt>
                <c:pt idx="19">
                  <c:v>5.6130740000000001</c:v>
                </c:pt>
                <c:pt idx="20">
                  <c:v>6.5173379999999996</c:v>
                </c:pt>
                <c:pt idx="21">
                  <c:v>7.3403559999999999</c:v>
                </c:pt>
                <c:pt idx="22">
                  <c:v>7.9288319999999999</c:v>
                </c:pt>
                <c:pt idx="23">
                  <c:v>8.1734299999999998</c:v>
                </c:pt>
                <c:pt idx="24">
                  <c:v>7.9844410000000003</c:v>
                </c:pt>
                <c:pt idx="25">
                  <c:v>7.3383529999999997</c:v>
                </c:pt>
                <c:pt idx="26">
                  <c:v>6.2992869999999996</c:v>
                </c:pt>
                <c:pt idx="27">
                  <c:v>4.9796129999999996</c:v>
                </c:pt>
                <c:pt idx="28">
                  <c:v>3.5599059999999998</c:v>
                </c:pt>
                <c:pt idx="29">
                  <c:v>2.1462539999999999</c:v>
                </c:pt>
                <c:pt idx="30">
                  <c:v>0.73327500000000001</c:v>
                </c:pt>
                <c:pt idx="31">
                  <c:v>7.7629999999999999E-3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5-D74B-4C9F-B5BE-E07978EE3203}"/>
            </c:ext>
          </c:extLst>
        </c:ser>
        <c:dLbls>
          <c:showLegendKey val="0"/>
          <c:showVal val="0"/>
          <c:showCatName val="0"/>
          <c:showSerName val="0"/>
          <c:showPercent val="0"/>
          <c:showBubbleSize val="0"/>
        </c:dLbls>
        <c:axId val="379314024"/>
        <c:axId val="379326160"/>
        <c:extLst>
          <c:ext xmlns:c15="http://schemas.microsoft.com/office/drawing/2012/chart" uri="{02D57815-91ED-43cb-92C2-25804820EDAC}">
            <c15:filteredScatterSeries>
              <c15:ser>
                <c:idx val="0"/>
                <c:order val="0"/>
                <c:tx>
                  <c:strRef>
                    <c:extLst>
                      <c:ext uri="{02D57815-91ED-43cb-92C2-25804820EDAC}">
                        <c15:formulaRef>
                          <c15:sqref>'particle size data'!$C$2</c15:sqref>
                        </c15:formulaRef>
                      </c:ext>
                    </c:extLst>
                    <c:strCache>
                      <c:ptCount val="1"/>
                      <c:pt idx="0">
                        <c:v>Pea protein first toasted</c:v>
                      </c:pt>
                    </c:strCache>
                  </c:strRef>
                </c:tx>
                <c:spPr>
                  <a:ln w="19050" cap="rnd">
                    <a:solidFill>
                      <a:schemeClr val="accent2"/>
                    </a:solidFill>
                    <a:prstDash val="sysDash"/>
                    <a:round/>
                  </a:ln>
                  <a:effectLst/>
                </c:spPr>
                <c:marker>
                  <c:symbol val="none"/>
                </c:marker>
                <c:xVal>
                  <c:numRef>
                    <c:extLst>
                      <c:ex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c:ext uri="{02D57815-91ED-43cb-92C2-25804820EDAC}">
                        <c15:formulaRef>
                          <c15:sqref>'particle size data'!$C$3:$C$54</c15:sqref>
                        </c15:formulaRef>
                      </c:ext>
                    </c:extLst>
                    <c:numCache>
                      <c:formatCode>General</c:formatCode>
                      <c:ptCount val="52"/>
                      <c:pt idx="0">
                        <c:v>0</c:v>
                      </c:pt>
                      <c:pt idx="1">
                        <c:v>0</c:v>
                      </c:pt>
                      <c:pt idx="2">
                        <c:v>4.4662E-2</c:v>
                      </c:pt>
                      <c:pt idx="3">
                        <c:v>0.162883</c:v>
                      </c:pt>
                      <c:pt idx="4">
                        <c:v>0.28670299999999999</c:v>
                      </c:pt>
                      <c:pt idx="5">
                        <c:v>0.41505300000000001</c:v>
                      </c:pt>
                      <c:pt idx="6">
                        <c:v>0.587808</c:v>
                      </c:pt>
                      <c:pt idx="7">
                        <c:v>0.81351899999999999</c:v>
                      </c:pt>
                      <c:pt idx="8">
                        <c:v>1.117008</c:v>
                      </c:pt>
                      <c:pt idx="9">
                        <c:v>1.5165249999999999</c:v>
                      </c:pt>
                      <c:pt idx="10">
                        <c:v>2.025738</c:v>
                      </c:pt>
                      <c:pt idx="11">
                        <c:v>2.65801</c:v>
                      </c:pt>
                      <c:pt idx="12">
                        <c:v>3.4075859999999998</c:v>
                      </c:pt>
                      <c:pt idx="13">
                        <c:v>4.2622229999999997</c:v>
                      </c:pt>
                      <c:pt idx="14">
                        <c:v>5.173756</c:v>
                      </c:pt>
                      <c:pt idx="15">
                        <c:v>6.0993130000000004</c:v>
                      </c:pt>
                      <c:pt idx="16">
                        <c:v>6.9428780000000003</c:v>
                      </c:pt>
                      <c:pt idx="17">
                        <c:v>7.640917</c:v>
                      </c:pt>
                      <c:pt idx="18">
                        <c:v>8.0902360000000009</c:v>
                      </c:pt>
                      <c:pt idx="19">
                        <c:v>8.2366989999999998</c:v>
                      </c:pt>
                      <c:pt idx="20">
                        <c:v>8.0406440000000003</c:v>
                      </c:pt>
                      <c:pt idx="21">
                        <c:v>7.5027889999999999</c:v>
                      </c:pt>
                      <c:pt idx="22">
                        <c:v>6.6855599999999997</c:v>
                      </c:pt>
                      <c:pt idx="23">
                        <c:v>5.6562910000000004</c:v>
                      </c:pt>
                      <c:pt idx="24">
                        <c:v>4.5422229999999999</c:v>
                      </c:pt>
                      <c:pt idx="25">
                        <c:v>3.4349660000000002</c:v>
                      </c:pt>
                      <c:pt idx="26">
                        <c:v>2.436928</c:v>
                      </c:pt>
                      <c:pt idx="27">
                        <c:v>1.602922</c:v>
                      </c:pt>
                      <c:pt idx="28">
                        <c:v>0.61616300000000002</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6-D74B-4C9F-B5BE-E07978EE3203}"/>
                  </c:ext>
                </c:extLst>
              </c15:ser>
            </c15:filteredScatterSeries>
            <c15:filteredScatterSeries>
              <c15:ser>
                <c:idx val="2"/>
                <c:order val="2"/>
                <c:tx>
                  <c:strRef>
                    <c:extLst xmlns:c15="http://schemas.microsoft.com/office/drawing/2012/chart">
                      <c:ext xmlns:c15="http://schemas.microsoft.com/office/drawing/2012/chart" uri="{02D57815-91ED-43cb-92C2-25804820EDAC}">
                        <c15:formulaRef>
                          <c15:sqref>'particle size data'!$E$2</c15:sqref>
                        </c15:formulaRef>
                      </c:ext>
                    </c:extLst>
                    <c:strCache>
                      <c:ptCount val="1"/>
                      <c:pt idx="0">
                        <c:v>Pea protein not toasted</c:v>
                      </c:pt>
                    </c:strCache>
                  </c:strRef>
                </c:tx>
                <c:spPr>
                  <a:ln w="19050" cap="rnd">
                    <a:solidFill>
                      <a:schemeClr val="accent4"/>
                    </a:solidFill>
                    <a:prstDash val="sys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data'!$E$3:$E$54</c15:sqref>
                        </c15:formulaRef>
                      </c:ext>
                    </c:extLst>
                    <c:numCache>
                      <c:formatCode>General</c:formatCode>
                      <c:ptCount val="52"/>
                      <c:pt idx="0">
                        <c:v>0</c:v>
                      </c:pt>
                      <c:pt idx="1">
                        <c:v>0</c:v>
                      </c:pt>
                      <c:pt idx="2">
                        <c:v>4.4386000000000002E-2</c:v>
                      </c:pt>
                      <c:pt idx="3">
                        <c:v>0.29545700000000003</c:v>
                      </c:pt>
                      <c:pt idx="4">
                        <c:v>0.51909899999999998</c:v>
                      </c:pt>
                      <c:pt idx="5">
                        <c:v>0.82701000000000002</c:v>
                      </c:pt>
                      <c:pt idx="6">
                        <c:v>1.1924520000000001</c:v>
                      </c:pt>
                      <c:pt idx="7">
                        <c:v>1.624139</c:v>
                      </c:pt>
                      <c:pt idx="8">
                        <c:v>2.123856</c:v>
                      </c:pt>
                      <c:pt idx="9">
                        <c:v>2.6888380000000001</c:v>
                      </c:pt>
                      <c:pt idx="10">
                        <c:v>3.3130929999999998</c:v>
                      </c:pt>
                      <c:pt idx="11">
                        <c:v>3.9892300000000001</c:v>
                      </c:pt>
                      <c:pt idx="12">
                        <c:v>4.6919120000000003</c:v>
                      </c:pt>
                      <c:pt idx="13">
                        <c:v>5.3967099999999997</c:v>
                      </c:pt>
                      <c:pt idx="14">
                        <c:v>6.0553020000000002</c:v>
                      </c:pt>
                      <c:pt idx="15">
                        <c:v>6.6310599999999997</c:v>
                      </c:pt>
                      <c:pt idx="16">
                        <c:v>7.0601760000000002</c:v>
                      </c:pt>
                      <c:pt idx="17">
                        <c:v>7.305199</c:v>
                      </c:pt>
                      <c:pt idx="18">
                        <c:v>7.3225490000000004</c:v>
                      </c:pt>
                      <c:pt idx="19">
                        <c:v>7.0939560000000004</c:v>
                      </c:pt>
                      <c:pt idx="20">
                        <c:v>6.6340149999999998</c:v>
                      </c:pt>
                      <c:pt idx="21">
                        <c:v>5.9646759999999999</c:v>
                      </c:pt>
                      <c:pt idx="22">
                        <c:v>5.1608840000000002</c:v>
                      </c:pt>
                      <c:pt idx="23">
                        <c:v>4.2761849999999999</c:v>
                      </c:pt>
                      <c:pt idx="24">
                        <c:v>3.4009659999999999</c:v>
                      </c:pt>
                      <c:pt idx="25">
                        <c:v>2.5838950000000001</c:v>
                      </c:pt>
                      <c:pt idx="26">
                        <c:v>1.8735999999999999</c:v>
                      </c:pt>
                      <c:pt idx="27">
                        <c:v>1.289752</c:v>
                      </c:pt>
                      <c:pt idx="28">
                        <c:v>0.58783399999999997</c:v>
                      </c:pt>
                      <c:pt idx="29">
                        <c:v>5.3769999999999998E-2</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7-D74B-4C9F-B5BE-E07978EE3203}"/>
                  </c:ext>
                </c:extLst>
              </c15:ser>
            </c15:filteredScatterSeries>
            <c15:filteredScatterSeries>
              <c15:ser>
                <c:idx val="4"/>
                <c:order val="4"/>
                <c:tx>
                  <c:strRef>
                    <c:extLst xmlns:c15="http://schemas.microsoft.com/office/drawing/2012/chart">
                      <c:ext xmlns:c15="http://schemas.microsoft.com/office/drawing/2012/chart" uri="{02D57815-91ED-43cb-92C2-25804820EDAC}">
                        <c15:formulaRef>
                          <c15:sqref>'particle size data'!$G$2</c15:sqref>
                        </c15:formulaRef>
                      </c:ext>
                    </c:extLst>
                    <c:strCache>
                      <c:ptCount val="1"/>
                      <c:pt idx="0">
                        <c:v>Pea starch first toasted</c:v>
                      </c:pt>
                    </c:strCache>
                  </c:strRef>
                </c:tx>
                <c:spPr>
                  <a:ln w="19050" cap="rnd">
                    <a:solidFill>
                      <a:schemeClr val="accent2"/>
                    </a:solidFill>
                    <a:prstDash val="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data'!$G$3:$G$54</c15:sqref>
                        </c15:formulaRef>
                      </c:ext>
                    </c:extLst>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6.9719999999999999E-3</c:v>
                      </c:pt>
                      <c:pt idx="17">
                        <c:v>0.13216600000000001</c:v>
                      </c:pt>
                      <c:pt idx="18">
                        <c:v>0.99390500000000004</c:v>
                      </c:pt>
                      <c:pt idx="19">
                        <c:v>2.406326</c:v>
                      </c:pt>
                      <c:pt idx="20">
                        <c:v>4.3597720000000004</c:v>
                      </c:pt>
                      <c:pt idx="21">
                        <c:v>6.7453690000000002</c:v>
                      </c:pt>
                      <c:pt idx="22">
                        <c:v>9.1797640000000005</c:v>
                      </c:pt>
                      <c:pt idx="23">
                        <c:v>11.31146</c:v>
                      </c:pt>
                      <c:pt idx="24">
                        <c:v>12.674272999999999</c:v>
                      </c:pt>
                      <c:pt idx="25">
                        <c:v>12.982891</c:v>
                      </c:pt>
                      <c:pt idx="26">
                        <c:v>12.138373</c:v>
                      </c:pt>
                      <c:pt idx="27">
                        <c:v>10.298556</c:v>
                      </c:pt>
                      <c:pt idx="28">
                        <c:v>7.8453439999999999</c:v>
                      </c:pt>
                      <c:pt idx="29">
                        <c:v>5.2529640000000004</c:v>
                      </c:pt>
                      <c:pt idx="30">
                        <c:v>2.8797169999999999</c:v>
                      </c:pt>
                      <c:pt idx="31">
                        <c:v>0.78104200000000001</c:v>
                      </c:pt>
                      <c:pt idx="32">
                        <c:v>1.1107000000000001E-2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8-D74B-4C9F-B5BE-E07978EE3203}"/>
                  </c:ext>
                </c:extLst>
              </c15:ser>
            </c15:filteredScatterSeries>
            <c15:filteredScatterSeries>
              <c15:ser>
                <c:idx val="6"/>
                <c:order val="6"/>
                <c:tx>
                  <c:strRef>
                    <c:extLst xmlns:c15="http://schemas.microsoft.com/office/drawing/2012/chart">
                      <c:ext xmlns:c15="http://schemas.microsoft.com/office/drawing/2012/chart" uri="{02D57815-91ED-43cb-92C2-25804820EDAC}">
                        <c15:formulaRef>
                          <c15:sqref>'particle size data'!$I$2</c15:sqref>
                        </c15:formulaRef>
                      </c:ext>
                    </c:extLst>
                    <c:strCache>
                      <c:ptCount val="1"/>
                      <c:pt idx="0">
                        <c:v>Pea starch not toasted</c:v>
                      </c:pt>
                    </c:strCache>
                  </c:strRef>
                </c:tx>
                <c:spPr>
                  <a:ln w="19050" cap="rnd">
                    <a:solidFill>
                      <a:schemeClr val="accent4"/>
                    </a:solidFill>
                    <a:prstDash val="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data'!$I$3:$I$54</c15:sqref>
                        </c15:formulaRef>
                      </c:ext>
                    </c:extLst>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0.11149000000000001</c:v>
                      </c:pt>
                      <c:pt idx="18">
                        <c:v>0.97273799999999999</c:v>
                      </c:pt>
                      <c:pt idx="19">
                        <c:v>2.3878819999999998</c:v>
                      </c:pt>
                      <c:pt idx="20">
                        <c:v>4.3342929999999997</c:v>
                      </c:pt>
                      <c:pt idx="21">
                        <c:v>6.6985599999999996</c:v>
                      </c:pt>
                      <c:pt idx="22">
                        <c:v>9.0996240000000004</c:v>
                      </c:pt>
                      <c:pt idx="23">
                        <c:v>11.194318000000001</c:v>
                      </c:pt>
                      <c:pt idx="24">
                        <c:v>12.532019999999999</c:v>
                      </c:pt>
                      <c:pt idx="25">
                        <c:v>12.842755</c:v>
                      </c:pt>
                      <c:pt idx="26">
                        <c:v>12.037609</c:v>
                      </c:pt>
                      <c:pt idx="27">
                        <c:v>10.271910999999999</c:v>
                      </c:pt>
                      <c:pt idx="28">
                        <c:v>7.9139030000000004</c:v>
                      </c:pt>
                      <c:pt idx="29">
                        <c:v>5.4088620000000001</c:v>
                      </c:pt>
                      <c:pt idx="30">
                        <c:v>3.1062189999999998</c:v>
                      </c:pt>
                      <c:pt idx="31">
                        <c:v>1.063544</c:v>
                      </c:pt>
                      <c:pt idx="32">
                        <c:v>2.4271999999999998E-2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9-D74B-4C9F-B5BE-E07978EE3203}"/>
                  </c:ext>
                </c:extLst>
              </c15:ser>
            </c15:filteredScatterSeries>
            <c15:filteredScatterSeries>
              <c15:ser>
                <c:idx val="8"/>
                <c:order val="8"/>
                <c:tx>
                  <c:strRef>
                    <c:extLst xmlns:c15="http://schemas.microsoft.com/office/drawing/2012/chart">
                      <c:ext xmlns:c15="http://schemas.microsoft.com/office/drawing/2012/chart" uri="{02D57815-91ED-43cb-92C2-25804820EDAC}">
                        <c15:formulaRef>
                          <c15:sqref>'particle size data'!$K$2</c15:sqref>
                        </c15:formulaRef>
                      </c:ext>
                    </c:extLst>
                    <c:strCache>
                      <c:ptCount val="1"/>
                      <c:pt idx="0">
                        <c:v>Pea flour first toasted</c:v>
                      </c:pt>
                    </c:strCache>
                  </c:strRef>
                </c:tx>
                <c:spPr>
                  <a:ln w="19050" cap="rnd">
                    <a:solidFill>
                      <a:schemeClr val="accent2"/>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data'!$K$3:$K$54</c15:sqref>
                        </c15:formulaRef>
                      </c:ext>
                    </c:extLst>
                    <c:numCache>
                      <c:formatCode>General</c:formatCode>
                      <c:ptCount val="52"/>
                      <c:pt idx="0">
                        <c:v>0</c:v>
                      </c:pt>
                      <c:pt idx="1">
                        <c:v>0</c:v>
                      </c:pt>
                      <c:pt idx="2">
                        <c:v>3.4798999999999997E-2</c:v>
                      </c:pt>
                      <c:pt idx="3">
                        <c:v>0.137876</c:v>
                      </c:pt>
                      <c:pt idx="4">
                        <c:v>0.29173399999999999</c:v>
                      </c:pt>
                      <c:pt idx="5">
                        <c:v>0.429064</c:v>
                      </c:pt>
                      <c:pt idx="6">
                        <c:v>0.58349799999999996</c:v>
                      </c:pt>
                      <c:pt idx="7">
                        <c:v>0.73344799999999999</c:v>
                      </c:pt>
                      <c:pt idx="8">
                        <c:v>0.87766</c:v>
                      </c:pt>
                      <c:pt idx="9">
                        <c:v>1.0150509999999999</c:v>
                      </c:pt>
                      <c:pt idx="10">
                        <c:v>1.1485780000000001</c:v>
                      </c:pt>
                      <c:pt idx="11">
                        <c:v>1.2868539999999999</c:v>
                      </c:pt>
                      <c:pt idx="12">
                        <c:v>1.4471540000000001</c:v>
                      </c:pt>
                      <c:pt idx="13">
                        <c:v>1.658617</c:v>
                      </c:pt>
                      <c:pt idx="14">
                        <c:v>1.9481139999999999</c:v>
                      </c:pt>
                      <c:pt idx="15">
                        <c:v>2.3540700000000001</c:v>
                      </c:pt>
                      <c:pt idx="16">
                        <c:v>2.897837</c:v>
                      </c:pt>
                      <c:pt idx="17">
                        <c:v>3.6076190000000001</c:v>
                      </c:pt>
                      <c:pt idx="18">
                        <c:v>4.4577470000000003</c:v>
                      </c:pt>
                      <c:pt idx="19">
                        <c:v>5.4370750000000001</c:v>
                      </c:pt>
                      <c:pt idx="20">
                        <c:v>6.4420789999999997</c:v>
                      </c:pt>
                      <c:pt idx="21">
                        <c:v>7.3937249999999999</c:v>
                      </c:pt>
                      <c:pt idx="22">
                        <c:v>8.1372999999999998</c:v>
                      </c:pt>
                      <c:pt idx="23">
                        <c:v>8.5606469999999995</c:v>
                      </c:pt>
                      <c:pt idx="24">
                        <c:v>8.5545200000000001</c:v>
                      </c:pt>
                      <c:pt idx="25">
                        <c:v>8.0771929999999994</c:v>
                      </c:pt>
                      <c:pt idx="26">
                        <c:v>7.1645310000000002</c:v>
                      </c:pt>
                      <c:pt idx="27">
                        <c:v>5.9211400000000003</c:v>
                      </c:pt>
                      <c:pt idx="28">
                        <c:v>4.4970210000000002</c:v>
                      </c:pt>
                      <c:pt idx="29">
                        <c:v>3.099386</c:v>
                      </c:pt>
                      <c:pt idx="30">
                        <c:v>1.677395</c:v>
                      </c:pt>
                      <c:pt idx="31">
                        <c:v>0.12826799999999999</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A-D74B-4C9F-B5BE-E07978EE3203}"/>
                  </c:ext>
                </c:extLst>
              </c15:ser>
            </c15:filteredScatterSeries>
            <c15:filteredScatterSeries>
              <c15:ser>
                <c:idx val="9"/>
                <c:order val="9"/>
                <c:tx>
                  <c:strRef>
                    <c:extLst xmlns:c15="http://schemas.microsoft.com/office/drawing/2012/chart">
                      <c:ext xmlns:c15="http://schemas.microsoft.com/office/drawing/2012/chart" uri="{02D57815-91ED-43cb-92C2-25804820EDAC}">
                        <c15:formulaRef>
                          <c15:sqref>'particle size data'!$L$2</c15:sqref>
                        </c15:formulaRef>
                      </c:ext>
                    </c:extLst>
                    <c:strCache>
                      <c:ptCount val="1"/>
                      <c:pt idx="0">
                        <c:v>Pea flour not toasted</c:v>
                      </c:pt>
                    </c:strCache>
                  </c:strRef>
                </c:tx>
                <c:spPr>
                  <a:ln w="19050" cap="rnd">
                    <a:solidFill>
                      <a:schemeClr val="accent6">
                        <a:lumMod val="75000"/>
                      </a:schemeClr>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data'!$L$3:$L$54</c15:sqref>
                        </c15:formulaRef>
                      </c:ext>
                    </c:extLst>
                    <c:numCache>
                      <c:formatCode>General</c:formatCode>
                      <c:ptCount val="52"/>
                      <c:pt idx="0">
                        <c:v>0</c:v>
                      </c:pt>
                      <c:pt idx="1">
                        <c:v>0</c:v>
                      </c:pt>
                      <c:pt idx="2">
                        <c:v>4.0258000000000002E-2</c:v>
                      </c:pt>
                      <c:pt idx="3">
                        <c:v>0.159361</c:v>
                      </c:pt>
                      <c:pt idx="4">
                        <c:v>0.33822999999999998</c:v>
                      </c:pt>
                      <c:pt idx="5">
                        <c:v>0.50417699999999999</c:v>
                      </c:pt>
                      <c:pt idx="6">
                        <c:v>0.69353699999999996</c:v>
                      </c:pt>
                      <c:pt idx="7">
                        <c:v>0.87767799999999996</c:v>
                      </c:pt>
                      <c:pt idx="8">
                        <c:v>1.0489040000000001</c:v>
                      </c:pt>
                      <c:pt idx="9">
                        <c:v>1.1986589999999999</c:v>
                      </c:pt>
                      <c:pt idx="10">
                        <c:v>1.3228310000000001</c:v>
                      </c:pt>
                      <c:pt idx="11">
                        <c:v>1.4222939999999999</c:v>
                      </c:pt>
                      <c:pt idx="12">
                        <c:v>1.5073209999999999</c:v>
                      </c:pt>
                      <c:pt idx="13">
                        <c:v>1.6023270000000001</c:v>
                      </c:pt>
                      <c:pt idx="14">
                        <c:v>1.7364869999999999</c:v>
                      </c:pt>
                      <c:pt idx="15">
                        <c:v>1.9528380000000001</c:v>
                      </c:pt>
                      <c:pt idx="16">
                        <c:v>2.2918080000000001</c:v>
                      </c:pt>
                      <c:pt idx="17">
                        <c:v>2.799356</c:v>
                      </c:pt>
                      <c:pt idx="18">
                        <c:v>3.4852590000000001</c:v>
                      </c:pt>
                      <c:pt idx="19">
                        <c:v>4.3659160000000004</c:v>
                      </c:pt>
                      <c:pt idx="20">
                        <c:v>5.3697220000000003</c:v>
                      </c:pt>
                      <c:pt idx="21">
                        <c:v>6.4369100000000001</c:v>
                      </c:pt>
                      <c:pt idx="22">
                        <c:v>7.4121649999999999</c:v>
                      </c:pt>
                      <c:pt idx="23">
                        <c:v>8.1689159999999994</c:v>
                      </c:pt>
                      <c:pt idx="24">
                        <c:v>8.5502800000000008</c:v>
                      </c:pt>
                      <c:pt idx="25">
                        <c:v>8.4631229999999995</c:v>
                      </c:pt>
                      <c:pt idx="26">
                        <c:v>7.8809959999999997</c:v>
                      </c:pt>
                      <c:pt idx="27">
                        <c:v>6.855702</c:v>
                      </c:pt>
                      <c:pt idx="28">
                        <c:v>5.5291899999999998</c:v>
                      </c:pt>
                      <c:pt idx="29">
                        <c:v>4.0719969999999996</c:v>
                      </c:pt>
                      <c:pt idx="30">
                        <c:v>2.6401940000000002</c:v>
                      </c:pt>
                      <c:pt idx="31">
                        <c:v>1.2349380000000001</c:v>
                      </c:pt>
                      <c:pt idx="32">
                        <c:v>3.8625E-2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B-D74B-4C9F-B5BE-E07978EE3203}"/>
                  </c:ext>
                </c:extLst>
              </c15:ser>
            </c15:filteredScatterSeries>
          </c:ext>
        </c:extLst>
      </c:scatterChart>
      <c:valAx>
        <c:axId val="379314024"/>
        <c:scaling>
          <c:logBase val="10"/>
          <c:orientation val="minMax"/>
          <c:max val="100"/>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particle size [µm]</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26160"/>
        <c:crosses val="autoZero"/>
        <c:crossBetween val="midCat"/>
      </c:valAx>
      <c:valAx>
        <c:axId val="379326160"/>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distribution density</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14024"/>
        <c:crosses val="autoZero"/>
        <c:crossBetween val="midCat"/>
      </c:valAx>
      <c:spPr>
        <a:noFill/>
        <a:ln>
          <a:noFill/>
        </a:ln>
        <a:effectLst/>
      </c:spPr>
    </c:plotArea>
    <c:legend>
      <c:legendPos val="b"/>
      <c:layout>
        <c:manualLayout>
          <c:xMode val="edge"/>
          <c:yMode val="edge"/>
          <c:x val="7.0210938979162252E-2"/>
          <c:y val="0.13869930484411438"/>
          <c:w val="0.26834745904286716"/>
          <c:h val="0.30590854754264674"/>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baseline="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r>
              <a:rPr lang="en-GB"/>
              <a:t>Particle</a:t>
            </a:r>
            <a:r>
              <a:rPr lang="en-GB" baseline="0"/>
              <a:t> size concentrates</a:t>
            </a:r>
            <a:endParaRPr lang="en-GB"/>
          </a:p>
        </c:rich>
      </c:tx>
      <c:layout>
        <c:manualLayout>
          <c:xMode val="edge"/>
          <c:yMode val="edge"/>
          <c:x val="0.14532207972426417"/>
          <c:y val="3.1004996819721586E-2"/>
        </c:manualLayout>
      </c:layout>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195939775377627E-2"/>
          <c:y val="0.13247986290011976"/>
          <c:w val="0.86402469484525835"/>
          <c:h val="0.61899263998295129"/>
        </c:manualLayout>
      </c:layout>
      <c:scatterChart>
        <c:scatterStyle val="smoothMarker"/>
        <c:varyColors val="0"/>
        <c:ser>
          <c:idx val="0"/>
          <c:order val="0"/>
          <c:tx>
            <c:v>pea toasted seeds</c:v>
          </c:tx>
          <c:spPr>
            <a:ln w="19050" cap="rnd">
              <a:solidFill>
                <a:srgbClr val="00B0F0"/>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data'!$C$3:$C$54</c:f>
              <c:numCache>
                <c:formatCode>General</c:formatCode>
                <c:ptCount val="52"/>
                <c:pt idx="0">
                  <c:v>0</c:v>
                </c:pt>
                <c:pt idx="1">
                  <c:v>0</c:v>
                </c:pt>
                <c:pt idx="2">
                  <c:v>4.4662E-2</c:v>
                </c:pt>
                <c:pt idx="3">
                  <c:v>0.162883</c:v>
                </c:pt>
                <c:pt idx="4">
                  <c:v>0.28670299999999999</c:v>
                </c:pt>
                <c:pt idx="5">
                  <c:v>0.41505300000000001</c:v>
                </c:pt>
                <c:pt idx="6">
                  <c:v>0.587808</c:v>
                </c:pt>
                <c:pt idx="7">
                  <c:v>0.81351899999999999</c:v>
                </c:pt>
                <c:pt idx="8">
                  <c:v>1.117008</c:v>
                </c:pt>
                <c:pt idx="9">
                  <c:v>1.5165249999999999</c:v>
                </c:pt>
                <c:pt idx="10">
                  <c:v>2.025738</c:v>
                </c:pt>
                <c:pt idx="11">
                  <c:v>2.65801</c:v>
                </c:pt>
                <c:pt idx="12">
                  <c:v>3.4075859999999998</c:v>
                </c:pt>
                <c:pt idx="13">
                  <c:v>4.2622229999999997</c:v>
                </c:pt>
                <c:pt idx="14">
                  <c:v>5.173756</c:v>
                </c:pt>
                <c:pt idx="15">
                  <c:v>6.0993130000000004</c:v>
                </c:pt>
                <c:pt idx="16">
                  <c:v>6.9428780000000003</c:v>
                </c:pt>
                <c:pt idx="17">
                  <c:v>7.640917</c:v>
                </c:pt>
                <c:pt idx="18">
                  <c:v>8.0902360000000009</c:v>
                </c:pt>
                <c:pt idx="19">
                  <c:v>8.2366989999999998</c:v>
                </c:pt>
                <c:pt idx="20">
                  <c:v>8.0406440000000003</c:v>
                </c:pt>
                <c:pt idx="21">
                  <c:v>7.5027889999999999</c:v>
                </c:pt>
                <c:pt idx="22">
                  <c:v>6.6855599999999997</c:v>
                </c:pt>
                <c:pt idx="23">
                  <c:v>5.6562910000000004</c:v>
                </c:pt>
                <c:pt idx="24">
                  <c:v>4.5422229999999999</c:v>
                </c:pt>
                <c:pt idx="25">
                  <c:v>3.4349660000000002</c:v>
                </c:pt>
                <c:pt idx="26">
                  <c:v>2.436928</c:v>
                </c:pt>
                <c:pt idx="27">
                  <c:v>1.602922</c:v>
                </c:pt>
                <c:pt idx="28">
                  <c:v>0.61616300000000002</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0-6328-4FC7-9C8B-5CD0F97D1AFF}"/>
            </c:ext>
          </c:extLst>
        </c:ser>
        <c:ser>
          <c:idx val="1"/>
          <c:order val="1"/>
          <c:tx>
            <c:v>faba toasted seeds</c:v>
          </c:tx>
          <c:spPr>
            <a:ln w="19050" cap="rnd">
              <a:solidFill>
                <a:schemeClr val="accent2"/>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extLst xmlns:c15="http://schemas.microsoft.com/office/drawing/2012/chart"/>
            </c:numRef>
          </c:xVal>
          <c:yVal>
            <c:numRef>
              <c:f>'particle size data'!$D$3:$D$54</c:f>
              <c:numCache>
                <c:formatCode>General</c:formatCode>
                <c:ptCount val="52"/>
                <c:pt idx="0">
                  <c:v>0</c:v>
                </c:pt>
                <c:pt idx="1">
                  <c:v>0</c:v>
                </c:pt>
                <c:pt idx="2">
                  <c:v>1.7125999999999999E-2</c:v>
                </c:pt>
                <c:pt idx="3">
                  <c:v>9.4649999999999998E-2</c:v>
                </c:pt>
                <c:pt idx="4">
                  <c:v>0.31849699999999997</c:v>
                </c:pt>
                <c:pt idx="5">
                  <c:v>0.54271899999999995</c:v>
                </c:pt>
                <c:pt idx="6">
                  <c:v>0.85987999999999998</c:v>
                </c:pt>
                <c:pt idx="7">
                  <c:v>1.2560690000000001</c:v>
                </c:pt>
                <c:pt idx="8">
                  <c:v>1.744394</c:v>
                </c:pt>
                <c:pt idx="9">
                  <c:v>2.3253599999999999</c:v>
                </c:pt>
                <c:pt idx="10">
                  <c:v>2.9951780000000001</c:v>
                </c:pt>
                <c:pt idx="11">
                  <c:v>3.7472379999999998</c:v>
                </c:pt>
                <c:pt idx="12">
                  <c:v>4.5515749999999997</c:v>
                </c:pt>
                <c:pt idx="13">
                  <c:v>5.3777679999999997</c:v>
                </c:pt>
                <c:pt idx="14">
                  <c:v>6.1672029999999998</c:v>
                </c:pt>
                <c:pt idx="15">
                  <c:v>6.8743829999999999</c:v>
                </c:pt>
                <c:pt idx="16">
                  <c:v>7.4201360000000003</c:v>
                </c:pt>
                <c:pt idx="17">
                  <c:v>7.7575630000000002</c:v>
                </c:pt>
                <c:pt idx="18">
                  <c:v>7.8298719999999999</c:v>
                </c:pt>
                <c:pt idx="19">
                  <c:v>7.6128299999999998</c:v>
                </c:pt>
                <c:pt idx="20">
                  <c:v>7.1183540000000001</c:v>
                </c:pt>
                <c:pt idx="21">
                  <c:v>6.3713090000000001</c:v>
                </c:pt>
                <c:pt idx="22">
                  <c:v>5.4585309999999998</c:v>
                </c:pt>
                <c:pt idx="23">
                  <c:v>4.4453610000000001</c:v>
                </c:pt>
                <c:pt idx="24">
                  <c:v>3.4434659999999999</c:v>
                </c:pt>
                <c:pt idx="25">
                  <c:v>2.5108670000000002</c:v>
                </c:pt>
                <c:pt idx="26">
                  <c:v>1.7283630000000001</c:v>
                </c:pt>
                <c:pt idx="27">
                  <c:v>1.0728249999999999</c:v>
                </c:pt>
                <c:pt idx="28">
                  <c:v>0.35848400000000002</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extLst xmlns:c15="http://schemas.microsoft.com/office/drawing/2012/chart"/>
            </c:numRef>
          </c:yVal>
          <c:smooth val="1"/>
          <c:extLst xmlns:c15="http://schemas.microsoft.com/office/drawing/2012/chart">
            <c:ext xmlns:c16="http://schemas.microsoft.com/office/drawing/2014/chart" uri="{C3380CC4-5D6E-409C-BE32-E72D297353CC}">
              <c16:uniqueId val="{00000006-6328-4FC7-9C8B-5CD0F97D1AFF}"/>
            </c:ext>
          </c:extLst>
        </c:ser>
        <c:ser>
          <c:idx val="2"/>
          <c:order val="2"/>
          <c:tx>
            <c:v>pea non toasted</c:v>
          </c:tx>
          <c:spPr>
            <a:ln w="19050" cap="rnd">
              <a:solidFill>
                <a:srgbClr val="00B0F0"/>
              </a:solidFill>
              <a:prstDash val="solid"/>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data'!$E$3:$E$54</c:f>
              <c:numCache>
                <c:formatCode>General</c:formatCode>
                <c:ptCount val="52"/>
                <c:pt idx="0">
                  <c:v>0</c:v>
                </c:pt>
                <c:pt idx="1">
                  <c:v>0</c:v>
                </c:pt>
                <c:pt idx="2">
                  <c:v>4.4386000000000002E-2</c:v>
                </c:pt>
                <c:pt idx="3">
                  <c:v>0.29545700000000003</c:v>
                </c:pt>
                <c:pt idx="4">
                  <c:v>0.51909899999999998</c:v>
                </c:pt>
                <c:pt idx="5">
                  <c:v>0.82701000000000002</c:v>
                </c:pt>
                <c:pt idx="6">
                  <c:v>1.1924520000000001</c:v>
                </c:pt>
                <c:pt idx="7">
                  <c:v>1.624139</c:v>
                </c:pt>
                <c:pt idx="8">
                  <c:v>2.123856</c:v>
                </c:pt>
                <c:pt idx="9">
                  <c:v>2.6888380000000001</c:v>
                </c:pt>
                <c:pt idx="10">
                  <c:v>3.3130929999999998</c:v>
                </c:pt>
                <c:pt idx="11">
                  <c:v>3.9892300000000001</c:v>
                </c:pt>
                <c:pt idx="12">
                  <c:v>4.6919120000000003</c:v>
                </c:pt>
                <c:pt idx="13">
                  <c:v>5.3967099999999997</c:v>
                </c:pt>
                <c:pt idx="14">
                  <c:v>6.0553020000000002</c:v>
                </c:pt>
                <c:pt idx="15">
                  <c:v>6.6310599999999997</c:v>
                </c:pt>
                <c:pt idx="16">
                  <c:v>7.0601760000000002</c:v>
                </c:pt>
                <c:pt idx="17">
                  <c:v>7.305199</c:v>
                </c:pt>
                <c:pt idx="18">
                  <c:v>7.3225490000000004</c:v>
                </c:pt>
                <c:pt idx="19">
                  <c:v>7.0939560000000004</c:v>
                </c:pt>
                <c:pt idx="20">
                  <c:v>6.6340149999999998</c:v>
                </c:pt>
                <c:pt idx="21">
                  <c:v>5.9646759999999999</c:v>
                </c:pt>
                <c:pt idx="22">
                  <c:v>5.1608840000000002</c:v>
                </c:pt>
                <c:pt idx="23">
                  <c:v>4.2761849999999999</c:v>
                </c:pt>
                <c:pt idx="24">
                  <c:v>3.4009659999999999</c:v>
                </c:pt>
                <c:pt idx="25">
                  <c:v>2.5838950000000001</c:v>
                </c:pt>
                <c:pt idx="26">
                  <c:v>1.8735999999999999</c:v>
                </c:pt>
                <c:pt idx="27">
                  <c:v>1.289752</c:v>
                </c:pt>
                <c:pt idx="28">
                  <c:v>0.58783399999999997</c:v>
                </c:pt>
                <c:pt idx="29">
                  <c:v>5.3769999999999998E-2</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1-6328-4FC7-9C8B-5CD0F97D1AFF}"/>
            </c:ext>
          </c:extLst>
        </c:ser>
        <c:ser>
          <c:idx val="3"/>
          <c:order val="3"/>
          <c:tx>
            <c:v>pea non toasted</c:v>
          </c:tx>
          <c:spPr>
            <a:ln w="19050" cap="rnd">
              <a:solidFill>
                <a:schemeClr val="accent2"/>
              </a:solidFill>
              <a:prstDash val="solid"/>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extLst xmlns:c15="http://schemas.microsoft.com/office/drawing/2012/chart"/>
            </c:numRef>
          </c:xVal>
          <c:yVal>
            <c:numRef>
              <c:f>'particle size data'!$F$3:$F$54</c:f>
              <c:numCache>
                <c:formatCode>General</c:formatCode>
                <c:ptCount val="52"/>
                <c:pt idx="0">
                  <c:v>0</c:v>
                </c:pt>
                <c:pt idx="1">
                  <c:v>0</c:v>
                </c:pt>
                <c:pt idx="2">
                  <c:v>5.4987000000000001E-2</c:v>
                </c:pt>
                <c:pt idx="3">
                  <c:v>0.225769</c:v>
                </c:pt>
                <c:pt idx="4">
                  <c:v>0.52960700000000005</c:v>
                </c:pt>
                <c:pt idx="5">
                  <c:v>0.87606099999999998</c:v>
                </c:pt>
                <c:pt idx="6">
                  <c:v>1.336724</c:v>
                </c:pt>
                <c:pt idx="7">
                  <c:v>1.8833949999999999</c:v>
                </c:pt>
                <c:pt idx="8">
                  <c:v>2.5154640000000001</c:v>
                </c:pt>
                <c:pt idx="9">
                  <c:v>3.2198449999999998</c:v>
                </c:pt>
                <c:pt idx="10">
                  <c:v>3.980315</c:v>
                </c:pt>
                <c:pt idx="11">
                  <c:v>4.7787269999999999</c:v>
                </c:pt>
                <c:pt idx="12">
                  <c:v>5.5777330000000003</c:v>
                </c:pt>
                <c:pt idx="13">
                  <c:v>6.3433279999999996</c:v>
                </c:pt>
                <c:pt idx="14">
                  <c:v>7.0155969999999996</c:v>
                </c:pt>
                <c:pt idx="15">
                  <c:v>7.5483549999999999</c:v>
                </c:pt>
                <c:pt idx="16">
                  <c:v>7.8716429999999997</c:v>
                </c:pt>
                <c:pt idx="17">
                  <c:v>7.9412640000000003</c:v>
                </c:pt>
                <c:pt idx="18">
                  <c:v>7.7217849999999997</c:v>
                </c:pt>
                <c:pt idx="19">
                  <c:v>7.199802</c:v>
                </c:pt>
                <c:pt idx="20">
                  <c:v>6.4213959999999997</c:v>
                </c:pt>
                <c:pt idx="21">
                  <c:v>5.4315119999999997</c:v>
                </c:pt>
                <c:pt idx="22">
                  <c:v>4.343934</c:v>
                </c:pt>
                <c:pt idx="23">
                  <c:v>3.2575859999999999</c:v>
                </c:pt>
                <c:pt idx="24">
                  <c:v>2.2262749999999998</c:v>
                </c:pt>
                <c:pt idx="25">
                  <c:v>1.311083</c:v>
                </c:pt>
                <c:pt idx="26">
                  <c:v>0.38781300000000002</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extLst xmlns:c15="http://schemas.microsoft.com/office/drawing/2012/chart"/>
            </c:numRef>
          </c:yVal>
          <c:smooth val="1"/>
          <c:extLst xmlns:c15="http://schemas.microsoft.com/office/drawing/2012/chart">
            <c:ext xmlns:c16="http://schemas.microsoft.com/office/drawing/2014/chart" uri="{C3380CC4-5D6E-409C-BE32-E72D297353CC}">
              <c16:uniqueId val="{00000007-6328-4FC7-9C8B-5CD0F97D1AFF}"/>
            </c:ext>
          </c:extLst>
        </c:ser>
        <c:dLbls>
          <c:showLegendKey val="0"/>
          <c:showVal val="0"/>
          <c:showCatName val="0"/>
          <c:showSerName val="0"/>
          <c:showPercent val="0"/>
          <c:showBubbleSize val="0"/>
        </c:dLbls>
        <c:axId val="379314024"/>
        <c:axId val="379326160"/>
        <c:extLst>
          <c:ext xmlns:c15="http://schemas.microsoft.com/office/drawing/2012/chart" uri="{02D57815-91ED-43cb-92C2-25804820EDAC}">
            <c15:filteredScatterSeries>
              <c15:ser>
                <c:idx val="4"/>
                <c:order val="4"/>
                <c:tx>
                  <c:strRef>
                    <c:extLst>
                      <c:ext uri="{02D57815-91ED-43cb-92C2-25804820EDAC}">
                        <c15:formulaRef>
                          <c15:sqref>'particle size data'!$G$2</c15:sqref>
                        </c15:formulaRef>
                      </c:ext>
                    </c:extLst>
                    <c:strCache>
                      <c:ptCount val="1"/>
                      <c:pt idx="0">
                        <c:v>Pea starch first toasted</c:v>
                      </c:pt>
                    </c:strCache>
                  </c:strRef>
                </c:tx>
                <c:spPr>
                  <a:ln w="19050" cap="rnd">
                    <a:solidFill>
                      <a:schemeClr val="accent2"/>
                    </a:solidFill>
                    <a:prstDash val="dash"/>
                    <a:round/>
                  </a:ln>
                  <a:effectLst/>
                </c:spPr>
                <c:marker>
                  <c:symbol val="none"/>
                </c:marker>
                <c:xVal>
                  <c:numRef>
                    <c:extLst>
                      <c:ex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c:ext uri="{02D57815-91ED-43cb-92C2-25804820EDAC}">
                        <c15:formulaRef>
                          <c15:sqref>'particle size data'!$G$3:$G$54</c15:sqref>
                        </c15:formulaRef>
                      </c:ext>
                    </c:extLst>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6.9719999999999999E-3</c:v>
                      </c:pt>
                      <c:pt idx="17">
                        <c:v>0.13216600000000001</c:v>
                      </c:pt>
                      <c:pt idx="18">
                        <c:v>0.99390500000000004</c:v>
                      </c:pt>
                      <c:pt idx="19">
                        <c:v>2.406326</c:v>
                      </c:pt>
                      <c:pt idx="20">
                        <c:v>4.3597720000000004</c:v>
                      </c:pt>
                      <c:pt idx="21">
                        <c:v>6.7453690000000002</c:v>
                      </c:pt>
                      <c:pt idx="22">
                        <c:v>9.1797640000000005</c:v>
                      </c:pt>
                      <c:pt idx="23">
                        <c:v>11.31146</c:v>
                      </c:pt>
                      <c:pt idx="24">
                        <c:v>12.674272999999999</c:v>
                      </c:pt>
                      <c:pt idx="25">
                        <c:v>12.982891</c:v>
                      </c:pt>
                      <c:pt idx="26">
                        <c:v>12.138373</c:v>
                      </c:pt>
                      <c:pt idx="27">
                        <c:v>10.298556</c:v>
                      </c:pt>
                      <c:pt idx="28">
                        <c:v>7.8453439999999999</c:v>
                      </c:pt>
                      <c:pt idx="29">
                        <c:v>5.2529640000000004</c:v>
                      </c:pt>
                      <c:pt idx="30">
                        <c:v>2.8797169999999999</c:v>
                      </c:pt>
                      <c:pt idx="31">
                        <c:v>0.78104200000000001</c:v>
                      </c:pt>
                      <c:pt idx="32">
                        <c:v>1.1107000000000001E-2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2-6328-4FC7-9C8B-5CD0F97D1AFF}"/>
                  </c:ext>
                </c:extLst>
              </c15:ser>
            </c15:filteredScatterSeries>
            <c15:filteredScatterSeries>
              <c15:ser>
                <c:idx val="5"/>
                <c:order val="5"/>
                <c:tx>
                  <c:strRef>
                    <c:extLst xmlns:c15="http://schemas.microsoft.com/office/drawing/2012/chart">
                      <c:ext xmlns:c15="http://schemas.microsoft.com/office/drawing/2012/chart" uri="{02D57815-91ED-43cb-92C2-25804820EDAC}">
                        <c15:formulaRef>
                          <c15:sqref>'particle size data'!$H$2</c15:sqref>
                        </c15:formulaRef>
                      </c:ext>
                    </c:extLst>
                    <c:strCache>
                      <c:ptCount val="1"/>
                      <c:pt idx="0">
                        <c:v>Faba starch first toasted</c:v>
                      </c:pt>
                    </c:strCache>
                  </c:strRef>
                </c:tx>
                <c:spPr>
                  <a:ln w="19050" cap="rnd">
                    <a:solidFill>
                      <a:schemeClr val="accent6">
                        <a:lumMod val="75000"/>
                      </a:schemeClr>
                    </a:solidFill>
                    <a:prstDash val="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data'!$H$3:$H$54</c15:sqref>
                        </c15:formulaRef>
                      </c:ext>
                    </c:extLst>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1.4546999999999999E-2</c:v>
                      </c:pt>
                      <c:pt idx="16">
                        <c:v>0.36496899999999999</c:v>
                      </c:pt>
                      <c:pt idx="17">
                        <c:v>1.288581</c:v>
                      </c:pt>
                      <c:pt idx="18">
                        <c:v>2.7578640000000001</c:v>
                      </c:pt>
                      <c:pt idx="19">
                        <c:v>4.7934539999999997</c:v>
                      </c:pt>
                      <c:pt idx="20">
                        <c:v>7.1554630000000001</c:v>
                      </c:pt>
                      <c:pt idx="21">
                        <c:v>9.5804539999999996</c:v>
                      </c:pt>
                      <c:pt idx="22">
                        <c:v>11.578476999999999</c:v>
                      </c:pt>
                      <c:pt idx="23">
                        <c:v>12.774331999999999</c:v>
                      </c:pt>
                      <c:pt idx="24">
                        <c:v>12.85994</c:v>
                      </c:pt>
                      <c:pt idx="25">
                        <c:v>11.791774999999999</c:v>
                      </c:pt>
                      <c:pt idx="26">
                        <c:v>9.8015150000000002</c:v>
                      </c:pt>
                      <c:pt idx="27">
                        <c:v>7.2870309999999998</c:v>
                      </c:pt>
                      <c:pt idx="28">
                        <c:v>4.7574870000000002</c:v>
                      </c:pt>
                      <c:pt idx="29">
                        <c:v>2.5175339999999999</c:v>
                      </c:pt>
                      <c:pt idx="30">
                        <c:v>0.67123999999999995</c:v>
                      </c:pt>
                      <c:pt idx="31">
                        <c:v>5.3340000000000002E-3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8-6328-4FC7-9C8B-5CD0F97D1AFF}"/>
                  </c:ext>
                </c:extLst>
              </c15:ser>
            </c15:filteredScatterSeries>
            <c15:filteredScatterSeries>
              <c15:ser>
                <c:idx val="6"/>
                <c:order val="6"/>
                <c:tx>
                  <c:strRef>
                    <c:extLst xmlns:c15="http://schemas.microsoft.com/office/drawing/2012/chart">
                      <c:ext xmlns:c15="http://schemas.microsoft.com/office/drawing/2012/chart" uri="{02D57815-91ED-43cb-92C2-25804820EDAC}">
                        <c15:formulaRef>
                          <c15:sqref>'particle size data'!$I$2</c15:sqref>
                        </c15:formulaRef>
                      </c:ext>
                    </c:extLst>
                    <c:strCache>
                      <c:ptCount val="1"/>
                      <c:pt idx="0">
                        <c:v>Pea starch not toasted</c:v>
                      </c:pt>
                    </c:strCache>
                  </c:strRef>
                </c:tx>
                <c:spPr>
                  <a:ln w="19050" cap="rnd">
                    <a:solidFill>
                      <a:schemeClr val="accent4"/>
                    </a:solidFill>
                    <a:prstDash val="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data'!$I$3:$I$54</c15:sqref>
                        </c15:formulaRef>
                      </c:ext>
                    </c:extLst>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0.11149000000000001</c:v>
                      </c:pt>
                      <c:pt idx="18">
                        <c:v>0.97273799999999999</c:v>
                      </c:pt>
                      <c:pt idx="19">
                        <c:v>2.3878819999999998</c:v>
                      </c:pt>
                      <c:pt idx="20">
                        <c:v>4.3342929999999997</c:v>
                      </c:pt>
                      <c:pt idx="21">
                        <c:v>6.6985599999999996</c:v>
                      </c:pt>
                      <c:pt idx="22">
                        <c:v>9.0996240000000004</c:v>
                      </c:pt>
                      <c:pt idx="23">
                        <c:v>11.194318000000001</c:v>
                      </c:pt>
                      <c:pt idx="24">
                        <c:v>12.532019999999999</c:v>
                      </c:pt>
                      <c:pt idx="25">
                        <c:v>12.842755</c:v>
                      </c:pt>
                      <c:pt idx="26">
                        <c:v>12.037609</c:v>
                      </c:pt>
                      <c:pt idx="27">
                        <c:v>10.271910999999999</c:v>
                      </c:pt>
                      <c:pt idx="28">
                        <c:v>7.9139030000000004</c:v>
                      </c:pt>
                      <c:pt idx="29">
                        <c:v>5.4088620000000001</c:v>
                      </c:pt>
                      <c:pt idx="30">
                        <c:v>3.1062189999999998</c:v>
                      </c:pt>
                      <c:pt idx="31">
                        <c:v>1.063544</c:v>
                      </c:pt>
                      <c:pt idx="32">
                        <c:v>2.4271999999999998E-2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3-6328-4FC7-9C8B-5CD0F97D1AFF}"/>
                  </c:ext>
                </c:extLst>
              </c15:ser>
            </c15:filteredScatterSeries>
            <c15:filteredScatterSeries>
              <c15:ser>
                <c:idx val="7"/>
                <c:order val="7"/>
                <c:tx>
                  <c:strRef>
                    <c:extLst xmlns:c15="http://schemas.microsoft.com/office/drawing/2012/chart">
                      <c:ext xmlns:c15="http://schemas.microsoft.com/office/drawing/2012/chart" uri="{02D57815-91ED-43cb-92C2-25804820EDAC}">
                        <c15:formulaRef>
                          <c15:sqref>'particle size data'!$J$2</c15:sqref>
                        </c15:formulaRef>
                      </c:ext>
                    </c:extLst>
                    <c:strCache>
                      <c:ptCount val="1"/>
                      <c:pt idx="0">
                        <c:v>Faba starch not toasted</c:v>
                      </c:pt>
                    </c:strCache>
                  </c:strRef>
                </c:tx>
                <c:spPr>
                  <a:ln w="19050" cap="rnd">
                    <a:solidFill>
                      <a:srgbClr val="92D050"/>
                    </a:solidFill>
                    <a:prstDash val="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data'!$J$3:$J$54</c15:sqref>
                        </c15:formulaRef>
                      </c:ext>
                    </c:extLst>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4.4040999999999997E-2</c:v>
                      </c:pt>
                      <c:pt idx="17">
                        <c:v>0.66216799999999998</c:v>
                      </c:pt>
                      <c:pt idx="18">
                        <c:v>1.87341</c:v>
                      </c:pt>
                      <c:pt idx="19">
                        <c:v>3.8400660000000002</c:v>
                      </c:pt>
                      <c:pt idx="20">
                        <c:v>6.3712869999999997</c:v>
                      </c:pt>
                      <c:pt idx="21">
                        <c:v>9.1927869999999992</c:v>
                      </c:pt>
                      <c:pt idx="22">
                        <c:v>11.706109</c:v>
                      </c:pt>
                      <c:pt idx="23">
                        <c:v>13.389961</c:v>
                      </c:pt>
                      <c:pt idx="24">
                        <c:v>13.775243</c:v>
                      </c:pt>
                      <c:pt idx="25">
                        <c:v>12.739535999999999</c:v>
                      </c:pt>
                      <c:pt idx="26">
                        <c:v>10.540039</c:v>
                      </c:pt>
                      <c:pt idx="27">
                        <c:v>7.6790760000000002</c:v>
                      </c:pt>
                      <c:pt idx="28">
                        <c:v>4.8380190000000001</c:v>
                      </c:pt>
                      <c:pt idx="29">
                        <c:v>2.5405609999999998</c:v>
                      </c:pt>
                      <c:pt idx="30">
                        <c:v>0.79958499999999999</c:v>
                      </c:pt>
                      <c:pt idx="31">
                        <c:v>8.1130000000000004E-3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9-6328-4FC7-9C8B-5CD0F97D1AFF}"/>
                  </c:ext>
                </c:extLst>
              </c15:ser>
            </c15:filteredScatterSeries>
            <c15:filteredScatterSeries>
              <c15:ser>
                <c:idx val="8"/>
                <c:order val="8"/>
                <c:tx>
                  <c:strRef>
                    <c:extLst xmlns:c15="http://schemas.microsoft.com/office/drawing/2012/chart">
                      <c:ext xmlns:c15="http://schemas.microsoft.com/office/drawing/2012/chart" uri="{02D57815-91ED-43cb-92C2-25804820EDAC}">
                        <c15:formulaRef>
                          <c15:sqref>'particle size data'!$K$2</c15:sqref>
                        </c15:formulaRef>
                      </c:ext>
                    </c:extLst>
                    <c:strCache>
                      <c:ptCount val="1"/>
                      <c:pt idx="0">
                        <c:v>Pea flour first toasted</c:v>
                      </c:pt>
                    </c:strCache>
                  </c:strRef>
                </c:tx>
                <c:spPr>
                  <a:ln w="19050" cap="rnd">
                    <a:solidFill>
                      <a:schemeClr val="accent2"/>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data'!$K$3:$K$54</c15:sqref>
                        </c15:formulaRef>
                      </c:ext>
                    </c:extLst>
                    <c:numCache>
                      <c:formatCode>General</c:formatCode>
                      <c:ptCount val="52"/>
                      <c:pt idx="0">
                        <c:v>0</c:v>
                      </c:pt>
                      <c:pt idx="1">
                        <c:v>0</c:v>
                      </c:pt>
                      <c:pt idx="2">
                        <c:v>3.4798999999999997E-2</c:v>
                      </c:pt>
                      <c:pt idx="3">
                        <c:v>0.137876</c:v>
                      </c:pt>
                      <c:pt idx="4">
                        <c:v>0.29173399999999999</c:v>
                      </c:pt>
                      <c:pt idx="5">
                        <c:v>0.429064</c:v>
                      </c:pt>
                      <c:pt idx="6">
                        <c:v>0.58349799999999996</c:v>
                      </c:pt>
                      <c:pt idx="7">
                        <c:v>0.73344799999999999</c:v>
                      </c:pt>
                      <c:pt idx="8">
                        <c:v>0.87766</c:v>
                      </c:pt>
                      <c:pt idx="9">
                        <c:v>1.0150509999999999</c:v>
                      </c:pt>
                      <c:pt idx="10">
                        <c:v>1.1485780000000001</c:v>
                      </c:pt>
                      <c:pt idx="11">
                        <c:v>1.2868539999999999</c:v>
                      </c:pt>
                      <c:pt idx="12">
                        <c:v>1.4471540000000001</c:v>
                      </c:pt>
                      <c:pt idx="13">
                        <c:v>1.658617</c:v>
                      </c:pt>
                      <c:pt idx="14">
                        <c:v>1.9481139999999999</c:v>
                      </c:pt>
                      <c:pt idx="15">
                        <c:v>2.3540700000000001</c:v>
                      </c:pt>
                      <c:pt idx="16">
                        <c:v>2.897837</c:v>
                      </c:pt>
                      <c:pt idx="17">
                        <c:v>3.6076190000000001</c:v>
                      </c:pt>
                      <c:pt idx="18">
                        <c:v>4.4577470000000003</c:v>
                      </c:pt>
                      <c:pt idx="19">
                        <c:v>5.4370750000000001</c:v>
                      </c:pt>
                      <c:pt idx="20">
                        <c:v>6.4420789999999997</c:v>
                      </c:pt>
                      <c:pt idx="21">
                        <c:v>7.3937249999999999</c:v>
                      </c:pt>
                      <c:pt idx="22">
                        <c:v>8.1372999999999998</c:v>
                      </c:pt>
                      <c:pt idx="23">
                        <c:v>8.5606469999999995</c:v>
                      </c:pt>
                      <c:pt idx="24">
                        <c:v>8.5545200000000001</c:v>
                      </c:pt>
                      <c:pt idx="25">
                        <c:v>8.0771929999999994</c:v>
                      </c:pt>
                      <c:pt idx="26">
                        <c:v>7.1645310000000002</c:v>
                      </c:pt>
                      <c:pt idx="27">
                        <c:v>5.9211400000000003</c:v>
                      </c:pt>
                      <c:pt idx="28">
                        <c:v>4.4970210000000002</c:v>
                      </c:pt>
                      <c:pt idx="29">
                        <c:v>3.099386</c:v>
                      </c:pt>
                      <c:pt idx="30">
                        <c:v>1.677395</c:v>
                      </c:pt>
                      <c:pt idx="31">
                        <c:v>0.12826799999999999</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4-6328-4FC7-9C8B-5CD0F97D1AFF}"/>
                  </c:ext>
                </c:extLst>
              </c15:ser>
            </c15:filteredScatterSeries>
            <c15:filteredScatterSeries>
              <c15:ser>
                <c:idx val="9"/>
                <c:order val="9"/>
                <c:tx>
                  <c:strRef>
                    <c:extLst xmlns:c15="http://schemas.microsoft.com/office/drawing/2012/chart">
                      <c:ext xmlns:c15="http://schemas.microsoft.com/office/drawing/2012/chart" uri="{02D57815-91ED-43cb-92C2-25804820EDAC}">
                        <c15:formulaRef>
                          <c15:sqref>'particle size data'!$L$2</c15:sqref>
                        </c15:formulaRef>
                      </c:ext>
                    </c:extLst>
                    <c:strCache>
                      <c:ptCount val="1"/>
                      <c:pt idx="0">
                        <c:v>Pea flour not toasted</c:v>
                      </c:pt>
                    </c:strCache>
                  </c:strRef>
                </c:tx>
                <c:spPr>
                  <a:ln w="19050" cap="rnd">
                    <a:solidFill>
                      <a:srgbClr val="FFC000"/>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data'!$L$3:$L$54</c15:sqref>
                        </c15:formulaRef>
                      </c:ext>
                    </c:extLst>
                    <c:numCache>
                      <c:formatCode>General</c:formatCode>
                      <c:ptCount val="52"/>
                      <c:pt idx="0">
                        <c:v>0</c:v>
                      </c:pt>
                      <c:pt idx="1">
                        <c:v>0</c:v>
                      </c:pt>
                      <c:pt idx="2">
                        <c:v>4.0258000000000002E-2</c:v>
                      </c:pt>
                      <c:pt idx="3">
                        <c:v>0.159361</c:v>
                      </c:pt>
                      <c:pt idx="4">
                        <c:v>0.33822999999999998</c:v>
                      </c:pt>
                      <c:pt idx="5">
                        <c:v>0.50417699999999999</c:v>
                      </c:pt>
                      <c:pt idx="6">
                        <c:v>0.69353699999999996</c:v>
                      </c:pt>
                      <c:pt idx="7">
                        <c:v>0.87767799999999996</c:v>
                      </c:pt>
                      <c:pt idx="8">
                        <c:v>1.0489040000000001</c:v>
                      </c:pt>
                      <c:pt idx="9">
                        <c:v>1.1986589999999999</c:v>
                      </c:pt>
                      <c:pt idx="10">
                        <c:v>1.3228310000000001</c:v>
                      </c:pt>
                      <c:pt idx="11">
                        <c:v>1.4222939999999999</c:v>
                      </c:pt>
                      <c:pt idx="12">
                        <c:v>1.5073209999999999</c:v>
                      </c:pt>
                      <c:pt idx="13">
                        <c:v>1.6023270000000001</c:v>
                      </c:pt>
                      <c:pt idx="14">
                        <c:v>1.7364869999999999</c:v>
                      </c:pt>
                      <c:pt idx="15">
                        <c:v>1.9528380000000001</c:v>
                      </c:pt>
                      <c:pt idx="16">
                        <c:v>2.2918080000000001</c:v>
                      </c:pt>
                      <c:pt idx="17">
                        <c:v>2.799356</c:v>
                      </c:pt>
                      <c:pt idx="18">
                        <c:v>3.4852590000000001</c:v>
                      </c:pt>
                      <c:pt idx="19">
                        <c:v>4.3659160000000004</c:v>
                      </c:pt>
                      <c:pt idx="20">
                        <c:v>5.3697220000000003</c:v>
                      </c:pt>
                      <c:pt idx="21">
                        <c:v>6.4369100000000001</c:v>
                      </c:pt>
                      <c:pt idx="22">
                        <c:v>7.4121649999999999</c:v>
                      </c:pt>
                      <c:pt idx="23">
                        <c:v>8.1689159999999994</c:v>
                      </c:pt>
                      <c:pt idx="24">
                        <c:v>8.5502800000000008</c:v>
                      </c:pt>
                      <c:pt idx="25">
                        <c:v>8.4631229999999995</c:v>
                      </c:pt>
                      <c:pt idx="26">
                        <c:v>7.8809959999999997</c:v>
                      </c:pt>
                      <c:pt idx="27">
                        <c:v>6.855702</c:v>
                      </c:pt>
                      <c:pt idx="28">
                        <c:v>5.5291899999999998</c:v>
                      </c:pt>
                      <c:pt idx="29">
                        <c:v>4.0719969999999996</c:v>
                      </c:pt>
                      <c:pt idx="30">
                        <c:v>2.6401940000000002</c:v>
                      </c:pt>
                      <c:pt idx="31">
                        <c:v>1.2349380000000001</c:v>
                      </c:pt>
                      <c:pt idx="32">
                        <c:v>3.8625E-2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5-6328-4FC7-9C8B-5CD0F97D1AFF}"/>
                  </c:ext>
                </c:extLst>
              </c15:ser>
            </c15:filteredScatterSeries>
            <c15:filteredScatterSeries>
              <c15:ser>
                <c:idx val="10"/>
                <c:order val="10"/>
                <c:tx>
                  <c:strRef>
                    <c:extLst xmlns:c15="http://schemas.microsoft.com/office/drawing/2012/chart">
                      <c:ext xmlns:c15="http://schemas.microsoft.com/office/drawing/2012/chart" uri="{02D57815-91ED-43cb-92C2-25804820EDAC}">
                        <c15:formulaRef>
                          <c15:sqref>'particle size data'!$M$2</c15:sqref>
                        </c15:formulaRef>
                      </c:ext>
                    </c:extLst>
                    <c:strCache>
                      <c:ptCount val="1"/>
                      <c:pt idx="0">
                        <c:v>Faba flour toasted</c:v>
                      </c:pt>
                    </c:strCache>
                  </c:strRef>
                </c:tx>
                <c:spPr>
                  <a:ln w="19050" cap="rnd">
                    <a:solidFill>
                      <a:schemeClr val="accent4"/>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data'!$M$3:$M$54</c15:sqref>
                        </c15:formulaRef>
                      </c:ext>
                    </c:extLst>
                    <c:numCache>
                      <c:formatCode>General</c:formatCode>
                      <c:ptCount val="52"/>
                      <c:pt idx="0">
                        <c:v>0</c:v>
                      </c:pt>
                      <c:pt idx="1">
                        <c:v>0</c:v>
                      </c:pt>
                      <c:pt idx="2">
                        <c:v>4.0243000000000001E-2</c:v>
                      </c:pt>
                      <c:pt idx="3">
                        <c:v>0.15806400000000001</c:v>
                      </c:pt>
                      <c:pt idx="4">
                        <c:v>0.328185</c:v>
                      </c:pt>
                      <c:pt idx="5">
                        <c:v>0.479296</c:v>
                      </c:pt>
                      <c:pt idx="6">
                        <c:v>0.64982099999999998</c:v>
                      </c:pt>
                      <c:pt idx="7">
                        <c:v>0.818465</c:v>
                      </c:pt>
                      <c:pt idx="8">
                        <c:v>0.98731100000000005</c:v>
                      </c:pt>
                      <c:pt idx="9">
                        <c:v>1.1586799999999999</c:v>
                      </c:pt>
                      <c:pt idx="10">
                        <c:v>1.33891</c:v>
                      </c:pt>
                      <c:pt idx="11">
                        <c:v>1.540656</c:v>
                      </c:pt>
                      <c:pt idx="12">
                        <c:v>1.7844549999999999</c:v>
                      </c:pt>
                      <c:pt idx="13">
                        <c:v>2.1013999999999999</c:v>
                      </c:pt>
                      <c:pt idx="14">
                        <c:v>2.514059</c:v>
                      </c:pt>
                      <c:pt idx="15">
                        <c:v>3.0542660000000001</c:v>
                      </c:pt>
                      <c:pt idx="16">
                        <c:v>3.7250350000000001</c:v>
                      </c:pt>
                      <c:pt idx="17">
                        <c:v>4.5352839999999999</c:v>
                      </c:pt>
                      <c:pt idx="18">
                        <c:v>5.4289009999999998</c:v>
                      </c:pt>
                      <c:pt idx="19">
                        <c:v>6.3682639999999999</c:v>
                      </c:pt>
                      <c:pt idx="20">
                        <c:v>7.2308519999999996</c:v>
                      </c:pt>
                      <c:pt idx="21">
                        <c:v>7.9272119999999999</c:v>
                      </c:pt>
                      <c:pt idx="22">
                        <c:v>8.323658</c:v>
                      </c:pt>
                      <c:pt idx="23">
                        <c:v>8.3374290000000002</c:v>
                      </c:pt>
                      <c:pt idx="24">
                        <c:v>7.9231389999999999</c:v>
                      </c:pt>
                      <c:pt idx="25">
                        <c:v>7.0942470000000002</c:v>
                      </c:pt>
                      <c:pt idx="26">
                        <c:v>5.946574</c:v>
                      </c:pt>
                      <c:pt idx="27">
                        <c:v>4.6076639999999998</c:v>
                      </c:pt>
                      <c:pt idx="28">
                        <c:v>3.2427800000000002</c:v>
                      </c:pt>
                      <c:pt idx="29">
                        <c:v>1.8610469999999999</c:v>
                      </c:pt>
                      <c:pt idx="30">
                        <c:v>0.49410700000000002</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A-6328-4FC7-9C8B-5CD0F97D1AFF}"/>
                  </c:ext>
                </c:extLst>
              </c15:ser>
            </c15:filteredScatterSeries>
            <c15:filteredScatterSeries>
              <c15:ser>
                <c:idx val="11"/>
                <c:order val="11"/>
                <c:tx>
                  <c:strRef>
                    <c:extLst xmlns:c15="http://schemas.microsoft.com/office/drawing/2012/chart">
                      <c:ext xmlns:c15="http://schemas.microsoft.com/office/drawing/2012/chart" uri="{02D57815-91ED-43cb-92C2-25804820EDAC}">
                        <c15:formulaRef>
                          <c15:sqref>'particle size data'!$N$2</c15:sqref>
                        </c15:formulaRef>
                      </c:ext>
                    </c:extLst>
                    <c:strCache>
                      <c:ptCount val="1"/>
                      <c:pt idx="0">
                        <c:v>Faba flour not toasted</c:v>
                      </c:pt>
                    </c:strCache>
                  </c:strRef>
                </c:tx>
                <c:spPr>
                  <a:ln w="19050" cap="rnd">
                    <a:solidFill>
                      <a:schemeClr val="accent6"/>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data'!$N$3:$N$54</c15:sqref>
                        </c15:formulaRef>
                      </c:ext>
                    </c:extLst>
                    <c:numCache>
                      <c:formatCode>General</c:formatCode>
                      <c:ptCount val="52"/>
                      <c:pt idx="0">
                        <c:v>0</c:v>
                      </c:pt>
                      <c:pt idx="1">
                        <c:v>0</c:v>
                      </c:pt>
                      <c:pt idx="2">
                        <c:v>5.5280999999999997E-2</c:v>
                      </c:pt>
                      <c:pt idx="3">
                        <c:v>0.21592</c:v>
                      </c:pt>
                      <c:pt idx="4">
                        <c:v>0.44531399999999999</c:v>
                      </c:pt>
                      <c:pt idx="5">
                        <c:v>0.65720800000000001</c:v>
                      </c:pt>
                      <c:pt idx="6">
                        <c:v>0.89770899999999998</c:v>
                      </c:pt>
                      <c:pt idx="7">
                        <c:v>1.131521</c:v>
                      </c:pt>
                      <c:pt idx="8">
                        <c:v>1.3512869999999999</c:v>
                      </c:pt>
                      <c:pt idx="9">
                        <c:v>1.5493440000000001</c:v>
                      </c:pt>
                      <c:pt idx="10">
                        <c:v>1.723786</c:v>
                      </c:pt>
                      <c:pt idx="11">
                        <c:v>1.879537</c:v>
                      </c:pt>
                      <c:pt idx="12">
                        <c:v>2.0332569999999999</c:v>
                      </c:pt>
                      <c:pt idx="13">
                        <c:v>2.2168369999999999</c:v>
                      </c:pt>
                      <c:pt idx="14">
                        <c:v>2.461757</c:v>
                      </c:pt>
                      <c:pt idx="15">
                        <c:v>2.8113760000000001</c:v>
                      </c:pt>
                      <c:pt idx="16">
                        <c:v>3.2937189999999998</c:v>
                      </c:pt>
                      <c:pt idx="17">
                        <c:v>3.937376</c:v>
                      </c:pt>
                      <c:pt idx="18">
                        <c:v>4.71685</c:v>
                      </c:pt>
                      <c:pt idx="19">
                        <c:v>5.6130740000000001</c:v>
                      </c:pt>
                      <c:pt idx="20">
                        <c:v>6.5173379999999996</c:v>
                      </c:pt>
                      <c:pt idx="21">
                        <c:v>7.3403559999999999</c:v>
                      </c:pt>
                      <c:pt idx="22">
                        <c:v>7.9288319999999999</c:v>
                      </c:pt>
                      <c:pt idx="23">
                        <c:v>8.1734299999999998</c:v>
                      </c:pt>
                      <c:pt idx="24">
                        <c:v>7.9844410000000003</c:v>
                      </c:pt>
                      <c:pt idx="25">
                        <c:v>7.3383529999999997</c:v>
                      </c:pt>
                      <c:pt idx="26">
                        <c:v>6.2992869999999996</c:v>
                      </c:pt>
                      <c:pt idx="27">
                        <c:v>4.9796129999999996</c:v>
                      </c:pt>
                      <c:pt idx="28">
                        <c:v>3.5599059999999998</c:v>
                      </c:pt>
                      <c:pt idx="29">
                        <c:v>2.1462539999999999</c:v>
                      </c:pt>
                      <c:pt idx="30">
                        <c:v>0.73327500000000001</c:v>
                      </c:pt>
                      <c:pt idx="31">
                        <c:v>7.7629999999999999E-3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B-6328-4FC7-9C8B-5CD0F97D1AFF}"/>
                  </c:ext>
                </c:extLst>
              </c15:ser>
            </c15:filteredScatterSeries>
          </c:ext>
        </c:extLst>
      </c:scatterChart>
      <c:valAx>
        <c:axId val="379314024"/>
        <c:scaling>
          <c:logBase val="10"/>
          <c:orientation val="minMax"/>
          <c:max val="100"/>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particle size [µm]</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26160"/>
        <c:crosses val="autoZero"/>
        <c:crossBetween val="midCat"/>
      </c:valAx>
      <c:valAx>
        <c:axId val="379326160"/>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distribution density</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14024"/>
        <c:crosses val="autoZero"/>
        <c:crossBetween val="midCat"/>
      </c:valAx>
      <c:spPr>
        <a:noFill/>
        <a:ln>
          <a:noFill/>
        </a:ln>
        <a:effectLst/>
      </c:spPr>
    </c:plotArea>
    <c:legend>
      <c:legendPos val="b"/>
      <c:layout>
        <c:manualLayout>
          <c:xMode val="edge"/>
          <c:yMode val="edge"/>
          <c:x val="6.0451614340286675E-2"/>
          <c:y val="0.15279555224546565"/>
          <c:w val="0.27372194812282125"/>
          <c:h val="0.32564329390453844"/>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baseline="0"/>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8.0539916018370766E-2"/>
          <c:y val="1.973474636189174E-2"/>
        </c:manualLayout>
      </c:layout>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195939775377627E-2"/>
          <c:y val="0.13247986290011976"/>
          <c:w val="0.86402469484525835"/>
          <c:h val="0.76559361295700412"/>
        </c:manualLayout>
      </c:layout>
      <c:scatterChart>
        <c:scatterStyle val="smoothMarker"/>
        <c:varyColors val="0"/>
        <c:ser>
          <c:idx val="0"/>
          <c:order val="0"/>
          <c:tx>
            <c:strRef>
              <c:f>'particle size data'!$C$2</c:f>
              <c:strCache>
                <c:ptCount val="1"/>
                <c:pt idx="0">
                  <c:v>Pea protein first toasted</c:v>
                </c:pt>
              </c:strCache>
            </c:strRef>
          </c:tx>
          <c:spPr>
            <a:ln w="19050" cap="rnd">
              <a:solidFill>
                <a:schemeClr val="accent2"/>
              </a:solidFill>
              <a:prstDash val="sysDash"/>
              <a:round/>
            </a:ln>
            <a:effectLst/>
          </c:spPr>
          <c:marker>
            <c:symbol val="none"/>
          </c:marker>
          <c:xVal>
            <c:numRef>
              <c:f>'particle size data'!$B$4:$B$55</c:f>
              <c:numCache>
                <c:formatCode>General</c:formatCode>
                <c:ptCount val="52"/>
                <c:pt idx="0">
                  <c:v>0.95499299999999998</c:v>
                </c:pt>
                <c:pt idx="1">
                  <c:v>1.0964780000000001</c:v>
                </c:pt>
                <c:pt idx="2">
                  <c:v>1.2589250000000001</c:v>
                </c:pt>
                <c:pt idx="3">
                  <c:v>1.4454400000000001</c:v>
                </c:pt>
                <c:pt idx="4">
                  <c:v>1.6595869999999999</c:v>
                </c:pt>
                <c:pt idx="5">
                  <c:v>1.9054610000000001</c:v>
                </c:pt>
                <c:pt idx="6">
                  <c:v>2.1877620000000002</c:v>
                </c:pt>
                <c:pt idx="7">
                  <c:v>2.5118860000000001</c:v>
                </c:pt>
                <c:pt idx="8">
                  <c:v>2.8840309999999998</c:v>
                </c:pt>
                <c:pt idx="9">
                  <c:v>3.3113109999999999</c:v>
                </c:pt>
                <c:pt idx="10">
                  <c:v>3.8018939999999999</c:v>
                </c:pt>
                <c:pt idx="11">
                  <c:v>4.3651580000000001</c:v>
                </c:pt>
                <c:pt idx="12">
                  <c:v>5.0118720000000003</c:v>
                </c:pt>
                <c:pt idx="13">
                  <c:v>5.7543990000000003</c:v>
                </c:pt>
                <c:pt idx="14">
                  <c:v>6.6069339999999999</c:v>
                </c:pt>
                <c:pt idx="15">
                  <c:v>7.5857760000000001</c:v>
                </c:pt>
                <c:pt idx="16">
                  <c:v>8.7096359999999997</c:v>
                </c:pt>
                <c:pt idx="17">
                  <c:v>10</c:v>
                </c:pt>
                <c:pt idx="18">
                  <c:v>11.481536</c:v>
                </c:pt>
                <c:pt idx="19">
                  <c:v>13.182567000000001</c:v>
                </c:pt>
                <c:pt idx="20">
                  <c:v>15.135612</c:v>
                </c:pt>
                <c:pt idx="21">
                  <c:v>17.378008000000001</c:v>
                </c:pt>
                <c:pt idx="22">
                  <c:v>19.952622999999999</c:v>
                </c:pt>
                <c:pt idx="23">
                  <c:v>22.908677000000001</c:v>
                </c:pt>
                <c:pt idx="24">
                  <c:v>26.302679999999999</c:v>
                </c:pt>
                <c:pt idx="25">
                  <c:v>30.199517</c:v>
                </c:pt>
                <c:pt idx="26">
                  <c:v>34.673684999999999</c:v>
                </c:pt>
                <c:pt idx="27">
                  <c:v>39.810716999999997</c:v>
                </c:pt>
                <c:pt idx="28">
                  <c:v>45.708818999999998</c:v>
                </c:pt>
                <c:pt idx="29">
                  <c:v>52.480746000000003</c:v>
                </c:pt>
                <c:pt idx="30">
                  <c:v>60.255958999999997</c:v>
                </c:pt>
                <c:pt idx="31">
                  <c:v>69.183097000000004</c:v>
                </c:pt>
                <c:pt idx="32">
                  <c:v>79.432822999999999</c:v>
                </c:pt>
                <c:pt idx="33">
                  <c:v>91.201083999999994</c:v>
                </c:pt>
                <c:pt idx="34">
                  <c:v>104.712855</c:v>
                </c:pt>
                <c:pt idx="35">
                  <c:v>120.226443</c:v>
                </c:pt>
                <c:pt idx="36">
                  <c:v>138.03842599999999</c:v>
                </c:pt>
                <c:pt idx="37">
                  <c:v>158.48931899999999</c:v>
                </c:pt>
                <c:pt idx="38">
                  <c:v>181.97008600000001</c:v>
                </c:pt>
                <c:pt idx="39">
                  <c:v>208.92961299999999</c:v>
                </c:pt>
                <c:pt idx="40">
                  <c:v>239.88329200000001</c:v>
                </c:pt>
                <c:pt idx="41">
                  <c:v>275.42286999999999</c:v>
                </c:pt>
                <c:pt idx="42">
                  <c:v>316.22776599999997</c:v>
                </c:pt>
                <c:pt idx="43">
                  <c:v>363.07805500000001</c:v>
                </c:pt>
                <c:pt idx="44">
                  <c:v>416.86938300000003</c:v>
                </c:pt>
                <c:pt idx="45">
                  <c:v>478.63009199999999</c:v>
                </c:pt>
                <c:pt idx="46">
                  <c:v>549.54087400000003</c:v>
                </c:pt>
                <c:pt idx="47">
                  <c:v>630.95734400000003</c:v>
                </c:pt>
                <c:pt idx="48">
                  <c:v>724.43596000000002</c:v>
                </c:pt>
                <c:pt idx="49">
                  <c:v>831.76377100000002</c:v>
                </c:pt>
                <c:pt idx="50">
                  <c:v>954.99258599999996</c:v>
                </c:pt>
                <c:pt idx="51">
                  <c:v>1096.478196</c:v>
                </c:pt>
              </c:numCache>
            </c:numRef>
          </c:xVal>
          <c:yVal>
            <c:numRef>
              <c:f>'particle size data'!$C$4:$C$55</c:f>
              <c:numCache>
                <c:formatCode>General</c:formatCode>
                <c:ptCount val="52"/>
                <c:pt idx="0">
                  <c:v>0</c:v>
                </c:pt>
                <c:pt idx="1">
                  <c:v>4.4662E-2</c:v>
                </c:pt>
                <c:pt idx="2">
                  <c:v>0.162883</c:v>
                </c:pt>
                <c:pt idx="3">
                  <c:v>0.28670299999999999</c:v>
                </c:pt>
                <c:pt idx="4">
                  <c:v>0.41505300000000001</c:v>
                </c:pt>
                <c:pt idx="5">
                  <c:v>0.587808</c:v>
                </c:pt>
                <c:pt idx="6">
                  <c:v>0.81351899999999999</c:v>
                </c:pt>
                <c:pt idx="7">
                  <c:v>1.117008</c:v>
                </c:pt>
                <c:pt idx="8">
                  <c:v>1.5165249999999999</c:v>
                </c:pt>
                <c:pt idx="9">
                  <c:v>2.025738</c:v>
                </c:pt>
                <c:pt idx="10">
                  <c:v>2.65801</c:v>
                </c:pt>
                <c:pt idx="11">
                  <c:v>3.4075859999999998</c:v>
                </c:pt>
                <c:pt idx="12">
                  <c:v>4.2622229999999997</c:v>
                </c:pt>
                <c:pt idx="13">
                  <c:v>5.173756</c:v>
                </c:pt>
                <c:pt idx="14">
                  <c:v>6.0993130000000004</c:v>
                </c:pt>
                <c:pt idx="15">
                  <c:v>6.9428780000000003</c:v>
                </c:pt>
                <c:pt idx="16">
                  <c:v>7.640917</c:v>
                </c:pt>
                <c:pt idx="17">
                  <c:v>8.0902360000000009</c:v>
                </c:pt>
                <c:pt idx="18">
                  <c:v>8.2366989999999998</c:v>
                </c:pt>
                <c:pt idx="19">
                  <c:v>8.0406440000000003</c:v>
                </c:pt>
                <c:pt idx="20">
                  <c:v>7.5027889999999999</c:v>
                </c:pt>
                <c:pt idx="21">
                  <c:v>6.6855599999999997</c:v>
                </c:pt>
                <c:pt idx="22">
                  <c:v>5.6562910000000004</c:v>
                </c:pt>
                <c:pt idx="23">
                  <c:v>4.5422229999999999</c:v>
                </c:pt>
                <c:pt idx="24">
                  <c:v>3.4349660000000002</c:v>
                </c:pt>
                <c:pt idx="25">
                  <c:v>2.436928</c:v>
                </c:pt>
                <c:pt idx="26">
                  <c:v>1.602922</c:v>
                </c:pt>
                <c:pt idx="27">
                  <c:v>0.61616300000000002</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0-BFF7-46E8-A972-B4B634F5B974}"/>
            </c:ext>
          </c:extLst>
        </c:ser>
        <c:ser>
          <c:idx val="1"/>
          <c:order val="1"/>
          <c:tx>
            <c:strRef>
              <c:f>'particle size data'!$D$2</c:f>
              <c:strCache>
                <c:ptCount val="1"/>
                <c:pt idx="0">
                  <c:v>Faba protein first toasted</c:v>
                </c:pt>
              </c:strCache>
            </c:strRef>
          </c:tx>
          <c:spPr>
            <a:ln w="19050" cap="rnd">
              <a:solidFill>
                <a:schemeClr val="accent6">
                  <a:lumMod val="75000"/>
                </a:schemeClr>
              </a:solidFill>
              <a:prstDash val="sysDash"/>
              <a:round/>
            </a:ln>
            <a:effectLst/>
          </c:spPr>
          <c:marker>
            <c:symbol val="none"/>
          </c:marker>
          <c:xVal>
            <c:numRef>
              <c:f>'particle size data'!$B$4:$B$55</c:f>
              <c:numCache>
                <c:formatCode>General</c:formatCode>
                <c:ptCount val="52"/>
                <c:pt idx="0">
                  <c:v>0.95499299999999998</c:v>
                </c:pt>
                <c:pt idx="1">
                  <c:v>1.0964780000000001</c:v>
                </c:pt>
                <c:pt idx="2">
                  <c:v>1.2589250000000001</c:v>
                </c:pt>
                <c:pt idx="3">
                  <c:v>1.4454400000000001</c:v>
                </c:pt>
                <c:pt idx="4">
                  <c:v>1.6595869999999999</c:v>
                </c:pt>
                <c:pt idx="5">
                  <c:v>1.9054610000000001</c:v>
                </c:pt>
                <c:pt idx="6">
                  <c:v>2.1877620000000002</c:v>
                </c:pt>
                <c:pt idx="7">
                  <c:v>2.5118860000000001</c:v>
                </c:pt>
                <c:pt idx="8">
                  <c:v>2.8840309999999998</c:v>
                </c:pt>
                <c:pt idx="9">
                  <c:v>3.3113109999999999</c:v>
                </c:pt>
                <c:pt idx="10">
                  <c:v>3.8018939999999999</c:v>
                </c:pt>
                <c:pt idx="11">
                  <c:v>4.3651580000000001</c:v>
                </c:pt>
                <c:pt idx="12">
                  <c:v>5.0118720000000003</c:v>
                </c:pt>
                <c:pt idx="13">
                  <c:v>5.7543990000000003</c:v>
                </c:pt>
                <c:pt idx="14">
                  <c:v>6.6069339999999999</c:v>
                </c:pt>
                <c:pt idx="15">
                  <c:v>7.5857760000000001</c:v>
                </c:pt>
                <c:pt idx="16">
                  <c:v>8.7096359999999997</c:v>
                </c:pt>
                <c:pt idx="17">
                  <c:v>10</c:v>
                </c:pt>
                <c:pt idx="18">
                  <c:v>11.481536</c:v>
                </c:pt>
                <c:pt idx="19">
                  <c:v>13.182567000000001</c:v>
                </c:pt>
                <c:pt idx="20">
                  <c:v>15.135612</c:v>
                </c:pt>
                <c:pt idx="21">
                  <c:v>17.378008000000001</c:v>
                </c:pt>
                <c:pt idx="22">
                  <c:v>19.952622999999999</c:v>
                </c:pt>
                <c:pt idx="23">
                  <c:v>22.908677000000001</c:v>
                </c:pt>
                <c:pt idx="24">
                  <c:v>26.302679999999999</c:v>
                </c:pt>
                <c:pt idx="25">
                  <c:v>30.199517</c:v>
                </c:pt>
                <c:pt idx="26">
                  <c:v>34.673684999999999</c:v>
                </c:pt>
                <c:pt idx="27">
                  <c:v>39.810716999999997</c:v>
                </c:pt>
                <c:pt idx="28">
                  <c:v>45.708818999999998</c:v>
                </c:pt>
                <c:pt idx="29">
                  <c:v>52.480746000000003</c:v>
                </c:pt>
                <c:pt idx="30">
                  <c:v>60.255958999999997</c:v>
                </c:pt>
                <c:pt idx="31">
                  <c:v>69.183097000000004</c:v>
                </c:pt>
                <c:pt idx="32">
                  <c:v>79.432822999999999</c:v>
                </c:pt>
                <c:pt idx="33">
                  <c:v>91.201083999999994</c:v>
                </c:pt>
                <c:pt idx="34">
                  <c:v>104.712855</c:v>
                </c:pt>
                <c:pt idx="35">
                  <c:v>120.226443</c:v>
                </c:pt>
                <c:pt idx="36">
                  <c:v>138.03842599999999</c:v>
                </c:pt>
                <c:pt idx="37">
                  <c:v>158.48931899999999</c:v>
                </c:pt>
                <c:pt idx="38">
                  <c:v>181.97008600000001</c:v>
                </c:pt>
                <c:pt idx="39">
                  <c:v>208.92961299999999</c:v>
                </c:pt>
                <c:pt idx="40">
                  <c:v>239.88329200000001</c:v>
                </c:pt>
                <c:pt idx="41">
                  <c:v>275.42286999999999</c:v>
                </c:pt>
                <c:pt idx="42">
                  <c:v>316.22776599999997</c:v>
                </c:pt>
                <c:pt idx="43">
                  <c:v>363.07805500000001</c:v>
                </c:pt>
                <c:pt idx="44">
                  <c:v>416.86938300000003</c:v>
                </c:pt>
                <c:pt idx="45">
                  <c:v>478.63009199999999</c:v>
                </c:pt>
                <c:pt idx="46">
                  <c:v>549.54087400000003</c:v>
                </c:pt>
                <c:pt idx="47">
                  <c:v>630.95734400000003</c:v>
                </c:pt>
                <c:pt idx="48">
                  <c:v>724.43596000000002</c:v>
                </c:pt>
                <c:pt idx="49">
                  <c:v>831.76377100000002</c:v>
                </c:pt>
                <c:pt idx="50">
                  <c:v>954.99258599999996</c:v>
                </c:pt>
                <c:pt idx="51">
                  <c:v>1096.478196</c:v>
                </c:pt>
              </c:numCache>
            </c:numRef>
          </c:xVal>
          <c:yVal>
            <c:numRef>
              <c:f>'particle size data'!$D$4:$D$55</c:f>
              <c:numCache>
                <c:formatCode>General</c:formatCode>
                <c:ptCount val="52"/>
                <c:pt idx="0">
                  <c:v>0</c:v>
                </c:pt>
                <c:pt idx="1">
                  <c:v>1.7125999999999999E-2</c:v>
                </c:pt>
                <c:pt idx="2">
                  <c:v>9.4649999999999998E-2</c:v>
                </c:pt>
                <c:pt idx="3">
                  <c:v>0.31849699999999997</c:v>
                </c:pt>
                <c:pt idx="4">
                  <c:v>0.54271899999999995</c:v>
                </c:pt>
                <c:pt idx="5">
                  <c:v>0.85987999999999998</c:v>
                </c:pt>
                <c:pt idx="6">
                  <c:v>1.2560690000000001</c:v>
                </c:pt>
                <c:pt idx="7">
                  <c:v>1.744394</c:v>
                </c:pt>
                <c:pt idx="8">
                  <c:v>2.3253599999999999</c:v>
                </c:pt>
                <c:pt idx="9">
                  <c:v>2.9951780000000001</c:v>
                </c:pt>
                <c:pt idx="10">
                  <c:v>3.7472379999999998</c:v>
                </c:pt>
                <c:pt idx="11">
                  <c:v>4.5515749999999997</c:v>
                </c:pt>
                <c:pt idx="12">
                  <c:v>5.3777679999999997</c:v>
                </c:pt>
                <c:pt idx="13">
                  <c:v>6.1672029999999998</c:v>
                </c:pt>
                <c:pt idx="14">
                  <c:v>6.8743829999999999</c:v>
                </c:pt>
                <c:pt idx="15">
                  <c:v>7.4201360000000003</c:v>
                </c:pt>
                <c:pt idx="16">
                  <c:v>7.7575630000000002</c:v>
                </c:pt>
                <c:pt idx="17">
                  <c:v>7.8298719999999999</c:v>
                </c:pt>
                <c:pt idx="18">
                  <c:v>7.6128299999999998</c:v>
                </c:pt>
                <c:pt idx="19">
                  <c:v>7.1183540000000001</c:v>
                </c:pt>
                <c:pt idx="20">
                  <c:v>6.3713090000000001</c:v>
                </c:pt>
                <c:pt idx="21">
                  <c:v>5.4585309999999998</c:v>
                </c:pt>
                <c:pt idx="22">
                  <c:v>4.4453610000000001</c:v>
                </c:pt>
                <c:pt idx="23">
                  <c:v>3.4434659999999999</c:v>
                </c:pt>
                <c:pt idx="24">
                  <c:v>2.5108670000000002</c:v>
                </c:pt>
                <c:pt idx="25">
                  <c:v>1.7283630000000001</c:v>
                </c:pt>
                <c:pt idx="26">
                  <c:v>1.0728249999999999</c:v>
                </c:pt>
                <c:pt idx="27">
                  <c:v>0.35848400000000002</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1-BFF7-46E8-A972-B4B634F5B974}"/>
            </c:ext>
          </c:extLst>
        </c:ser>
        <c:ser>
          <c:idx val="2"/>
          <c:order val="2"/>
          <c:tx>
            <c:strRef>
              <c:f>'particle size data'!$E$2</c:f>
              <c:strCache>
                <c:ptCount val="1"/>
                <c:pt idx="0">
                  <c:v>Pea protein not toasted</c:v>
                </c:pt>
              </c:strCache>
            </c:strRef>
          </c:tx>
          <c:spPr>
            <a:ln w="19050" cap="rnd">
              <a:solidFill>
                <a:schemeClr val="accent4"/>
              </a:solidFill>
              <a:prstDash val="sysDash"/>
              <a:round/>
            </a:ln>
            <a:effectLst/>
          </c:spPr>
          <c:marker>
            <c:symbol val="none"/>
          </c:marker>
          <c:xVal>
            <c:numRef>
              <c:f>'particle size data'!$B$4:$B$55</c:f>
              <c:numCache>
                <c:formatCode>General</c:formatCode>
                <c:ptCount val="52"/>
                <c:pt idx="0">
                  <c:v>0.95499299999999998</c:v>
                </c:pt>
                <c:pt idx="1">
                  <c:v>1.0964780000000001</c:v>
                </c:pt>
                <c:pt idx="2">
                  <c:v>1.2589250000000001</c:v>
                </c:pt>
                <c:pt idx="3">
                  <c:v>1.4454400000000001</c:v>
                </c:pt>
                <c:pt idx="4">
                  <c:v>1.6595869999999999</c:v>
                </c:pt>
                <c:pt idx="5">
                  <c:v>1.9054610000000001</c:v>
                </c:pt>
                <c:pt idx="6">
                  <c:v>2.1877620000000002</c:v>
                </c:pt>
                <c:pt idx="7">
                  <c:v>2.5118860000000001</c:v>
                </c:pt>
                <c:pt idx="8">
                  <c:v>2.8840309999999998</c:v>
                </c:pt>
                <c:pt idx="9">
                  <c:v>3.3113109999999999</c:v>
                </c:pt>
                <c:pt idx="10">
                  <c:v>3.8018939999999999</c:v>
                </c:pt>
                <c:pt idx="11">
                  <c:v>4.3651580000000001</c:v>
                </c:pt>
                <c:pt idx="12">
                  <c:v>5.0118720000000003</c:v>
                </c:pt>
                <c:pt idx="13">
                  <c:v>5.7543990000000003</c:v>
                </c:pt>
                <c:pt idx="14">
                  <c:v>6.6069339999999999</c:v>
                </c:pt>
                <c:pt idx="15">
                  <c:v>7.5857760000000001</c:v>
                </c:pt>
                <c:pt idx="16">
                  <c:v>8.7096359999999997</c:v>
                </c:pt>
                <c:pt idx="17">
                  <c:v>10</c:v>
                </c:pt>
                <c:pt idx="18">
                  <c:v>11.481536</c:v>
                </c:pt>
                <c:pt idx="19">
                  <c:v>13.182567000000001</c:v>
                </c:pt>
                <c:pt idx="20">
                  <c:v>15.135612</c:v>
                </c:pt>
                <c:pt idx="21">
                  <c:v>17.378008000000001</c:v>
                </c:pt>
                <c:pt idx="22">
                  <c:v>19.952622999999999</c:v>
                </c:pt>
                <c:pt idx="23">
                  <c:v>22.908677000000001</c:v>
                </c:pt>
                <c:pt idx="24">
                  <c:v>26.302679999999999</c:v>
                </c:pt>
                <c:pt idx="25">
                  <c:v>30.199517</c:v>
                </c:pt>
                <c:pt idx="26">
                  <c:v>34.673684999999999</c:v>
                </c:pt>
                <c:pt idx="27">
                  <c:v>39.810716999999997</c:v>
                </c:pt>
                <c:pt idx="28">
                  <c:v>45.708818999999998</c:v>
                </c:pt>
                <c:pt idx="29">
                  <c:v>52.480746000000003</c:v>
                </c:pt>
                <c:pt idx="30">
                  <c:v>60.255958999999997</c:v>
                </c:pt>
                <c:pt idx="31">
                  <c:v>69.183097000000004</c:v>
                </c:pt>
                <c:pt idx="32">
                  <c:v>79.432822999999999</c:v>
                </c:pt>
                <c:pt idx="33">
                  <c:v>91.201083999999994</c:v>
                </c:pt>
                <c:pt idx="34">
                  <c:v>104.712855</c:v>
                </c:pt>
                <c:pt idx="35">
                  <c:v>120.226443</c:v>
                </c:pt>
                <c:pt idx="36">
                  <c:v>138.03842599999999</c:v>
                </c:pt>
                <c:pt idx="37">
                  <c:v>158.48931899999999</c:v>
                </c:pt>
                <c:pt idx="38">
                  <c:v>181.97008600000001</c:v>
                </c:pt>
                <c:pt idx="39">
                  <c:v>208.92961299999999</c:v>
                </c:pt>
                <c:pt idx="40">
                  <c:v>239.88329200000001</c:v>
                </c:pt>
                <c:pt idx="41">
                  <c:v>275.42286999999999</c:v>
                </c:pt>
                <c:pt idx="42">
                  <c:v>316.22776599999997</c:v>
                </c:pt>
                <c:pt idx="43">
                  <c:v>363.07805500000001</c:v>
                </c:pt>
                <c:pt idx="44">
                  <c:v>416.86938300000003</c:v>
                </c:pt>
                <c:pt idx="45">
                  <c:v>478.63009199999999</c:v>
                </c:pt>
                <c:pt idx="46">
                  <c:v>549.54087400000003</c:v>
                </c:pt>
                <c:pt idx="47">
                  <c:v>630.95734400000003</c:v>
                </c:pt>
                <c:pt idx="48">
                  <c:v>724.43596000000002</c:v>
                </c:pt>
                <c:pt idx="49">
                  <c:v>831.76377100000002</c:v>
                </c:pt>
                <c:pt idx="50">
                  <c:v>954.99258599999996</c:v>
                </c:pt>
                <c:pt idx="51">
                  <c:v>1096.478196</c:v>
                </c:pt>
              </c:numCache>
            </c:numRef>
          </c:xVal>
          <c:yVal>
            <c:numRef>
              <c:f>'particle size data'!$E$4:$E$55</c:f>
              <c:numCache>
                <c:formatCode>General</c:formatCode>
                <c:ptCount val="52"/>
                <c:pt idx="0">
                  <c:v>0</c:v>
                </c:pt>
                <c:pt idx="1">
                  <c:v>4.4386000000000002E-2</c:v>
                </c:pt>
                <c:pt idx="2">
                  <c:v>0.29545700000000003</c:v>
                </c:pt>
                <c:pt idx="3">
                  <c:v>0.51909899999999998</c:v>
                </c:pt>
                <c:pt idx="4">
                  <c:v>0.82701000000000002</c:v>
                </c:pt>
                <c:pt idx="5">
                  <c:v>1.1924520000000001</c:v>
                </c:pt>
                <c:pt idx="6">
                  <c:v>1.624139</c:v>
                </c:pt>
                <c:pt idx="7">
                  <c:v>2.123856</c:v>
                </c:pt>
                <c:pt idx="8">
                  <c:v>2.6888380000000001</c:v>
                </c:pt>
                <c:pt idx="9">
                  <c:v>3.3130929999999998</c:v>
                </c:pt>
                <c:pt idx="10">
                  <c:v>3.9892300000000001</c:v>
                </c:pt>
                <c:pt idx="11">
                  <c:v>4.6919120000000003</c:v>
                </c:pt>
                <c:pt idx="12">
                  <c:v>5.3967099999999997</c:v>
                </c:pt>
                <c:pt idx="13">
                  <c:v>6.0553020000000002</c:v>
                </c:pt>
                <c:pt idx="14">
                  <c:v>6.6310599999999997</c:v>
                </c:pt>
                <c:pt idx="15">
                  <c:v>7.0601760000000002</c:v>
                </c:pt>
                <c:pt idx="16">
                  <c:v>7.305199</c:v>
                </c:pt>
                <c:pt idx="17">
                  <c:v>7.3225490000000004</c:v>
                </c:pt>
                <c:pt idx="18">
                  <c:v>7.0939560000000004</c:v>
                </c:pt>
                <c:pt idx="19">
                  <c:v>6.6340149999999998</c:v>
                </c:pt>
                <c:pt idx="20">
                  <c:v>5.9646759999999999</c:v>
                </c:pt>
                <c:pt idx="21">
                  <c:v>5.1608840000000002</c:v>
                </c:pt>
                <c:pt idx="22">
                  <c:v>4.2761849999999999</c:v>
                </c:pt>
                <c:pt idx="23">
                  <c:v>3.4009659999999999</c:v>
                </c:pt>
                <c:pt idx="24">
                  <c:v>2.5838950000000001</c:v>
                </c:pt>
                <c:pt idx="25">
                  <c:v>1.8735999999999999</c:v>
                </c:pt>
                <c:pt idx="26">
                  <c:v>1.289752</c:v>
                </c:pt>
                <c:pt idx="27">
                  <c:v>0.58783399999999997</c:v>
                </c:pt>
                <c:pt idx="28">
                  <c:v>5.3769999999999998E-2</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2-BFF7-46E8-A972-B4B634F5B974}"/>
            </c:ext>
          </c:extLst>
        </c:ser>
        <c:ser>
          <c:idx val="3"/>
          <c:order val="3"/>
          <c:tx>
            <c:strRef>
              <c:f>'particle size data'!$F$2</c:f>
              <c:strCache>
                <c:ptCount val="1"/>
                <c:pt idx="0">
                  <c:v>Faba protein not toasted</c:v>
                </c:pt>
              </c:strCache>
            </c:strRef>
          </c:tx>
          <c:spPr>
            <a:ln w="19050" cap="rnd">
              <a:solidFill>
                <a:srgbClr val="92D050"/>
              </a:solidFill>
              <a:prstDash val="sysDash"/>
              <a:round/>
            </a:ln>
            <a:effectLst/>
          </c:spPr>
          <c:marker>
            <c:symbol val="none"/>
          </c:marker>
          <c:xVal>
            <c:numRef>
              <c:f>'particle size data'!$B$4:$B$55</c:f>
              <c:numCache>
                <c:formatCode>General</c:formatCode>
                <c:ptCount val="52"/>
                <c:pt idx="0">
                  <c:v>0.95499299999999998</c:v>
                </c:pt>
                <c:pt idx="1">
                  <c:v>1.0964780000000001</c:v>
                </c:pt>
                <c:pt idx="2">
                  <c:v>1.2589250000000001</c:v>
                </c:pt>
                <c:pt idx="3">
                  <c:v>1.4454400000000001</c:v>
                </c:pt>
                <c:pt idx="4">
                  <c:v>1.6595869999999999</c:v>
                </c:pt>
                <c:pt idx="5">
                  <c:v>1.9054610000000001</c:v>
                </c:pt>
                <c:pt idx="6">
                  <c:v>2.1877620000000002</c:v>
                </c:pt>
                <c:pt idx="7">
                  <c:v>2.5118860000000001</c:v>
                </c:pt>
                <c:pt idx="8">
                  <c:v>2.8840309999999998</c:v>
                </c:pt>
                <c:pt idx="9">
                  <c:v>3.3113109999999999</c:v>
                </c:pt>
                <c:pt idx="10">
                  <c:v>3.8018939999999999</c:v>
                </c:pt>
                <c:pt idx="11">
                  <c:v>4.3651580000000001</c:v>
                </c:pt>
                <c:pt idx="12">
                  <c:v>5.0118720000000003</c:v>
                </c:pt>
                <c:pt idx="13">
                  <c:v>5.7543990000000003</c:v>
                </c:pt>
                <c:pt idx="14">
                  <c:v>6.6069339999999999</c:v>
                </c:pt>
                <c:pt idx="15">
                  <c:v>7.5857760000000001</c:v>
                </c:pt>
                <c:pt idx="16">
                  <c:v>8.7096359999999997</c:v>
                </c:pt>
                <c:pt idx="17">
                  <c:v>10</c:v>
                </c:pt>
                <c:pt idx="18">
                  <c:v>11.481536</c:v>
                </c:pt>
                <c:pt idx="19">
                  <c:v>13.182567000000001</c:v>
                </c:pt>
                <c:pt idx="20">
                  <c:v>15.135612</c:v>
                </c:pt>
                <c:pt idx="21">
                  <c:v>17.378008000000001</c:v>
                </c:pt>
                <c:pt idx="22">
                  <c:v>19.952622999999999</c:v>
                </c:pt>
                <c:pt idx="23">
                  <c:v>22.908677000000001</c:v>
                </c:pt>
                <c:pt idx="24">
                  <c:v>26.302679999999999</c:v>
                </c:pt>
                <c:pt idx="25">
                  <c:v>30.199517</c:v>
                </c:pt>
                <c:pt idx="26">
                  <c:v>34.673684999999999</c:v>
                </c:pt>
                <c:pt idx="27">
                  <c:v>39.810716999999997</c:v>
                </c:pt>
                <c:pt idx="28">
                  <c:v>45.708818999999998</c:v>
                </c:pt>
                <c:pt idx="29">
                  <c:v>52.480746000000003</c:v>
                </c:pt>
                <c:pt idx="30">
                  <c:v>60.255958999999997</c:v>
                </c:pt>
                <c:pt idx="31">
                  <c:v>69.183097000000004</c:v>
                </c:pt>
                <c:pt idx="32">
                  <c:v>79.432822999999999</c:v>
                </c:pt>
                <c:pt idx="33">
                  <c:v>91.201083999999994</c:v>
                </c:pt>
                <c:pt idx="34">
                  <c:v>104.712855</c:v>
                </c:pt>
                <c:pt idx="35">
                  <c:v>120.226443</c:v>
                </c:pt>
                <c:pt idx="36">
                  <c:v>138.03842599999999</c:v>
                </c:pt>
                <c:pt idx="37">
                  <c:v>158.48931899999999</c:v>
                </c:pt>
                <c:pt idx="38">
                  <c:v>181.97008600000001</c:v>
                </c:pt>
                <c:pt idx="39">
                  <c:v>208.92961299999999</c:v>
                </c:pt>
                <c:pt idx="40">
                  <c:v>239.88329200000001</c:v>
                </c:pt>
                <c:pt idx="41">
                  <c:v>275.42286999999999</c:v>
                </c:pt>
                <c:pt idx="42">
                  <c:v>316.22776599999997</c:v>
                </c:pt>
                <c:pt idx="43">
                  <c:v>363.07805500000001</c:v>
                </c:pt>
                <c:pt idx="44">
                  <c:v>416.86938300000003</c:v>
                </c:pt>
                <c:pt idx="45">
                  <c:v>478.63009199999999</c:v>
                </c:pt>
                <c:pt idx="46">
                  <c:v>549.54087400000003</c:v>
                </c:pt>
                <c:pt idx="47">
                  <c:v>630.95734400000003</c:v>
                </c:pt>
                <c:pt idx="48">
                  <c:v>724.43596000000002</c:v>
                </c:pt>
                <c:pt idx="49">
                  <c:v>831.76377100000002</c:v>
                </c:pt>
                <c:pt idx="50">
                  <c:v>954.99258599999996</c:v>
                </c:pt>
                <c:pt idx="51">
                  <c:v>1096.478196</c:v>
                </c:pt>
              </c:numCache>
            </c:numRef>
          </c:xVal>
          <c:yVal>
            <c:numRef>
              <c:f>'particle size data'!$F$4:$F$55</c:f>
              <c:numCache>
                <c:formatCode>General</c:formatCode>
                <c:ptCount val="52"/>
                <c:pt idx="0">
                  <c:v>0</c:v>
                </c:pt>
                <c:pt idx="1">
                  <c:v>5.4987000000000001E-2</c:v>
                </c:pt>
                <c:pt idx="2">
                  <c:v>0.225769</c:v>
                </c:pt>
                <c:pt idx="3">
                  <c:v>0.52960700000000005</c:v>
                </c:pt>
                <c:pt idx="4">
                  <c:v>0.87606099999999998</c:v>
                </c:pt>
                <c:pt idx="5">
                  <c:v>1.336724</c:v>
                </c:pt>
                <c:pt idx="6">
                  <c:v>1.8833949999999999</c:v>
                </c:pt>
                <c:pt idx="7">
                  <c:v>2.5154640000000001</c:v>
                </c:pt>
                <c:pt idx="8">
                  <c:v>3.2198449999999998</c:v>
                </c:pt>
                <c:pt idx="9">
                  <c:v>3.980315</c:v>
                </c:pt>
                <c:pt idx="10">
                  <c:v>4.7787269999999999</c:v>
                </c:pt>
                <c:pt idx="11">
                  <c:v>5.5777330000000003</c:v>
                </c:pt>
                <c:pt idx="12">
                  <c:v>6.3433279999999996</c:v>
                </c:pt>
                <c:pt idx="13">
                  <c:v>7.0155969999999996</c:v>
                </c:pt>
                <c:pt idx="14">
                  <c:v>7.5483549999999999</c:v>
                </c:pt>
                <c:pt idx="15">
                  <c:v>7.8716429999999997</c:v>
                </c:pt>
                <c:pt idx="16">
                  <c:v>7.9412640000000003</c:v>
                </c:pt>
                <c:pt idx="17">
                  <c:v>7.7217849999999997</c:v>
                </c:pt>
                <c:pt idx="18">
                  <c:v>7.199802</c:v>
                </c:pt>
                <c:pt idx="19">
                  <c:v>6.4213959999999997</c:v>
                </c:pt>
                <c:pt idx="20">
                  <c:v>5.4315119999999997</c:v>
                </c:pt>
                <c:pt idx="21">
                  <c:v>4.343934</c:v>
                </c:pt>
                <c:pt idx="22">
                  <c:v>3.2575859999999999</c:v>
                </c:pt>
                <c:pt idx="23">
                  <c:v>2.2262749999999998</c:v>
                </c:pt>
                <c:pt idx="24">
                  <c:v>1.311083</c:v>
                </c:pt>
                <c:pt idx="25">
                  <c:v>0.38781300000000002</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3-BFF7-46E8-A972-B4B634F5B974}"/>
            </c:ext>
          </c:extLst>
        </c:ser>
        <c:ser>
          <c:idx val="4"/>
          <c:order val="4"/>
          <c:tx>
            <c:strRef>
              <c:f>'particle size data'!$G$2</c:f>
              <c:strCache>
                <c:ptCount val="1"/>
                <c:pt idx="0">
                  <c:v>Pea starch first toasted</c:v>
                </c:pt>
              </c:strCache>
            </c:strRef>
          </c:tx>
          <c:spPr>
            <a:ln w="19050" cap="rnd">
              <a:solidFill>
                <a:schemeClr val="accent2"/>
              </a:solidFill>
              <a:prstDash val="dash"/>
              <a:round/>
            </a:ln>
            <a:effectLst/>
          </c:spPr>
          <c:marker>
            <c:symbol val="none"/>
          </c:marker>
          <c:xVal>
            <c:numRef>
              <c:f>'particle size data'!$B$4:$B$55</c:f>
              <c:numCache>
                <c:formatCode>General</c:formatCode>
                <c:ptCount val="52"/>
                <c:pt idx="0">
                  <c:v>0.95499299999999998</c:v>
                </c:pt>
                <c:pt idx="1">
                  <c:v>1.0964780000000001</c:v>
                </c:pt>
                <c:pt idx="2">
                  <c:v>1.2589250000000001</c:v>
                </c:pt>
                <c:pt idx="3">
                  <c:v>1.4454400000000001</c:v>
                </c:pt>
                <c:pt idx="4">
                  <c:v>1.6595869999999999</c:v>
                </c:pt>
                <c:pt idx="5">
                  <c:v>1.9054610000000001</c:v>
                </c:pt>
                <c:pt idx="6">
                  <c:v>2.1877620000000002</c:v>
                </c:pt>
                <c:pt idx="7">
                  <c:v>2.5118860000000001</c:v>
                </c:pt>
                <c:pt idx="8">
                  <c:v>2.8840309999999998</c:v>
                </c:pt>
                <c:pt idx="9">
                  <c:v>3.3113109999999999</c:v>
                </c:pt>
                <c:pt idx="10">
                  <c:v>3.8018939999999999</c:v>
                </c:pt>
                <c:pt idx="11">
                  <c:v>4.3651580000000001</c:v>
                </c:pt>
                <c:pt idx="12">
                  <c:v>5.0118720000000003</c:v>
                </c:pt>
                <c:pt idx="13">
                  <c:v>5.7543990000000003</c:v>
                </c:pt>
                <c:pt idx="14">
                  <c:v>6.6069339999999999</c:v>
                </c:pt>
                <c:pt idx="15">
                  <c:v>7.5857760000000001</c:v>
                </c:pt>
                <c:pt idx="16">
                  <c:v>8.7096359999999997</c:v>
                </c:pt>
                <c:pt idx="17">
                  <c:v>10</c:v>
                </c:pt>
                <c:pt idx="18">
                  <c:v>11.481536</c:v>
                </c:pt>
                <c:pt idx="19">
                  <c:v>13.182567000000001</c:v>
                </c:pt>
                <c:pt idx="20">
                  <c:v>15.135612</c:v>
                </c:pt>
                <c:pt idx="21">
                  <c:v>17.378008000000001</c:v>
                </c:pt>
                <c:pt idx="22">
                  <c:v>19.952622999999999</c:v>
                </c:pt>
                <c:pt idx="23">
                  <c:v>22.908677000000001</c:v>
                </c:pt>
                <c:pt idx="24">
                  <c:v>26.302679999999999</c:v>
                </c:pt>
                <c:pt idx="25">
                  <c:v>30.199517</c:v>
                </c:pt>
                <c:pt idx="26">
                  <c:v>34.673684999999999</c:v>
                </c:pt>
                <c:pt idx="27">
                  <c:v>39.810716999999997</c:v>
                </c:pt>
                <c:pt idx="28">
                  <c:v>45.708818999999998</c:v>
                </c:pt>
                <c:pt idx="29">
                  <c:v>52.480746000000003</c:v>
                </c:pt>
                <c:pt idx="30">
                  <c:v>60.255958999999997</c:v>
                </c:pt>
                <c:pt idx="31">
                  <c:v>69.183097000000004</c:v>
                </c:pt>
                <c:pt idx="32">
                  <c:v>79.432822999999999</c:v>
                </c:pt>
                <c:pt idx="33">
                  <c:v>91.201083999999994</c:v>
                </c:pt>
                <c:pt idx="34">
                  <c:v>104.712855</c:v>
                </c:pt>
                <c:pt idx="35">
                  <c:v>120.226443</c:v>
                </c:pt>
                <c:pt idx="36">
                  <c:v>138.03842599999999</c:v>
                </c:pt>
                <c:pt idx="37">
                  <c:v>158.48931899999999</c:v>
                </c:pt>
                <c:pt idx="38">
                  <c:v>181.97008600000001</c:v>
                </c:pt>
                <c:pt idx="39">
                  <c:v>208.92961299999999</c:v>
                </c:pt>
                <c:pt idx="40">
                  <c:v>239.88329200000001</c:v>
                </c:pt>
                <c:pt idx="41">
                  <c:v>275.42286999999999</c:v>
                </c:pt>
                <c:pt idx="42">
                  <c:v>316.22776599999997</c:v>
                </c:pt>
                <c:pt idx="43">
                  <c:v>363.07805500000001</c:v>
                </c:pt>
                <c:pt idx="44">
                  <c:v>416.86938300000003</c:v>
                </c:pt>
                <c:pt idx="45">
                  <c:v>478.63009199999999</c:v>
                </c:pt>
                <c:pt idx="46">
                  <c:v>549.54087400000003</c:v>
                </c:pt>
                <c:pt idx="47">
                  <c:v>630.95734400000003</c:v>
                </c:pt>
                <c:pt idx="48">
                  <c:v>724.43596000000002</c:v>
                </c:pt>
                <c:pt idx="49">
                  <c:v>831.76377100000002</c:v>
                </c:pt>
                <c:pt idx="50">
                  <c:v>954.99258599999996</c:v>
                </c:pt>
                <c:pt idx="51">
                  <c:v>1096.478196</c:v>
                </c:pt>
              </c:numCache>
            </c:numRef>
          </c:xVal>
          <c:yVal>
            <c:numRef>
              <c:f>'particle size data'!$G$4:$G$55</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6.9719999999999999E-3</c:v>
                </c:pt>
                <c:pt idx="16">
                  <c:v>0.13216600000000001</c:v>
                </c:pt>
                <c:pt idx="17">
                  <c:v>0.99390500000000004</c:v>
                </c:pt>
                <c:pt idx="18">
                  <c:v>2.406326</c:v>
                </c:pt>
                <c:pt idx="19">
                  <c:v>4.3597720000000004</c:v>
                </c:pt>
                <c:pt idx="20">
                  <c:v>6.7453690000000002</c:v>
                </c:pt>
                <c:pt idx="21">
                  <c:v>9.1797640000000005</c:v>
                </c:pt>
                <c:pt idx="22">
                  <c:v>11.31146</c:v>
                </c:pt>
                <c:pt idx="23">
                  <c:v>12.674272999999999</c:v>
                </c:pt>
                <c:pt idx="24">
                  <c:v>12.982891</c:v>
                </c:pt>
                <c:pt idx="25">
                  <c:v>12.138373</c:v>
                </c:pt>
                <c:pt idx="26">
                  <c:v>10.298556</c:v>
                </c:pt>
                <c:pt idx="27">
                  <c:v>7.8453439999999999</c:v>
                </c:pt>
                <c:pt idx="28">
                  <c:v>5.2529640000000004</c:v>
                </c:pt>
                <c:pt idx="29">
                  <c:v>2.8797169999999999</c:v>
                </c:pt>
                <c:pt idx="30">
                  <c:v>0.78104200000000001</c:v>
                </c:pt>
                <c:pt idx="31">
                  <c:v>1.1107000000000001E-2</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4-BFF7-46E8-A972-B4B634F5B974}"/>
            </c:ext>
          </c:extLst>
        </c:ser>
        <c:ser>
          <c:idx val="5"/>
          <c:order val="5"/>
          <c:tx>
            <c:strRef>
              <c:f>'particle size data'!$H$2</c:f>
              <c:strCache>
                <c:ptCount val="1"/>
                <c:pt idx="0">
                  <c:v>Faba starch first toasted</c:v>
                </c:pt>
              </c:strCache>
            </c:strRef>
          </c:tx>
          <c:spPr>
            <a:ln w="19050" cap="rnd">
              <a:solidFill>
                <a:schemeClr val="accent6">
                  <a:lumMod val="75000"/>
                </a:schemeClr>
              </a:solidFill>
              <a:prstDash val="dash"/>
              <a:round/>
            </a:ln>
            <a:effectLst/>
          </c:spPr>
          <c:marker>
            <c:symbol val="none"/>
          </c:marker>
          <c:xVal>
            <c:numRef>
              <c:f>'particle size data'!$B$4:$B$55</c:f>
              <c:numCache>
                <c:formatCode>General</c:formatCode>
                <c:ptCount val="52"/>
                <c:pt idx="0">
                  <c:v>0.95499299999999998</c:v>
                </c:pt>
                <c:pt idx="1">
                  <c:v>1.0964780000000001</c:v>
                </c:pt>
                <c:pt idx="2">
                  <c:v>1.2589250000000001</c:v>
                </c:pt>
                <c:pt idx="3">
                  <c:v>1.4454400000000001</c:v>
                </c:pt>
                <c:pt idx="4">
                  <c:v>1.6595869999999999</c:v>
                </c:pt>
                <c:pt idx="5">
                  <c:v>1.9054610000000001</c:v>
                </c:pt>
                <c:pt idx="6">
                  <c:v>2.1877620000000002</c:v>
                </c:pt>
                <c:pt idx="7">
                  <c:v>2.5118860000000001</c:v>
                </c:pt>
                <c:pt idx="8">
                  <c:v>2.8840309999999998</c:v>
                </c:pt>
                <c:pt idx="9">
                  <c:v>3.3113109999999999</c:v>
                </c:pt>
                <c:pt idx="10">
                  <c:v>3.8018939999999999</c:v>
                </c:pt>
                <c:pt idx="11">
                  <c:v>4.3651580000000001</c:v>
                </c:pt>
                <c:pt idx="12">
                  <c:v>5.0118720000000003</c:v>
                </c:pt>
                <c:pt idx="13">
                  <c:v>5.7543990000000003</c:v>
                </c:pt>
                <c:pt idx="14">
                  <c:v>6.6069339999999999</c:v>
                </c:pt>
                <c:pt idx="15">
                  <c:v>7.5857760000000001</c:v>
                </c:pt>
                <c:pt idx="16">
                  <c:v>8.7096359999999997</c:v>
                </c:pt>
                <c:pt idx="17">
                  <c:v>10</c:v>
                </c:pt>
                <c:pt idx="18">
                  <c:v>11.481536</c:v>
                </c:pt>
                <c:pt idx="19">
                  <c:v>13.182567000000001</c:v>
                </c:pt>
                <c:pt idx="20">
                  <c:v>15.135612</c:v>
                </c:pt>
                <c:pt idx="21">
                  <c:v>17.378008000000001</c:v>
                </c:pt>
                <c:pt idx="22">
                  <c:v>19.952622999999999</c:v>
                </c:pt>
                <c:pt idx="23">
                  <c:v>22.908677000000001</c:v>
                </c:pt>
                <c:pt idx="24">
                  <c:v>26.302679999999999</c:v>
                </c:pt>
                <c:pt idx="25">
                  <c:v>30.199517</c:v>
                </c:pt>
                <c:pt idx="26">
                  <c:v>34.673684999999999</c:v>
                </c:pt>
                <c:pt idx="27">
                  <c:v>39.810716999999997</c:v>
                </c:pt>
                <c:pt idx="28">
                  <c:v>45.708818999999998</c:v>
                </c:pt>
                <c:pt idx="29">
                  <c:v>52.480746000000003</c:v>
                </c:pt>
                <c:pt idx="30">
                  <c:v>60.255958999999997</c:v>
                </c:pt>
                <c:pt idx="31">
                  <c:v>69.183097000000004</c:v>
                </c:pt>
                <c:pt idx="32">
                  <c:v>79.432822999999999</c:v>
                </c:pt>
                <c:pt idx="33">
                  <c:v>91.201083999999994</c:v>
                </c:pt>
                <c:pt idx="34">
                  <c:v>104.712855</c:v>
                </c:pt>
                <c:pt idx="35">
                  <c:v>120.226443</c:v>
                </c:pt>
                <c:pt idx="36">
                  <c:v>138.03842599999999</c:v>
                </c:pt>
                <c:pt idx="37">
                  <c:v>158.48931899999999</c:v>
                </c:pt>
                <c:pt idx="38">
                  <c:v>181.97008600000001</c:v>
                </c:pt>
                <c:pt idx="39">
                  <c:v>208.92961299999999</c:v>
                </c:pt>
                <c:pt idx="40">
                  <c:v>239.88329200000001</c:v>
                </c:pt>
                <c:pt idx="41">
                  <c:v>275.42286999999999</c:v>
                </c:pt>
                <c:pt idx="42">
                  <c:v>316.22776599999997</c:v>
                </c:pt>
                <c:pt idx="43">
                  <c:v>363.07805500000001</c:v>
                </c:pt>
                <c:pt idx="44">
                  <c:v>416.86938300000003</c:v>
                </c:pt>
                <c:pt idx="45">
                  <c:v>478.63009199999999</c:v>
                </c:pt>
                <c:pt idx="46">
                  <c:v>549.54087400000003</c:v>
                </c:pt>
                <c:pt idx="47">
                  <c:v>630.95734400000003</c:v>
                </c:pt>
                <c:pt idx="48">
                  <c:v>724.43596000000002</c:v>
                </c:pt>
                <c:pt idx="49">
                  <c:v>831.76377100000002</c:v>
                </c:pt>
                <c:pt idx="50">
                  <c:v>954.99258599999996</c:v>
                </c:pt>
                <c:pt idx="51">
                  <c:v>1096.478196</c:v>
                </c:pt>
              </c:numCache>
            </c:numRef>
          </c:xVal>
          <c:yVal>
            <c:numRef>
              <c:f>'particle size data'!$H$4:$H$55</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1.4546999999999999E-2</c:v>
                </c:pt>
                <c:pt idx="15">
                  <c:v>0.36496899999999999</c:v>
                </c:pt>
                <c:pt idx="16">
                  <c:v>1.288581</c:v>
                </c:pt>
                <c:pt idx="17">
                  <c:v>2.7578640000000001</c:v>
                </c:pt>
                <c:pt idx="18">
                  <c:v>4.7934539999999997</c:v>
                </c:pt>
                <c:pt idx="19">
                  <c:v>7.1554630000000001</c:v>
                </c:pt>
                <c:pt idx="20">
                  <c:v>9.5804539999999996</c:v>
                </c:pt>
                <c:pt idx="21">
                  <c:v>11.578476999999999</c:v>
                </c:pt>
                <c:pt idx="22">
                  <c:v>12.774331999999999</c:v>
                </c:pt>
                <c:pt idx="23">
                  <c:v>12.85994</c:v>
                </c:pt>
                <c:pt idx="24">
                  <c:v>11.791774999999999</c:v>
                </c:pt>
                <c:pt idx="25">
                  <c:v>9.8015150000000002</c:v>
                </c:pt>
                <c:pt idx="26">
                  <c:v>7.2870309999999998</c:v>
                </c:pt>
                <c:pt idx="27">
                  <c:v>4.7574870000000002</c:v>
                </c:pt>
                <c:pt idx="28">
                  <c:v>2.5175339999999999</c:v>
                </c:pt>
                <c:pt idx="29">
                  <c:v>0.67123999999999995</c:v>
                </c:pt>
                <c:pt idx="30">
                  <c:v>5.3340000000000002E-3</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5-BFF7-46E8-A972-B4B634F5B974}"/>
            </c:ext>
          </c:extLst>
        </c:ser>
        <c:ser>
          <c:idx val="6"/>
          <c:order val="6"/>
          <c:tx>
            <c:strRef>
              <c:f>'particle size data'!$I$2</c:f>
              <c:strCache>
                <c:ptCount val="1"/>
                <c:pt idx="0">
                  <c:v>Pea starch not toasted</c:v>
                </c:pt>
              </c:strCache>
            </c:strRef>
          </c:tx>
          <c:spPr>
            <a:ln w="19050" cap="rnd">
              <a:solidFill>
                <a:schemeClr val="accent4"/>
              </a:solidFill>
              <a:prstDash val="dash"/>
              <a:round/>
            </a:ln>
            <a:effectLst/>
          </c:spPr>
          <c:marker>
            <c:symbol val="none"/>
          </c:marker>
          <c:xVal>
            <c:numRef>
              <c:f>'particle size data'!$B$4:$B$55</c:f>
              <c:numCache>
                <c:formatCode>General</c:formatCode>
                <c:ptCount val="52"/>
                <c:pt idx="0">
                  <c:v>0.95499299999999998</c:v>
                </c:pt>
                <c:pt idx="1">
                  <c:v>1.0964780000000001</c:v>
                </c:pt>
                <c:pt idx="2">
                  <c:v>1.2589250000000001</c:v>
                </c:pt>
                <c:pt idx="3">
                  <c:v>1.4454400000000001</c:v>
                </c:pt>
                <c:pt idx="4">
                  <c:v>1.6595869999999999</c:v>
                </c:pt>
                <c:pt idx="5">
                  <c:v>1.9054610000000001</c:v>
                </c:pt>
                <c:pt idx="6">
                  <c:v>2.1877620000000002</c:v>
                </c:pt>
                <c:pt idx="7">
                  <c:v>2.5118860000000001</c:v>
                </c:pt>
                <c:pt idx="8">
                  <c:v>2.8840309999999998</c:v>
                </c:pt>
                <c:pt idx="9">
                  <c:v>3.3113109999999999</c:v>
                </c:pt>
                <c:pt idx="10">
                  <c:v>3.8018939999999999</c:v>
                </c:pt>
                <c:pt idx="11">
                  <c:v>4.3651580000000001</c:v>
                </c:pt>
                <c:pt idx="12">
                  <c:v>5.0118720000000003</c:v>
                </c:pt>
                <c:pt idx="13">
                  <c:v>5.7543990000000003</c:v>
                </c:pt>
                <c:pt idx="14">
                  <c:v>6.6069339999999999</c:v>
                </c:pt>
                <c:pt idx="15">
                  <c:v>7.5857760000000001</c:v>
                </c:pt>
                <c:pt idx="16">
                  <c:v>8.7096359999999997</c:v>
                </c:pt>
                <c:pt idx="17">
                  <c:v>10</c:v>
                </c:pt>
                <c:pt idx="18">
                  <c:v>11.481536</c:v>
                </c:pt>
                <c:pt idx="19">
                  <c:v>13.182567000000001</c:v>
                </c:pt>
                <c:pt idx="20">
                  <c:v>15.135612</c:v>
                </c:pt>
                <c:pt idx="21">
                  <c:v>17.378008000000001</c:v>
                </c:pt>
                <c:pt idx="22">
                  <c:v>19.952622999999999</c:v>
                </c:pt>
                <c:pt idx="23">
                  <c:v>22.908677000000001</c:v>
                </c:pt>
                <c:pt idx="24">
                  <c:v>26.302679999999999</c:v>
                </c:pt>
                <c:pt idx="25">
                  <c:v>30.199517</c:v>
                </c:pt>
                <c:pt idx="26">
                  <c:v>34.673684999999999</c:v>
                </c:pt>
                <c:pt idx="27">
                  <c:v>39.810716999999997</c:v>
                </c:pt>
                <c:pt idx="28">
                  <c:v>45.708818999999998</c:v>
                </c:pt>
                <c:pt idx="29">
                  <c:v>52.480746000000003</c:v>
                </c:pt>
                <c:pt idx="30">
                  <c:v>60.255958999999997</c:v>
                </c:pt>
                <c:pt idx="31">
                  <c:v>69.183097000000004</c:v>
                </c:pt>
                <c:pt idx="32">
                  <c:v>79.432822999999999</c:v>
                </c:pt>
                <c:pt idx="33">
                  <c:v>91.201083999999994</c:v>
                </c:pt>
                <c:pt idx="34">
                  <c:v>104.712855</c:v>
                </c:pt>
                <c:pt idx="35">
                  <c:v>120.226443</c:v>
                </c:pt>
                <c:pt idx="36">
                  <c:v>138.03842599999999</c:v>
                </c:pt>
                <c:pt idx="37">
                  <c:v>158.48931899999999</c:v>
                </c:pt>
                <c:pt idx="38">
                  <c:v>181.97008600000001</c:v>
                </c:pt>
                <c:pt idx="39">
                  <c:v>208.92961299999999</c:v>
                </c:pt>
                <c:pt idx="40">
                  <c:v>239.88329200000001</c:v>
                </c:pt>
                <c:pt idx="41">
                  <c:v>275.42286999999999</c:v>
                </c:pt>
                <c:pt idx="42">
                  <c:v>316.22776599999997</c:v>
                </c:pt>
                <c:pt idx="43">
                  <c:v>363.07805500000001</c:v>
                </c:pt>
                <c:pt idx="44">
                  <c:v>416.86938300000003</c:v>
                </c:pt>
                <c:pt idx="45">
                  <c:v>478.63009199999999</c:v>
                </c:pt>
                <c:pt idx="46">
                  <c:v>549.54087400000003</c:v>
                </c:pt>
                <c:pt idx="47">
                  <c:v>630.95734400000003</c:v>
                </c:pt>
                <c:pt idx="48">
                  <c:v>724.43596000000002</c:v>
                </c:pt>
                <c:pt idx="49">
                  <c:v>831.76377100000002</c:v>
                </c:pt>
                <c:pt idx="50">
                  <c:v>954.99258599999996</c:v>
                </c:pt>
                <c:pt idx="51">
                  <c:v>1096.478196</c:v>
                </c:pt>
              </c:numCache>
            </c:numRef>
          </c:xVal>
          <c:yVal>
            <c:numRef>
              <c:f>'particle size data'!$I$4:$I$55</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0.11149000000000001</c:v>
                </c:pt>
                <c:pt idx="17">
                  <c:v>0.97273799999999999</c:v>
                </c:pt>
                <c:pt idx="18">
                  <c:v>2.3878819999999998</c:v>
                </c:pt>
                <c:pt idx="19">
                  <c:v>4.3342929999999997</c:v>
                </c:pt>
                <c:pt idx="20">
                  <c:v>6.6985599999999996</c:v>
                </c:pt>
                <c:pt idx="21">
                  <c:v>9.0996240000000004</c:v>
                </c:pt>
                <c:pt idx="22">
                  <c:v>11.194318000000001</c:v>
                </c:pt>
                <c:pt idx="23">
                  <c:v>12.532019999999999</c:v>
                </c:pt>
                <c:pt idx="24">
                  <c:v>12.842755</c:v>
                </c:pt>
                <c:pt idx="25">
                  <c:v>12.037609</c:v>
                </c:pt>
                <c:pt idx="26">
                  <c:v>10.271910999999999</c:v>
                </c:pt>
                <c:pt idx="27">
                  <c:v>7.9139030000000004</c:v>
                </c:pt>
                <c:pt idx="28">
                  <c:v>5.4088620000000001</c:v>
                </c:pt>
                <c:pt idx="29">
                  <c:v>3.1062189999999998</c:v>
                </c:pt>
                <c:pt idx="30">
                  <c:v>1.063544</c:v>
                </c:pt>
                <c:pt idx="31">
                  <c:v>2.4271999999999998E-2</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6-BFF7-46E8-A972-B4B634F5B974}"/>
            </c:ext>
          </c:extLst>
        </c:ser>
        <c:ser>
          <c:idx val="7"/>
          <c:order val="7"/>
          <c:tx>
            <c:strRef>
              <c:f>'particle size data'!$J$2</c:f>
              <c:strCache>
                <c:ptCount val="1"/>
                <c:pt idx="0">
                  <c:v>Faba starch not toasted</c:v>
                </c:pt>
              </c:strCache>
            </c:strRef>
          </c:tx>
          <c:spPr>
            <a:ln w="19050" cap="rnd">
              <a:solidFill>
                <a:srgbClr val="92D050"/>
              </a:solidFill>
              <a:prstDash val="dash"/>
              <a:round/>
            </a:ln>
            <a:effectLst/>
          </c:spPr>
          <c:marker>
            <c:symbol val="none"/>
          </c:marker>
          <c:xVal>
            <c:numRef>
              <c:f>'particle size data'!$B$4:$B$55</c:f>
              <c:numCache>
                <c:formatCode>General</c:formatCode>
                <c:ptCount val="52"/>
                <c:pt idx="0">
                  <c:v>0.95499299999999998</c:v>
                </c:pt>
                <c:pt idx="1">
                  <c:v>1.0964780000000001</c:v>
                </c:pt>
                <c:pt idx="2">
                  <c:v>1.2589250000000001</c:v>
                </c:pt>
                <c:pt idx="3">
                  <c:v>1.4454400000000001</c:v>
                </c:pt>
                <c:pt idx="4">
                  <c:v>1.6595869999999999</c:v>
                </c:pt>
                <c:pt idx="5">
                  <c:v>1.9054610000000001</c:v>
                </c:pt>
                <c:pt idx="6">
                  <c:v>2.1877620000000002</c:v>
                </c:pt>
                <c:pt idx="7">
                  <c:v>2.5118860000000001</c:v>
                </c:pt>
                <c:pt idx="8">
                  <c:v>2.8840309999999998</c:v>
                </c:pt>
                <c:pt idx="9">
                  <c:v>3.3113109999999999</c:v>
                </c:pt>
                <c:pt idx="10">
                  <c:v>3.8018939999999999</c:v>
                </c:pt>
                <c:pt idx="11">
                  <c:v>4.3651580000000001</c:v>
                </c:pt>
                <c:pt idx="12">
                  <c:v>5.0118720000000003</c:v>
                </c:pt>
                <c:pt idx="13">
                  <c:v>5.7543990000000003</c:v>
                </c:pt>
                <c:pt idx="14">
                  <c:v>6.6069339999999999</c:v>
                </c:pt>
                <c:pt idx="15">
                  <c:v>7.5857760000000001</c:v>
                </c:pt>
                <c:pt idx="16">
                  <c:v>8.7096359999999997</c:v>
                </c:pt>
                <c:pt idx="17">
                  <c:v>10</c:v>
                </c:pt>
                <c:pt idx="18">
                  <c:v>11.481536</c:v>
                </c:pt>
                <c:pt idx="19">
                  <c:v>13.182567000000001</c:v>
                </c:pt>
                <c:pt idx="20">
                  <c:v>15.135612</c:v>
                </c:pt>
                <c:pt idx="21">
                  <c:v>17.378008000000001</c:v>
                </c:pt>
                <c:pt idx="22">
                  <c:v>19.952622999999999</c:v>
                </c:pt>
                <c:pt idx="23">
                  <c:v>22.908677000000001</c:v>
                </c:pt>
                <c:pt idx="24">
                  <c:v>26.302679999999999</c:v>
                </c:pt>
                <c:pt idx="25">
                  <c:v>30.199517</c:v>
                </c:pt>
                <c:pt idx="26">
                  <c:v>34.673684999999999</c:v>
                </c:pt>
                <c:pt idx="27">
                  <c:v>39.810716999999997</c:v>
                </c:pt>
                <c:pt idx="28">
                  <c:v>45.708818999999998</c:v>
                </c:pt>
                <c:pt idx="29">
                  <c:v>52.480746000000003</c:v>
                </c:pt>
                <c:pt idx="30">
                  <c:v>60.255958999999997</c:v>
                </c:pt>
                <c:pt idx="31">
                  <c:v>69.183097000000004</c:v>
                </c:pt>
                <c:pt idx="32">
                  <c:v>79.432822999999999</c:v>
                </c:pt>
                <c:pt idx="33">
                  <c:v>91.201083999999994</c:v>
                </c:pt>
                <c:pt idx="34">
                  <c:v>104.712855</c:v>
                </c:pt>
                <c:pt idx="35">
                  <c:v>120.226443</c:v>
                </c:pt>
                <c:pt idx="36">
                  <c:v>138.03842599999999</c:v>
                </c:pt>
                <c:pt idx="37">
                  <c:v>158.48931899999999</c:v>
                </c:pt>
                <c:pt idx="38">
                  <c:v>181.97008600000001</c:v>
                </c:pt>
                <c:pt idx="39">
                  <c:v>208.92961299999999</c:v>
                </c:pt>
                <c:pt idx="40">
                  <c:v>239.88329200000001</c:v>
                </c:pt>
                <c:pt idx="41">
                  <c:v>275.42286999999999</c:v>
                </c:pt>
                <c:pt idx="42">
                  <c:v>316.22776599999997</c:v>
                </c:pt>
                <c:pt idx="43">
                  <c:v>363.07805500000001</c:v>
                </c:pt>
                <c:pt idx="44">
                  <c:v>416.86938300000003</c:v>
                </c:pt>
                <c:pt idx="45">
                  <c:v>478.63009199999999</c:v>
                </c:pt>
                <c:pt idx="46">
                  <c:v>549.54087400000003</c:v>
                </c:pt>
                <c:pt idx="47">
                  <c:v>630.95734400000003</c:v>
                </c:pt>
                <c:pt idx="48">
                  <c:v>724.43596000000002</c:v>
                </c:pt>
                <c:pt idx="49">
                  <c:v>831.76377100000002</c:v>
                </c:pt>
                <c:pt idx="50">
                  <c:v>954.99258599999996</c:v>
                </c:pt>
                <c:pt idx="51">
                  <c:v>1096.478196</c:v>
                </c:pt>
              </c:numCache>
            </c:numRef>
          </c:xVal>
          <c:yVal>
            <c:numRef>
              <c:f>'particle size data'!$J$4:$J$55</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4.4040999999999997E-2</c:v>
                </c:pt>
                <c:pt idx="16">
                  <c:v>0.66216799999999998</c:v>
                </c:pt>
                <c:pt idx="17">
                  <c:v>1.87341</c:v>
                </c:pt>
                <c:pt idx="18">
                  <c:v>3.8400660000000002</c:v>
                </c:pt>
                <c:pt idx="19">
                  <c:v>6.3712869999999997</c:v>
                </c:pt>
                <c:pt idx="20">
                  <c:v>9.1927869999999992</c:v>
                </c:pt>
                <c:pt idx="21">
                  <c:v>11.706109</c:v>
                </c:pt>
                <c:pt idx="22">
                  <c:v>13.389961</c:v>
                </c:pt>
                <c:pt idx="23">
                  <c:v>13.775243</c:v>
                </c:pt>
                <c:pt idx="24">
                  <c:v>12.739535999999999</c:v>
                </c:pt>
                <c:pt idx="25">
                  <c:v>10.540039</c:v>
                </c:pt>
                <c:pt idx="26">
                  <c:v>7.6790760000000002</c:v>
                </c:pt>
                <c:pt idx="27">
                  <c:v>4.8380190000000001</c:v>
                </c:pt>
                <c:pt idx="28">
                  <c:v>2.5405609999999998</c:v>
                </c:pt>
                <c:pt idx="29">
                  <c:v>0.79958499999999999</c:v>
                </c:pt>
                <c:pt idx="30">
                  <c:v>8.1130000000000004E-3</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7-BFF7-46E8-A972-B4B634F5B974}"/>
            </c:ext>
          </c:extLst>
        </c:ser>
        <c:ser>
          <c:idx val="8"/>
          <c:order val="8"/>
          <c:tx>
            <c:strRef>
              <c:f>'particle size data'!$K$2</c:f>
              <c:strCache>
                <c:ptCount val="1"/>
                <c:pt idx="0">
                  <c:v>Pea flour first toasted</c:v>
                </c:pt>
              </c:strCache>
            </c:strRef>
          </c:tx>
          <c:spPr>
            <a:ln w="19050" cap="rnd">
              <a:solidFill>
                <a:schemeClr val="accent2"/>
              </a:solidFill>
              <a:round/>
            </a:ln>
            <a:effectLst/>
          </c:spPr>
          <c:marker>
            <c:symbol val="none"/>
          </c:marker>
          <c:xVal>
            <c:numRef>
              <c:f>'particle size data'!$B$4:$B$55</c:f>
              <c:numCache>
                <c:formatCode>General</c:formatCode>
                <c:ptCount val="52"/>
                <c:pt idx="0">
                  <c:v>0.95499299999999998</c:v>
                </c:pt>
                <c:pt idx="1">
                  <c:v>1.0964780000000001</c:v>
                </c:pt>
                <c:pt idx="2">
                  <c:v>1.2589250000000001</c:v>
                </c:pt>
                <c:pt idx="3">
                  <c:v>1.4454400000000001</c:v>
                </c:pt>
                <c:pt idx="4">
                  <c:v>1.6595869999999999</c:v>
                </c:pt>
                <c:pt idx="5">
                  <c:v>1.9054610000000001</c:v>
                </c:pt>
                <c:pt idx="6">
                  <c:v>2.1877620000000002</c:v>
                </c:pt>
                <c:pt idx="7">
                  <c:v>2.5118860000000001</c:v>
                </c:pt>
                <c:pt idx="8">
                  <c:v>2.8840309999999998</c:v>
                </c:pt>
                <c:pt idx="9">
                  <c:v>3.3113109999999999</c:v>
                </c:pt>
                <c:pt idx="10">
                  <c:v>3.8018939999999999</c:v>
                </c:pt>
                <c:pt idx="11">
                  <c:v>4.3651580000000001</c:v>
                </c:pt>
                <c:pt idx="12">
                  <c:v>5.0118720000000003</c:v>
                </c:pt>
                <c:pt idx="13">
                  <c:v>5.7543990000000003</c:v>
                </c:pt>
                <c:pt idx="14">
                  <c:v>6.6069339999999999</c:v>
                </c:pt>
                <c:pt idx="15">
                  <c:v>7.5857760000000001</c:v>
                </c:pt>
                <c:pt idx="16">
                  <c:v>8.7096359999999997</c:v>
                </c:pt>
                <c:pt idx="17">
                  <c:v>10</c:v>
                </c:pt>
                <c:pt idx="18">
                  <c:v>11.481536</c:v>
                </c:pt>
                <c:pt idx="19">
                  <c:v>13.182567000000001</c:v>
                </c:pt>
                <c:pt idx="20">
                  <c:v>15.135612</c:v>
                </c:pt>
                <c:pt idx="21">
                  <c:v>17.378008000000001</c:v>
                </c:pt>
                <c:pt idx="22">
                  <c:v>19.952622999999999</c:v>
                </c:pt>
                <c:pt idx="23">
                  <c:v>22.908677000000001</c:v>
                </c:pt>
                <c:pt idx="24">
                  <c:v>26.302679999999999</c:v>
                </c:pt>
                <c:pt idx="25">
                  <c:v>30.199517</c:v>
                </c:pt>
                <c:pt idx="26">
                  <c:v>34.673684999999999</c:v>
                </c:pt>
                <c:pt idx="27">
                  <c:v>39.810716999999997</c:v>
                </c:pt>
                <c:pt idx="28">
                  <c:v>45.708818999999998</c:v>
                </c:pt>
                <c:pt idx="29">
                  <c:v>52.480746000000003</c:v>
                </c:pt>
                <c:pt idx="30">
                  <c:v>60.255958999999997</c:v>
                </c:pt>
                <c:pt idx="31">
                  <c:v>69.183097000000004</c:v>
                </c:pt>
                <c:pt idx="32">
                  <c:v>79.432822999999999</c:v>
                </c:pt>
                <c:pt idx="33">
                  <c:v>91.201083999999994</c:v>
                </c:pt>
                <c:pt idx="34">
                  <c:v>104.712855</c:v>
                </c:pt>
                <c:pt idx="35">
                  <c:v>120.226443</c:v>
                </c:pt>
                <c:pt idx="36">
                  <c:v>138.03842599999999</c:v>
                </c:pt>
                <c:pt idx="37">
                  <c:v>158.48931899999999</c:v>
                </c:pt>
                <c:pt idx="38">
                  <c:v>181.97008600000001</c:v>
                </c:pt>
                <c:pt idx="39">
                  <c:v>208.92961299999999</c:v>
                </c:pt>
                <c:pt idx="40">
                  <c:v>239.88329200000001</c:v>
                </c:pt>
                <c:pt idx="41">
                  <c:v>275.42286999999999</c:v>
                </c:pt>
                <c:pt idx="42">
                  <c:v>316.22776599999997</c:v>
                </c:pt>
                <c:pt idx="43">
                  <c:v>363.07805500000001</c:v>
                </c:pt>
                <c:pt idx="44">
                  <c:v>416.86938300000003</c:v>
                </c:pt>
                <c:pt idx="45">
                  <c:v>478.63009199999999</c:v>
                </c:pt>
                <c:pt idx="46">
                  <c:v>549.54087400000003</c:v>
                </c:pt>
                <c:pt idx="47">
                  <c:v>630.95734400000003</c:v>
                </c:pt>
                <c:pt idx="48">
                  <c:v>724.43596000000002</c:v>
                </c:pt>
                <c:pt idx="49">
                  <c:v>831.76377100000002</c:v>
                </c:pt>
                <c:pt idx="50">
                  <c:v>954.99258599999996</c:v>
                </c:pt>
                <c:pt idx="51">
                  <c:v>1096.478196</c:v>
                </c:pt>
              </c:numCache>
            </c:numRef>
          </c:xVal>
          <c:yVal>
            <c:numRef>
              <c:f>'particle size data'!$K$4:$K$55</c:f>
              <c:numCache>
                <c:formatCode>General</c:formatCode>
                <c:ptCount val="52"/>
                <c:pt idx="0">
                  <c:v>0</c:v>
                </c:pt>
                <c:pt idx="1">
                  <c:v>3.4798999999999997E-2</c:v>
                </c:pt>
                <c:pt idx="2">
                  <c:v>0.137876</c:v>
                </c:pt>
                <c:pt idx="3">
                  <c:v>0.29173399999999999</c:v>
                </c:pt>
                <c:pt idx="4">
                  <c:v>0.429064</c:v>
                </c:pt>
                <c:pt idx="5">
                  <c:v>0.58349799999999996</c:v>
                </c:pt>
                <c:pt idx="6">
                  <c:v>0.73344799999999999</c:v>
                </c:pt>
                <c:pt idx="7">
                  <c:v>0.87766</c:v>
                </c:pt>
                <c:pt idx="8">
                  <c:v>1.0150509999999999</c:v>
                </c:pt>
                <c:pt idx="9">
                  <c:v>1.1485780000000001</c:v>
                </c:pt>
                <c:pt idx="10">
                  <c:v>1.2868539999999999</c:v>
                </c:pt>
                <c:pt idx="11">
                  <c:v>1.4471540000000001</c:v>
                </c:pt>
                <c:pt idx="12">
                  <c:v>1.658617</c:v>
                </c:pt>
                <c:pt idx="13">
                  <c:v>1.9481139999999999</c:v>
                </c:pt>
                <c:pt idx="14">
                  <c:v>2.3540700000000001</c:v>
                </c:pt>
                <c:pt idx="15">
                  <c:v>2.897837</c:v>
                </c:pt>
                <c:pt idx="16">
                  <c:v>3.6076190000000001</c:v>
                </c:pt>
                <c:pt idx="17">
                  <c:v>4.4577470000000003</c:v>
                </c:pt>
                <c:pt idx="18">
                  <c:v>5.4370750000000001</c:v>
                </c:pt>
                <c:pt idx="19">
                  <c:v>6.4420789999999997</c:v>
                </c:pt>
                <c:pt idx="20">
                  <c:v>7.3937249999999999</c:v>
                </c:pt>
                <c:pt idx="21">
                  <c:v>8.1372999999999998</c:v>
                </c:pt>
                <c:pt idx="22">
                  <c:v>8.5606469999999995</c:v>
                </c:pt>
                <c:pt idx="23">
                  <c:v>8.5545200000000001</c:v>
                </c:pt>
                <c:pt idx="24">
                  <c:v>8.0771929999999994</c:v>
                </c:pt>
                <c:pt idx="25">
                  <c:v>7.1645310000000002</c:v>
                </c:pt>
                <c:pt idx="26">
                  <c:v>5.9211400000000003</c:v>
                </c:pt>
                <c:pt idx="27">
                  <c:v>4.4970210000000002</c:v>
                </c:pt>
                <c:pt idx="28">
                  <c:v>3.099386</c:v>
                </c:pt>
                <c:pt idx="29">
                  <c:v>1.677395</c:v>
                </c:pt>
                <c:pt idx="30">
                  <c:v>0.12826799999999999</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8-BFF7-46E8-A972-B4B634F5B974}"/>
            </c:ext>
          </c:extLst>
        </c:ser>
        <c:ser>
          <c:idx val="9"/>
          <c:order val="9"/>
          <c:tx>
            <c:strRef>
              <c:f>'particle size data'!$L$2</c:f>
              <c:strCache>
                <c:ptCount val="1"/>
                <c:pt idx="0">
                  <c:v>Pea flour not toasted</c:v>
                </c:pt>
              </c:strCache>
            </c:strRef>
          </c:tx>
          <c:spPr>
            <a:ln w="19050" cap="rnd">
              <a:solidFill>
                <a:srgbClr val="FFC000"/>
              </a:solidFill>
              <a:round/>
            </a:ln>
            <a:effectLst/>
          </c:spPr>
          <c:marker>
            <c:symbol val="none"/>
          </c:marker>
          <c:xVal>
            <c:numRef>
              <c:f>'particle size data'!$B$4:$B$55</c:f>
              <c:numCache>
                <c:formatCode>General</c:formatCode>
                <c:ptCount val="52"/>
                <c:pt idx="0">
                  <c:v>0.95499299999999998</c:v>
                </c:pt>
                <c:pt idx="1">
                  <c:v>1.0964780000000001</c:v>
                </c:pt>
                <c:pt idx="2">
                  <c:v>1.2589250000000001</c:v>
                </c:pt>
                <c:pt idx="3">
                  <c:v>1.4454400000000001</c:v>
                </c:pt>
                <c:pt idx="4">
                  <c:v>1.6595869999999999</c:v>
                </c:pt>
                <c:pt idx="5">
                  <c:v>1.9054610000000001</c:v>
                </c:pt>
                <c:pt idx="6">
                  <c:v>2.1877620000000002</c:v>
                </c:pt>
                <c:pt idx="7">
                  <c:v>2.5118860000000001</c:v>
                </c:pt>
                <c:pt idx="8">
                  <c:v>2.8840309999999998</c:v>
                </c:pt>
                <c:pt idx="9">
                  <c:v>3.3113109999999999</c:v>
                </c:pt>
                <c:pt idx="10">
                  <c:v>3.8018939999999999</c:v>
                </c:pt>
                <c:pt idx="11">
                  <c:v>4.3651580000000001</c:v>
                </c:pt>
                <c:pt idx="12">
                  <c:v>5.0118720000000003</c:v>
                </c:pt>
                <c:pt idx="13">
                  <c:v>5.7543990000000003</c:v>
                </c:pt>
                <c:pt idx="14">
                  <c:v>6.6069339999999999</c:v>
                </c:pt>
                <c:pt idx="15">
                  <c:v>7.5857760000000001</c:v>
                </c:pt>
                <c:pt idx="16">
                  <c:v>8.7096359999999997</c:v>
                </c:pt>
                <c:pt idx="17">
                  <c:v>10</c:v>
                </c:pt>
                <c:pt idx="18">
                  <c:v>11.481536</c:v>
                </c:pt>
                <c:pt idx="19">
                  <c:v>13.182567000000001</c:v>
                </c:pt>
                <c:pt idx="20">
                  <c:v>15.135612</c:v>
                </c:pt>
                <c:pt idx="21">
                  <c:v>17.378008000000001</c:v>
                </c:pt>
                <c:pt idx="22">
                  <c:v>19.952622999999999</c:v>
                </c:pt>
                <c:pt idx="23">
                  <c:v>22.908677000000001</c:v>
                </c:pt>
                <c:pt idx="24">
                  <c:v>26.302679999999999</c:v>
                </c:pt>
                <c:pt idx="25">
                  <c:v>30.199517</c:v>
                </c:pt>
                <c:pt idx="26">
                  <c:v>34.673684999999999</c:v>
                </c:pt>
                <c:pt idx="27">
                  <c:v>39.810716999999997</c:v>
                </c:pt>
                <c:pt idx="28">
                  <c:v>45.708818999999998</c:v>
                </c:pt>
                <c:pt idx="29">
                  <c:v>52.480746000000003</c:v>
                </c:pt>
                <c:pt idx="30">
                  <c:v>60.255958999999997</c:v>
                </c:pt>
                <c:pt idx="31">
                  <c:v>69.183097000000004</c:v>
                </c:pt>
                <c:pt idx="32">
                  <c:v>79.432822999999999</c:v>
                </c:pt>
                <c:pt idx="33">
                  <c:v>91.201083999999994</c:v>
                </c:pt>
                <c:pt idx="34">
                  <c:v>104.712855</c:v>
                </c:pt>
                <c:pt idx="35">
                  <c:v>120.226443</c:v>
                </c:pt>
                <c:pt idx="36">
                  <c:v>138.03842599999999</c:v>
                </c:pt>
                <c:pt idx="37">
                  <c:v>158.48931899999999</c:v>
                </c:pt>
                <c:pt idx="38">
                  <c:v>181.97008600000001</c:v>
                </c:pt>
                <c:pt idx="39">
                  <c:v>208.92961299999999</c:v>
                </c:pt>
                <c:pt idx="40">
                  <c:v>239.88329200000001</c:v>
                </c:pt>
                <c:pt idx="41">
                  <c:v>275.42286999999999</c:v>
                </c:pt>
                <c:pt idx="42">
                  <c:v>316.22776599999997</c:v>
                </c:pt>
                <c:pt idx="43">
                  <c:v>363.07805500000001</c:v>
                </c:pt>
                <c:pt idx="44">
                  <c:v>416.86938300000003</c:v>
                </c:pt>
                <c:pt idx="45">
                  <c:v>478.63009199999999</c:v>
                </c:pt>
                <c:pt idx="46">
                  <c:v>549.54087400000003</c:v>
                </c:pt>
                <c:pt idx="47">
                  <c:v>630.95734400000003</c:v>
                </c:pt>
                <c:pt idx="48">
                  <c:v>724.43596000000002</c:v>
                </c:pt>
                <c:pt idx="49">
                  <c:v>831.76377100000002</c:v>
                </c:pt>
                <c:pt idx="50">
                  <c:v>954.99258599999996</c:v>
                </c:pt>
                <c:pt idx="51">
                  <c:v>1096.478196</c:v>
                </c:pt>
              </c:numCache>
            </c:numRef>
          </c:xVal>
          <c:yVal>
            <c:numRef>
              <c:f>'particle size data'!$L$4:$L$55</c:f>
              <c:numCache>
                <c:formatCode>General</c:formatCode>
                <c:ptCount val="52"/>
                <c:pt idx="0">
                  <c:v>0</c:v>
                </c:pt>
                <c:pt idx="1">
                  <c:v>4.0258000000000002E-2</c:v>
                </c:pt>
                <c:pt idx="2">
                  <c:v>0.159361</c:v>
                </c:pt>
                <c:pt idx="3">
                  <c:v>0.33822999999999998</c:v>
                </c:pt>
                <c:pt idx="4">
                  <c:v>0.50417699999999999</c:v>
                </c:pt>
                <c:pt idx="5">
                  <c:v>0.69353699999999996</c:v>
                </c:pt>
                <c:pt idx="6">
                  <c:v>0.87767799999999996</c:v>
                </c:pt>
                <c:pt idx="7">
                  <c:v>1.0489040000000001</c:v>
                </c:pt>
                <c:pt idx="8">
                  <c:v>1.1986589999999999</c:v>
                </c:pt>
                <c:pt idx="9">
                  <c:v>1.3228310000000001</c:v>
                </c:pt>
                <c:pt idx="10">
                  <c:v>1.4222939999999999</c:v>
                </c:pt>
                <c:pt idx="11">
                  <c:v>1.5073209999999999</c:v>
                </c:pt>
                <c:pt idx="12">
                  <c:v>1.6023270000000001</c:v>
                </c:pt>
                <c:pt idx="13">
                  <c:v>1.7364869999999999</c:v>
                </c:pt>
                <c:pt idx="14">
                  <c:v>1.9528380000000001</c:v>
                </c:pt>
                <c:pt idx="15">
                  <c:v>2.2918080000000001</c:v>
                </c:pt>
                <c:pt idx="16">
                  <c:v>2.799356</c:v>
                </c:pt>
                <c:pt idx="17">
                  <c:v>3.4852590000000001</c:v>
                </c:pt>
                <c:pt idx="18">
                  <c:v>4.3659160000000004</c:v>
                </c:pt>
                <c:pt idx="19">
                  <c:v>5.3697220000000003</c:v>
                </c:pt>
                <c:pt idx="20">
                  <c:v>6.4369100000000001</c:v>
                </c:pt>
                <c:pt idx="21">
                  <c:v>7.4121649999999999</c:v>
                </c:pt>
                <c:pt idx="22">
                  <c:v>8.1689159999999994</c:v>
                </c:pt>
                <c:pt idx="23">
                  <c:v>8.5502800000000008</c:v>
                </c:pt>
                <c:pt idx="24">
                  <c:v>8.4631229999999995</c:v>
                </c:pt>
                <c:pt idx="25">
                  <c:v>7.8809959999999997</c:v>
                </c:pt>
                <c:pt idx="26">
                  <c:v>6.855702</c:v>
                </c:pt>
                <c:pt idx="27">
                  <c:v>5.5291899999999998</c:v>
                </c:pt>
                <c:pt idx="28">
                  <c:v>4.0719969999999996</c:v>
                </c:pt>
                <c:pt idx="29">
                  <c:v>2.6401940000000002</c:v>
                </c:pt>
                <c:pt idx="30">
                  <c:v>1.2349380000000001</c:v>
                </c:pt>
                <c:pt idx="31">
                  <c:v>3.8625E-2</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9-BFF7-46E8-A972-B4B634F5B974}"/>
            </c:ext>
          </c:extLst>
        </c:ser>
        <c:ser>
          <c:idx val="10"/>
          <c:order val="10"/>
          <c:tx>
            <c:strRef>
              <c:f>'particle size data'!$M$2</c:f>
              <c:strCache>
                <c:ptCount val="1"/>
                <c:pt idx="0">
                  <c:v>Faba flour toasted</c:v>
                </c:pt>
              </c:strCache>
            </c:strRef>
          </c:tx>
          <c:spPr>
            <a:ln w="19050" cap="rnd">
              <a:solidFill>
                <a:schemeClr val="accent6">
                  <a:lumMod val="75000"/>
                </a:schemeClr>
              </a:solidFill>
              <a:round/>
            </a:ln>
            <a:effectLst/>
          </c:spPr>
          <c:marker>
            <c:symbol val="none"/>
          </c:marker>
          <c:xVal>
            <c:numRef>
              <c:f>'particle size data'!$B$4:$B$55</c:f>
              <c:numCache>
                <c:formatCode>General</c:formatCode>
                <c:ptCount val="52"/>
                <c:pt idx="0">
                  <c:v>0.95499299999999998</c:v>
                </c:pt>
                <c:pt idx="1">
                  <c:v>1.0964780000000001</c:v>
                </c:pt>
                <c:pt idx="2">
                  <c:v>1.2589250000000001</c:v>
                </c:pt>
                <c:pt idx="3">
                  <c:v>1.4454400000000001</c:v>
                </c:pt>
                <c:pt idx="4">
                  <c:v>1.6595869999999999</c:v>
                </c:pt>
                <c:pt idx="5">
                  <c:v>1.9054610000000001</c:v>
                </c:pt>
                <c:pt idx="6">
                  <c:v>2.1877620000000002</c:v>
                </c:pt>
                <c:pt idx="7">
                  <c:v>2.5118860000000001</c:v>
                </c:pt>
                <c:pt idx="8">
                  <c:v>2.8840309999999998</c:v>
                </c:pt>
                <c:pt idx="9">
                  <c:v>3.3113109999999999</c:v>
                </c:pt>
                <c:pt idx="10">
                  <c:v>3.8018939999999999</c:v>
                </c:pt>
                <c:pt idx="11">
                  <c:v>4.3651580000000001</c:v>
                </c:pt>
                <c:pt idx="12">
                  <c:v>5.0118720000000003</c:v>
                </c:pt>
                <c:pt idx="13">
                  <c:v>5.7543990000000003</c:v>
                </c:pt>
                <c:pt idx="14">
                  <c:v>6.6069339999999999</c:v>
                </c:pt>
                <c:pt idx="15">
                  <c:v>7.5857760000000001</c:v>
                </c:pt>
                <c:pt idx="16">
                  <c:v>8.7096359999999997</c:v>
                </c:pt>
                <c:pt idx="17">
                  <c:v>10</c:v>
                </c:pt>
                <c:pt idx="18">
                  <c:v>11.481536</c:v>
                </c:pt>
                <c:pt idx="19">
                  <c:v>13.182567000000001</c:v>
                </c:pt>
                <c:pt idx="20">
                  <c:v>15.135612</c:v>
                </c:pt>
                <c:pt idx="21">
                  <c:v>17.378008000000001</c:v>
                </c:pt>
                <c:pt idx="22">
                  <c:v>19.952622999999999</c:v>
                </c:pt>
                <c:pt idx="23">
                  <c:v>22.908677000000001</c:v>
                </c:pt>
                <c:pt idx="24">
                  <c:v>26.302679999999999</c:v>
                </c:pt>
                <c:pt idx="25">
                  <c:v>30.199517</c:v>
                </c:pt>
                <c:pt idx="26">
                  <c:v>34.673684999999999</c:v>
                </c:pt>
                <c:pt idx="27">
                  <c:v>39.810716999999997</c:v>
                </c:pt>
                <c:pt idx="28">
                  <c:v>45.708818999999998</c:v>
                </c:pt>
                <c:pt idx="29">
                  <c:v>52.480746000000003</c:v>
                </c:pt>
                <c:pt idx="30">
                  <c:v>60.255958999999997</c:v>
                </c:pt>
                <c:pt idx="31">
                  <c:v>69.183097000000004</c:v>
                </c:pt>
                <c:pt idx="32">
                  <c:v>79.432822999999999</c:v>
                </c:pt>
                <c:pt idx="33">
                  <c:v>91.201083999999994</c:v>
                </c:pt>
                <c:pt idx="34">
                  <c:v>104.712855</c:v>
                </c:pt>
                <c:pt idx="35">
                  <c:v>120.226443</c:v>
                </c:pt>
                <c:pt idx="36">
                  <c:v>138.03842599999999</c:v>
                </c:pt>
                <c:pt idx="37">
                  <c:v>158.48931899999999</c:v>
                </c:pt>
                <c:pt idx="38">
                  <c:v>181.97008600000001</c:v>
                </c:pt>
                <c:pt idx="39">
                  <c:v>208.92961299999999</c:v>
                </c:pt>
                <c:pt idx="40">
                  <c:v>239.88329200000001</c:v>
                </c:pt>
                <c:pt idx="41">
                  <c:v>275.42286999999999</c:v>
                </c:pt>
                <c:pt idx="42">
                  <c:v>316.22776599999997</c:v>
                </c:pt>
                <c:pt idx="43">
                  <c:v>363.07805500000001</c:v>
                </c:pt>
                <c:pt idx="44">
                  <c:v>416.86938300000003</c:v>
                </c:pt>
                <c:pt idx="45">
                  <c:v>478.63009199999999</c:v>
                </c:pt>
                <c:pt idx="46">
                  <c:v>549.54087400000003</c:v>
                </c:pt>
                <c:pt idx="47">
                  <c:v>630.95734400000003</c:v>
                </c:pt>
                <c:pt idx="48">
                  <c:v>724.43596000000002</c:v>
                </c:pt>
                <c:pt idx="49">
                  <c:v>831.76377100000002</c:v>
                </c:pt>
                <c:pt idx="50">
                  <c:v>954.99258599999996</c:v>
                </c:pt>
                <c:pt idx="51">
                  <c:v>1096.478196</c:v>
                </c:pt>
              </c:numCache>
            </c:numRef>
          </c:xVal>
          <c:yVal>
            <c:numRef>
              <c:f>'particle size data'!$M$4:$M$55</c:f>
              <c:numCache>
                <c:formatCode>General</c:formatCode>
                <c:ptCount val="52"/>
                <c:pt idx="0">
                  <c:v>0</c:v>
                </c:pt>
                <c:pt idx="1">
                  <c:v>4.0243000000000001E-2</c:v>
                </c:pt>
                <c:pt idx="2">
                  <c:v>0.15806400000000001</c:v>
                </c:pt>
                <c:pt idx="3">
                  <c:v>0.328185</c:v>
                </c:pt>
                <c:pt idx="4">
                  <c:v>0.479296</c:v>
                </c:pt>
                <c:pt idx="5">
                  <c:v>0.64982099999999998</c:v>
                </c:pt>
                <c:pt idx="6">
                  <c:v>0.818465</c:v>
                </c:pt>
                <c:pt idx="7">
                  <c:v>0.98731100000000005</c:v>
                </c:pt>
                <c:pt idx="8">
                  <c:v>1.1586799999999999</c:v>
                </c:pt>
                <c:pt idx="9">
                  <c:v>1.33891</c:v>
                </c:pt>
                <c:pt idx="10">
                  <c:v>1.540656</c:v>
                </c:pt>
                <c:pt idx="11">
                  <c:v>1.7844549999999999</c:v>
                </c:pt>
                <c:pt idx="12">
                  <c:v>2.1013999999999999</c:v>
                </c:pt>
                <c:pt idx="13">
                  <c:v>2.514059</c:v>
                </c:pt>
                <c:pt idx="14">
                  <c:v>3.0542660000000001</c:v>
                </c:pt>
                <c:pt idx="15">
                  <c:v>3.7250350000000001</c:v>
                </c:pt>
                <c:pt idx="16">
                  <c:v>4.5352839999999999</c:v>
                </c:pt>
                <c:pt idx="17">
                  <c:v>5.4289009999999998</c:v>
                </c:pt>
                <c:pt idx="18">
                  <c:v>6.3682639999999999</c:v>
                </c:pt>
                <c:pt idx="19">
                  <c:v>7.2308519999999996</c:v>
                </c:pt>
                <c:pt idx="20">
                  <c:v>7.9272119999999999</c:v>
                </c:pt>
                <c:pt idx="21">
                  <c:v>8.323658</c:v>
                </c:pt>
                <c:pt idx="22">
                  <c:v>8.3374290000000002</c:v>
                </c:pt>
                <c:pt idx="23">
                  <c:v>7.9231389999999999</c:v>
                </c:pt>
                <c:pt idx="24">
                  <c:v>7.0942470000000002</c:v>
                </c:pt>
                <c:pt idx="25">
                  <c:v>5.946574</c:v>
                </c:pt>
                <c:pt idx="26">
                  <c:v>4.6076639999999998</c:v>
                </c:pt>
                <c:pt idx="27">
                  <c:v>3.2427800000000002</c:v>
                </c:pt>
                <c:pt idx="28">
                  <c:v>1.8610469999999999</c:v>
                </c:pt>
                <c:pt idx="29">
                  <c:v>0.49410700000000002</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A-BFF7-46E8-A972-B4B634F5B974}"/>
            </c:ext>
          </c:extLst>
        </c:ser>
        <c:ser>
          <c:idx val="11"/>
          <c:order val="11"/>
          <c:tx>
            <c:strRef>
              <c:f>'particle size data'!$N$2</c:f>
              <c:strCache>
                <c:ptCount val="1"/>
                <c:pt idx="0">
                  <c:v>Faba flour not toasted</c:v>
                </c:pt>
              </c:strCache>
            </c:strRef>
          </c:tx>
          <c:spPr>
            <a:ln w="19050" cap="rnd">
              <a:solidFill>
                <a:schemeClr val="accent6"/>
              </a:solidFill>
              <a:round/>
            </a:ln>
            <a:effectLst/>
          </c:spPr>
          <c:marker>
            <c:symbol val="none"/>
          </c:marker>
          <c:xVal>
            <c:numRef>
              <c:f>'particle size data'!$B$4:$B$55</c:f>
              <c:numCache>
                <c:formatCode>General</c:formatCode>
                <c:ptCount val="52"/>
                <c:pt idx="0">
                  <c:v>0.95499299999999998</c:v>
                </c:pt>
                <c:pt idx="1">
                  <c:v>1.0964780000000001</c:v>
                </c:pt>
                <c:pt idx="2">
                  <c:v>1.2589250000000001</c:v>
                </c:pt>
                <c:pt idx="3">
                  <c:v>1.4454400000000001</c:v>
                </c:pt>
                <c:pt idx="4">
                  <c:v>1.6595869999999999</c:v>
                </c:pt>
                <c:pt idx="5">
                  <c:v>1.9054610000000001</c:v>
                </c:pt>
                <c:pt idx="6">
                  <c:v>2.1877620000000002</c:v>
                </c:pt>
                <c:pt idx="7">
                  <c:v>2.5118860000000001</c:v>
                </c:pt>
                <c:pt idx="8">
                  <c:v>2.8840309999999998</c:v>
                </c:pt>
                <c:pt idx="9">
                  <c:v>3.3113109999999999</c:v>
                </c:pt>
                <c:pt idx="10">
                  <c:v>3.8018939999999999</c:v>
                </c:pt>
                <c:pt idx="11">
                  <c:v>4.3651580000000001</c:v>
                </c:pt>
                <c:pt idx="12">
                  <c:v>5.0118720000000003</c:v>
                </c:pt>
                <c:pt idx="13">
                  <c:v>5.7543990000000003</c:v>
                </c:pt>
                <c:pt idx="14">
                  <c:v>6.6069339999999999</c:v>
                </c:pt>
                <c:pt idx="15">
                  <c:v>7.5857760000000001</c:v>
                </c:pt>
                <c:pt idx="16">
                  <c:v>8.7096359999999997</c:v>
                </c:pt>
                <c:pt idx="17">
                  <c:v>10</c:v>
                </c:pt>
                <c:pt idx="18">
                  <c:v>11.481536</c:v>
                </c:pt>
                <c:pt idx="19">
                  <c:v>13.182567000000001</c:v>
                </c:pt>
                <c:pt idx="20">
                  <c:v>15.135612</c:v>
                </c:pt>
                <c:pt idx="21">
                  <c:v>17.378008000000001</c:v>
                </c:pt>
                <c:pt idx="22">
                  <c:v>19.952622999999999</c:v>
                </c:pt>
                <c:pt idx="23">
                  <c:v>22.908677000000001</c:v>
                </c:pt>
                <c:pt idx="24">
                  <c:v>26.302679999999999</c:v>
                </c:pt>
                <c:pt idx="25">
                  <c:v>30.199517</c:v>
                </c:pt>
                <c:pt idx="26">
                  <c:v>34.673684999999999</c:v>
                </c:pt>
                <c:pt idx="27">
                  <c:v>39.810716999999997</c:v>
                </c:pt>
                <c:pt idx="28">
                  <c:v>45.708818999999998</c:v>
                </c:pt>
                <c:pt idx="29">
                  <c:v>52.480746000000003</c:v>
                </c:pt>
                <c:pt idx="30">
                  <c:v>60.255958999999997</c:v>
                </c:pt>
                <c:pt idx="31">
                  <c:v>69.183097000000004</c:v>
                </c:pt>
                <c:pt idx="32">
                  <c:v>79.432822999999999</c:v>
                </c:pt>
                <c:pt idx="33">
                  <c:v>91.201083999999994</c:v>
                </c:pt>
                <c:pt idx="34">
                  <c:v>104.712855</c:v>
                </c:pt>
                <c:pt idx="35">
                  <c:v>120.226443</c:v>
                </c:pt>
                <c:pt idx="36">
                  <c:v>138.03842599999999</c:v>
                </c:pt>
                <c:pt idx="37">
                  <c:v>158.48931899999999</c:v>
                </c:pt>
                <c:pt idx="38">
                  <c:v>181.97008600000001</c:v>
                </c:pt>
                <c:pt idx="39">
                  <c:v>208.92961299999999</c:v>
                </c:pt>
                <c:pt idx="40">
                  <c:v>239.88329200000001</c:v>
                </c:pt>
                <c:pt idx="41">
                  <c:v>275.42286999999999</c:v>
                </c:pt>
                <c:pt idx="42">
                  <c:v>316.22776599999997</c:v>
                </c:pt>
                <c:pt idx="43">
                  <c:v>363.07805500000001</c:v>
                </c:pt>
                <c:pt idx="44">
                  <c:v>416.86938300000003</c:v>
                </c:pt>
                <c:pt idx="45">
                  <c:v>478.63009199999999</c:v>
                </c:pt>
                <c:pt idx="46">
                  <c:v>549.54087400000003</c:v>
                </c:pt>
                <c:pt idx="47">
                  <c:v>630.95734400000003</c:v>
                </c:pt>
                <c:pt idx="48">
                  <c:v>724.43596000000002</c:v>
                </c:pt>
                <c:pt idx="49">
                  <c:v>831.76377100000002</c:v>
                </c:pt>
                <c:pt idx="50">
                  <c:v>954.99258599999996</c:v>
                </c:pt>
                <c:pt idx="51">
                  <c:v>1096.478196</c:v>
                </c:pt>
              </c:numCache>
            </c:numRef>
          </c:xVal>
          <c:yVal>
            <c:numRef>
              <c:f>'particle size data'!$N$4:$N$55</c:f>
              <c:numCache>
                <c:formatCode>General</c:formatCode>
                <c:ptCount val="52"/>
                <c:pt idx="0">
                  <c:v>0</c:v>
                </c:pt>
                <c:pt idx="1">
                  <c:v>5.5280999999999997E-2</c:v>
                </c:pt>
                <c:pt idx="2">
                  <c:v>0.21592</c:v>
                </c:pt>
                <c:pt idx="3">
                  <c:v>0.44531399999999999</c:v>
                </c:pt>
                <c:pt idx="4">
                  <c:v>0.65720800000000001</c:v>
                </c:pt>
                <c:pt idx="5">
                  <c:v>0.89770899999999998</c:v>
                </c:pt>
                <c:pt idx="6">
                  <c:v>1.131521</c:v>
                </c:pt>
                <c:pt idx="7">
                  <c:v>1.3512869999999999</c:v>
                </c:pt>
                <c:pt idx="8">
                  <c:v>1.5493440000000001</c:v>
                </c:pt>
                <c:pt idx="9">
                  <c:v>1.723786</c:v>
                </c:pt>
                <c:pt idx="10">
                  <c:v>1.879537</c:v>
                </c:pt>
                <c:pt idx="11">
                  <c:v>2.0332569999999999</c:v>
                </c:pt>
                <c:pt idx="12">
                  <c:v>2.2168369999999999</c:v>
                </c:pt>
                <c:pt idx="13">
                  <c:v>2.461757</c:v>
                </c:pt>
                <c:pt idx="14">
                  <c:v>2.8113760000000001</c:v>
                </c:pt>
                <c:pt idx="15">
                  <c:v>3.2937189999999998</c:v>
                </c:pt>
                <c:pt idx="16">
                  <c:v>3.937376</c:v>
                </c:pt>
                <c:pt idx="17">
                  <c:v>4.71685</c:v>
                </c:pt>
                <c:pt idx="18">
                  <c:v>5.6130740000000001</c:v>
                </c:pt>
                <c:pt idx="19">
                  <c:v>6.5173379999999996</c:v>
                </c:pt>
                <c:pt idx="20">
                  <c:v>7.3403559999999999</c:v>
                </c:pt>
                <c:pt idx="21">
                  <c:v>7.9288319999999999</c:v>
                </c:pt>
                <c:pt idx="22">
                  <c:v>8.1734299999999998</c:v>
                </c:pt>
                <c:pt idx="23">
                  <c:v>7.9844410000000003</c:v>
                </c:pt>
                <c:pt idx="24">
                  <c:v>7.3383529999999997</c:v>
                </c:pt>
                <c:pt idx="25">
                  <c:v>6.2992869999999996</c:v>
                </c:pt>
                <c:pt idx="26">
                  <c:v>4.9796129999999996</c:v>
                </c:pt>
                <c:pt idx="27">
                  <c:v>3.5599059999999998</c:v>
                </c:pt>
                <c:pt idx="28">
                  <c:v>2.1462539999999999</c:v>
                </c:pt>
                <c:pt idx="29">
                  <c:v>0.73327500000000001</c:v>
                </c:pt>
                <c:pt idx="30">
                  <c:v>7.7629999999999999E-3</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B-BFF7-46E8-A972-B4B634F5B974}"/>
            </c:ext>
          </c:extLst>
        </c:ser>
        <c:dLbls>
          <c:showLegendKey val="0"/>
          <c:showVal val="0"/>
          <c:showCatName val="0"/>
          <c:showSerName val="0"/>
          <c:showPercent val="0"/>
          <c:showBubbleSize val="0"/>
        </c:dLbls>
        <c:axId val="379314024"/>
        <c:axId val="379326160"/>
      </c:scatterChart>
      <c:valAx>
        <c:axId val="379314024"/>
        <c:scaling>
          <c:logBase val="10"/>
          <c:orientation val="minMax"/>
          <c:max val="100"/>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particle size [µm]</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26160"/>
        <c:crosses val="autoZero"/>
        <c:crossBetween val="midCat"/>
      </c:valAx>
      <c:valAx>
        <c:axId val="379326160"/>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distribution density</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14024"/>
        <c:crosses val="autoZero"/>
        <c:crossBetween val="midCat"/>
      </c:valAx>
      <c:spPr>
        <a:noFill/>
        <a:ln>
          <a:noFill/>
        </a:ln>
        <a:effectLst/>
      </c:spPr>
    </c:plotArea>
    <c:legend>
      <c:legendPos val="b"/>
      <c:layout>
        <c:manualLayout>
          <c:xMode val="edge"/>
          <c:yMode val="edge"/>
          <c:x val="5.8018242769158804E-2"/>
          <c:y val="0.13727969063731682"/>
          <c:w val="0.87830580583367668"/>
          <c:h val="0.16918493721620204"/>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baseline="0"/>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8.0539916018370766E-2"/>
          <c:y val="1.973474636189174E-2"/>
        </c:manualLayout>
      </c:layout>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195939775377627E-2"/>
          <c:y val="0.13247986290011976"/>
          <c:w val="0.86402469484525835"/>
          <c:h val="0.61899263998295129"/>
        </c:manualLayout>
      </c:layout>
      <c:scatterChart>
        <c:scatterStyle val="smoothMarker"/>
        <c:varyColors val="0"/>
        <c:ser>
          <c:idx val="0"/>
          <c:order val="0"/>
          <c:tx>
            <c:strRef>
              <c:f>'particle size data'!$C$2</c:f>
              <c:strCache>
                <c:ptCount val="1"/>
                <c:pt idx="0">
                  <c:v>Pea protein first toasted</c:v>
                </c:pt>
              </c:strCache>
            </c:strRef>
          </c:tx>
          <c:spPr>
            <a:ln w="19050" cap="rnd">
              <a:solidFill>
                <a:schemeClr val="accent2"/>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data'!$C$3:$C$54</c:f>
              <c:numCache>
                <c:formatCode>General</c:formatCode>
                <c:ptCount val="52"/>
                <c:pt idx="0">
                  <c:v>0</c:v>
                </c:pt>
                <c:pt idx="1">
                  <c:v>0</c:v>
                </c:pt>
                <c:pt idx="2">
                  <c:v>4.4662E-2</c:v>
                </c:pt>
                <c:pt idx="3">
                  <c:v>0.162883</c:v>
                </c:pt>
                <c:pt idx="4">
                  <c:v>0.28670299999999999</c:v>
                </c:pt>
                <c:pt idx="5">
                  <c:v>0.41505300000000001</c:v>
                </c:pt>
                <c:pt idx="6">
                  <c:v>0.587808</c:v>
                </c:pt>
                <c:pt idx="7">
                  <c:v>0.81351899999999999</c:v>
                </c:pt>
                <c:pt idx="8">
                  <c:v>1.117008</c:v>
                </c:pt>
                <c:pt idx="9">
                  <c:v>1.5165249999999999</c:v>
                </c:pt>
                <c:pt idx="10">
                  <c:v>2.025738</c:v>
                </c:pt>
                <c:pt idx="11">
                  <c:v>2.65801</c:v>
                </c:pt>
                <c:pt idx="12">
                  <c:v>3.4075859999999998</c:v>
                </c:pt>
                <c:pt idx="13">
                  <c:v>4.2622229999999997</c:v>
                </c:pt>
                <c:pt idx="14">
                  <c:v>5.173756</c:v>
                </c:pt>
                <c:pt idx="15">
                  <c:v>6.0993130000000004</c:v>
                </c:pt>
                <c:pt idx="16">
                  <c:v>6.9428780000000003</c:v>
                </c:pt>
                <c:pt idx="17">
                  <c:v>7.640917</c:v>
                </c:pt>
                <c:pt idx="18">
                  <c:v>8.0902360000000009</c:v>
                </c:pt>
                <c:pt idx="19">
                  <c:v>8.2366989999999998</c:v>
                </c:pt>
                <c:pt idx="20">
                  <c:v>8.0406440000000003</c:v>
                </c:pt>
                <c:pt idx="21">
                  <c:v>7.5027889999999999</c:v>
                </c:pt>
                <c:pt idx="22">
                  <c:v>6.6855599999999997</c:v>
                </c:pt>
                <c:pt idx="23">
                  <c:v>5.6562910000000004</c:v>
                </c:pt>
                <c:pt idx="24">
                  <c:v>4.5422229999999999</c:v>
                </c:pt>
                <c:pt idx="25">
                  <c:v>3.4349660000000002</c:v>
                </c:pt>
                <c:pt idx="26">
                  <c:v>2.436928</c:v>
                </c:pt>
                <c:pt idx="27">
                  <c:v>1.602922</c:v>
                </c:pt>
                <c:pt idx="28">
                  <c:v>0.61616300000000002</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0-06E3-4132-BDF8-E78BE8A0DA42}"/>
            </c:ext>
          </c:extLst>
        </c:ser>
        <c:ser>
          <c:idx val="1"/>
          <c:order val="1"/>
          <c:tx>
            <c:strRef>
              <c:f>'particle size data'!$D$2</c:f>
              <c:strCache>
                <c:ptCount val="1"/>
                <c:pt idx="0">
                  <c:v>Faba protein first toasted</c:v>
                </c:pt>
              </c:strCache>
            </c:strRef>
          </c:tx>
          <c:spPr>
            <a:ln w="19050" cap="rnd">
              <a:solidFill>
                <a:schemeClr val="accent6">
                  <a:lumMod val="75000"/>
                </a:schemeClr>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data'!$D$3:$D$54</c:f>
              <c:numCache>
                <c:formatCode>General</c:formatCode>
                <c:ptCount val="52"/>
                <c:pt idx="0">
                  <c:v>0</c:v>
                </c:pt>
                <c:pt idx="1">
                  <c:v>0</c:v>
                </c:pt>
                <c:pt idx="2">
                  <c:v>1.7125999999999999E-2</c:v>
                </c:pt>
                <c:pt idx="3">
                  <c:v>9.4649999999999998E-2</c:v>
                </c:pt>
                <c:pt idx="4">
                  <c:v>0.31849699999999997</c:v>
                </c:pt>
                <c:pt idx="5">
                  <c:v>0.54271899999999995</c:v>
                </c:pt>
                <c:pt idx="6">
                  <c:v>0.85987999999999998</c:v>
                </c:pt>
                <c:pt idx="7">
                  <c:v>1.2560690000000001</c:v>
                </c:pt>
                <c:pt idx="8">
                  <c:v>1.744394</c:v>
                </c:pt>
                <c:pt idx="9">
                  <c:v>2.3253599999999999</c:v>
                </c:pt>
                <c:pt idx="10">
                  <c:v>2.9951780000000001</c:v>
                </c:pt>
                <c:pt idx="11">
                  <c:v>3.7472379999999998</c:v>
                </c:pt>
                <c:pt idx="12">
                  <c:v>4.5515749999999997</c:v>
                </c:pt>
                <c:pt idx="13">
                  <c:v>5.3777679999999997</c:v>
                </c:pt>
                <c:pt idx="14">
                  <c:v>6.1672029999999998</c:v>
                </c:pt>
                <c:pt idx="15">
                  <c:v>6.8743829999999999</c:v>
                </c:pt>
                <c:pt idx="16">
                  <c:v>7.4201360000000003</c:v>
                </c:pt>
                <c:pt idx="17">
                  <c:v>7.7575630000000002</c:v>
                </c:pt>
                <c:pt idx="18">
                  <c:v>7.8298719999999999</c:v>
                </c:pt>
                <c:pt idx="19">
                  <c:v>7.6128299999999998</c:v>
                </c:pt>
                <c:pt idx="20">
                  <c:v>7.1183540000000001</c:v>
                </c:pt>
                <c:pt idx="21">
                  <c:v>6.3713090000000001</c:v>
                </c:pt>
                <c:pt idx="22">
                  <c:v>5.4585309999999998</c:v>
                </c:pt>
                <c:pt idx="23">
                  <c:v>4.4453610000000001</c:v>
                </c:pt>
                <c:pt idx="24">
                  <c:v>3.4434659999999999</c:v>
                </c:pt>
                <c:pt idx="25">
                  <c:v>2.5108670000000002</c:v>
                </c:pt>
                <c:pt idx="26">
                  <c:v>1.7283630000000001</c:v>
                </c:pt>
                <c:pt idx="27">
                  <c:v>1.0728249999999999</c:v>
                </c:pt>
                <c:pt idx="28">
                  <c:v>0.35848400000000002</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1-06E3-4132-BDF8-E78BE8A0DA42}"/>
            </c:ext>
          </c:extLst>
        </c:ser>
        <c:ser>
          <c:idx val="2"/>
          <c:order val="2"/>
          <c:tx>
            <c:strRef>
              <c:f>'particle size data'!$E$2</c:f>
              <c:strCache>
                <c:ptCount val="1"/>
                <c:pt idx="0">
                  <c:v>Pea protein not toasted</c:v>
                </c:pt>
              </c:strCache>
            </c:strRef>
          </c:tx>
          <c:spPr>
            <a:ln w="19050" cap="rnd">
              <a:solidFill>
                <a:schemeClr val="accent4"/>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data'!$E$3:$E$54</c:f>
              <c:numCache>
                <c:formatCode>General</c:formatCode>
                <c:ptCount val="52"/>
                <c:pt idx="0">
                  <c:v>0</c:v>
                </c:pt>
                <c:pt idx="1">
                  <c:v>0</c:v>
                </c:pt>
                <c:pt idx="2">
                  <c:v>4.4386000000000002E-2</c:v>
                </c:pt>
                <c:pt idx="3">
                  <c:v>0.29545700000000003</c:v>
                </c:pt>
                <c:pt idx="4">
                  <c:v>0.51909899999999998</c:v>
                </c:pt>
                <c:pt idx="5">
                  <c:v>0.82701000000000002</c:v>
                </c:pt>
                <c:pt idx="6">
                  <c:v>1.1924520000000001</c:v>
                </c:pt>
                <c:pt idx="7">
                  <c:v>1.624139</c:v>
                </c:pt>
                <c:pt idx="8">
                  <c:v>2.123856</c:v>
                </c:pt>
                <c:pt idx="9">
                  <c:v>2.6888380000000001</c:v>
                </c:pt>
                <c:pt idx="10">
                  <c:v>3.3130929999999998</c:v>
                </c:pt>
                <c:pt idx="11">
                  <c:v>3.9892300000000001</c:v>
                </c:pt>
                <c:pt idx="12">
                  <c:v>4.6919120000000003</c:v>
                </c:pt>
                <c:pt idx="13">
                  <c:v>5.3967099999999997</c:v>
                </c:pt>
                <c:pt idx="14">
                  <c:v>6.0553020000000002</c:v>
                </c:pt>
                <c:pt idx="15">
                  <c:v>6.6310599999999997</c:v>
                </c:pt>
                <c:pt idx="16">
                  <c:v>7.0601760000000002</c:v>
                </c:pt>
                <c:pt idx="17">
                  <c:v>7.305199</c:v>
                </c:pt>
                <c:pt idx="18">
                  <c:v>7.3225490000000004</c:v>
                </c:pt>
                <c:pt idx="19">
                  <c:v>7.0939560000000004</c:v>
                </c:pt>
                <c:pt idx="20">
                  <c:v>6.6340149999999998</c:v>
                </c:pt>
                <c:pt idx="21">
                  <c:v>5.9646759999999999</c:v>
                </c:pt>
                <c:pt idx="22">
                  <c:v>5.1608840000000002</c:v>
                </c:pt>
                <c:pt idx="23">
                  <c:v>4.2761849999999999</c:v>
                </c:pt>
                <c:pt idx="24">
                  <c:v>3.4009659999999999</c:v>
                </c:pt>
                <c:pt idx="25">
                  <c:v>2.5838950000000001</c:v>
                </c:pt>
                <c:pt idx="26">
                  <c:v>1.8735999999999999</c:v>
                </c:pt>
                <c:pt idx="27">
                  <c:v>1.289752</c:v>
                </c:pt>
                <c:pt idx="28">
                  <c:v>0.58783399999999997</c:v>
                </c:pt>
                <c:pt idx="29">
                  <c:v>5.3769999999999998E-2</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2-06E3-4132-BDF8-E78BE8A0DA42}"/>
            </c:ext>
          </c:extLst>
        </c:ser>
        <c:ser>
          <c:idx val="3"/>
          <c:order val="3"/>
          <c:tx>
            <c:strRef>
              <c:f>'particle size data'!$F$2</c:f>
              <c:strCache>
                <c:ptCount val="1"/>
                <c:pt idx="0">
                  <c:v>Faba protein not toasted</c:v>
                </c:pt>
              </c:strCache>
            </c:strRef>
          </c:tx>
          <c:spPr>
            <a:ln w="19050" cap="rnd">
              <a:solidFill>
                <a:srgbClr val="92D050"/>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data'!$F$3:$F$54</c:f>
              <c:numCache>
                <c:formatCode>General</c:formatCode>
                <c:ptCount val="52"/>
                <c:pt idx="0">
                  <c:v>0</c:v>
                </c:pt>
                <c:pt idx="1">
                  <c:v>0</c:v>
                </c:pt>
                <c:pt idx="2">
                  <c:v>5.4987000000000001E-2</c:v>
                </c:pt>
                <c:pt idx="3">
                  <c:v>0.225769</c:v>
                </c:pt>
                <c:pt idx="4">
                  <c:v>0.52960700000000005</c:v>
                </c:pt>
                <c:pt idx="5">
                  <c:v>0.87606099999999998</c:v>
                </c:pt>
                <c:pt idx="6">
                  <c:v>1.336724</c:v>
                </c:pt>
                <c:pt idx="7">
                  <c:v>1.8833949999999999</c:v>
                </c:pt>
                <c:pt idx="8">
                  <c:v>2.5154640000000001</c:v>
                </c:pt>
                <c:pt idx="9">
                  <c:v>3.2198449999999998</c:v>
                </c:pt>
                <c:pt idx="10">
                  <c:v>3.980315</c:v>
                </c:pt>
                <c:pt idx="11">
                  <c:v>4.7787269999999999</c:v>
                </c:pt>
                <c:pt idx="12">
                  <c:v>5.5777330000000003</c:v>
                </c:pt>
                <c:pt idx="13">
                  <c:v>6.3433279999999996</c:v>
                </c:pt>
                <c:pt idx="14">
                  <c:v>7.0155969999999996</c:v>
                </c:pt>
                <c:pt idx="15">
                  <c:v>7.5483549999999999</c:v>
                </c:pt>
                <c:pt idx="16">
                  <c:v>7.8716429999999997</c:v>
                </c:pt>
                <c:pt idx="17">
                  <c:v>7.9412640000000003</c:v>
                </c:pt>
                <c:pt idx="18">
                  <c:v>7.7217849999999997</c:v>
                </c:pt>
                <c:pt idx="19">
                  <c:v>7.199802</c:v>
                </c:pt>
                <c:pt idx="20">
                  <c:v>6.4213959999999997</c:v>
                </c:pt>
                <c:pt idx="21">
                  <c:v>5.4315119999999997</c:v>
                </c:pt>
                <c:pt idx="22">
                  <c:v>4.343934</c:v>
                </c:pt>
                <c:pt idx="23">
                  <c:v>3.2575859999999999</c:v>
                </c:pt>
                <c:pt idx="24">
                  <c:v>2.2262749999999998</c:v>
                </c:pt>
                <c:pt idx="25">
                  <c:v>1.311083</c:v>
                </c:pt>
                <c:pt idx="26">
                  <c:v>0.38781300000000002</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3-06E3-4132-BDF8-E78BE8A0DA42}"/>
            </c:ext>
          </c:extLst>
        </c:ser>
        <c:ser>
          <c:idx val="4"/>
          <c:order val="4"/>
          <c:tx>
            <c:strRef>
              <c:f>'particle size data'!$G$2</c:f>
              <c:strCache>
                <c:ptCount val="1"/>
                <c:pt idx="0">
                  <c:v>Pea starch first toasted</c:v>
                </c:pt>
              </c:strCache>
            </c:strRef>
          </c:tx>
          <c:spPr>
            <a:ln w="19050" cap="rnd">
              <a:solidFill>
                <a:schemeClr val="accent2"/>
              </a:solidFill>
              <a:prstDash val="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data'!$G$3:$G$54</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6.9719999999999999E-3</c:v>
                </c:pt>
                <c:pt idx="17">
                  <c:v>0.13216600000000001</c:v>
                </c:pt>
                <c:pt idx="18">
                  <c:v>0.99390500000000004</c:v>
                </c:pt>
                <c:pt idx="19">
                  <c:v>2.406326</c:v>
                </c:pt>
                <c:pt idx="20">
                  <c:v>4.3597720000000004</c:v>
                </c:pt>
                <c:pt idx="21">
                  <c:v>6.7453690000000002</c:v>
                </c:pt>
                <c:pt idx="22">
                  <c:v>9.1797640000000005</c:v>
                </c:pt>
                <c:pt idx="23">
                  <c:v>11.31146</c:v>
                </c:pt>
                <c:pt idx="24">
                  <c:v>12.674272999999999</c:v>
                </c:pt>
                <c:pt idx="25">
                  <c:v>12.982891</c:v>
                </c:pt>
                <c:pt idx="26">
                  <c:v>12.138373</c:v>
                </c:pt>
                <c:pt idx="27">
                  <c:v>10.298556</c:v>
                </c:pt>
                <c:pt idx="28">
                  <c:v>7.8453439999999999</c:v>
                </c:pt>
                <c:pt idx="29">
                  <c:v>5.2529640000000004</c:v>
                </c:pt>
                <c:pt idx="30">
                  <c:v>2.8797169999999999</c:v>
                </c:pt>
                <c:pt idx="31">
                  <c:v>0.78104200000000001</c:v>
                </c:pt>
                <c:pt idx="32">
                  <c:v>1.1107000000000001E-2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4-06E3-4132-BDF8-E78BE8A0DA42}"/>
            </c:ext>
          </c:extLst>
        </c:ser>
        <c:ser>
          <c:idx val="5"/>
          <c:order val="5"/>
          <c:tx>
            <c:strRef>
              <c:f>'particle size data'!$H$2</c:f>
              <c:strCache>
                <c:ptCount val="1"/>
                <c:pt idx="0">
                  <c:v>Faba starch first toasted</c:v>
                </c:pt>
              </c:strCache>
            </c:strRef>
          </c:tx>
          <c:spPr>
            <a:ln w="19050" cap="rnd">
              <a:solidFill>
                <a:schemeClr val="accent6">
                  <a:lumMod val="75000"/>
                </a:schemeClr>
              </a:solidFill>
              <a:prstDash val="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data'!$H$3:$H$54</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1.4546999999999999E-2</c:v>
                </c:pt>
                <c:pt idx="16">
                  <c:v>0.36496899999999999</c:v>
                </c:pt>
                <c:pt idx="17">
                  <c:v>1.288581</c:v>
                </c:pt>
                <c:pt idx="18">
                  <c:v>2.7578640000000001</c:v>
                </c:pt>
                <c:pt idx="19">
                  <c:v>4.7934539999999997</c:v>
                </c:pt>
                <c:pt idx="20">
                  <c:v>7.1554630000000001</c:v>
                </c:pt>
                <c:pt idx="21">
                  <c:v>9.5804539999999996</c:v>
                </c:pt>
                <c:pt idx="22">
                  <c:v>11.578476999999999</c:v>
                </c:pt>
                <c:pt idx="23">
                  <c:v>12.774331999999999</c:v>
                </c:pt>
                <c:pt idx="24">
                  <c:v>12.85994</c:v>
                </c:pt>
                <c:pt idx="25">
                  <c:v>11.791774999999999</c:v>
                </c:pt>
                <c:pt idx="26">
                  <c:v>9.8015150000000002</c:v>
                </c:pt>
                <c:pt idx="27">
                  <c:v>7.2870309999999998</c:v>
                </c:pt>
                <c:pt idx="28">
                  <c:v>4.7574870000000002</c:v>
                </c:pt>
                <c:pt idx="29">
                  <c:v>2.5175339999999999</c:v>
                </c:pt>
                <c:pt idx="30">
                  <c:v>0.67123999999999995</c:v>
                </c:pt>
                <c:pt idx="31">
                  <c:v>5.3340000000000002E-3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5-06E3-4132-BDF8-E78BE8A0DA42}"/>
            </c:ext>
          </c:extLst>
        </c:ser>
        <c:ser>
          <c:idx val="6"/>
          <c:order val="6"/>
          <c:tx>
            <c:strRef>
              <c:f>'particle size data'!$I$2</c:f>
              <c:strCache>
                <c:ptCount val="1"/>
                <c:pt idx="0">
                  <c:v>Pea starch not toasted</c:v>
                </c:pt>
              </c:strCache>
            </c:strRef>
          </c:tx>
          <c:spPr>
            <a:ln w="19050" cap="rnd">
              <a:solidFill>
                <a:schemeClr val="accent4"/>
              </a:solidFill>
              <a:prstDash val="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data'!$I$3:$I$54</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0.11149000000000001</c:v>
                </c:pt>
                <c:pt idx="18">
                  <c:v>0.97273799999999999</c:v>
                </c:pt>
                <c:pt idx="19">
                  <c:v>2.3878819999999998</c:v>
                </c:pt>
                <c:pt idx="20">
                  <c:v>4.3342929999999997</c:v>
                </c:pt>
                <c:pt idx="21">
                  <c:v>6.6985599999999996</c:v>
                </c:pt>
                <c:pt idx="22">
                  <c:v>9.0996240000000004</c:v>
                </c:pt>
                <c:pt idx="23">
                  <c:v>11.194318000000001</c:v>
                </c:pt>
                <c:pt idx="24">
                  <c:v>12.532019999999999</c:v>
                </c:pt>
                <c:pt idx="25">
                  <c:v>12.842755</c:v>
                </c:pt>
                <c:pt idx="26">
                  <c:v>12.037609</c:v>
                </c:pt>
                <c:pt idx="27">
                  <c:v>10.271910999999999</c:v>
                </c:pt>
                <c:pt idx="28">
                  <c:v>7.9139030000000004</c:v>
                </c:pt>
                <c:pt idx="29">
                  <c:v>5.4088620000000001</c:v>
                </c:pt>
                <c:pt idx="30">
                  <c:v>3.1062189999999998</c:v>
                </c:pt>
                <c:pt idx="31">
                  <c:v>1.063544</c:v>
                </c:pt>
                <c:pt idx="32">
                  <c:v>2.4271999999999998E-2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6-06E3-4132-BDF8-E78BE8A0DA42}"/>
            </c:ext>
          </c:extLst>
        </c:ser>
        <c:ser>
          <c:idx val="7"/>
          <c:order val="7"/>
          <c:tx>
            <c:strRef>
              <c:f>'particle size data'!$J$2</c:f>
              <c:strCache>
                <c:ptCount val="1"/>
                <c:pt idx="0">
                  <c:v>Faba starch not toasted</c:v>
                </c:pt>
              </c:strCache>
            </c:strRef>
          </c:tx>
          <c:spPr>
            <a:ln w="19050" cap="rnd">
              <a:solidFill>
                <a:srgbClr val="92D050"/>
              </a:solidFill>
              <a:prstDash val="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data'!$J$3:$J$54</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4.4040999999999997E-2</c:v>
                </c:pt>
                <c:pt idx="17">
                  <c:v>0.66216799999999998</c:v>
                </c:pt>
                <c:pt idx="18">
                  <c:v>1.87341</c:v>
                </c:pt>
                <c:pt idx="19">
                  <c:v>3.8400660000000002</c:v>
                </c:pt>
                <c:pt idx="20">
                  <c:v>6.3712869999999997</c:v>
                </c:pt>
                <c:pt idx="21">
                  <c:v>9.1927869999999992</c:v>
                </c:pt>
                <c:pt idx="22">
                  <c:v>11.706109</c:v>
                </c:pt>
                <c:pt idx="23">
                  <c:v>13.389961</c:v>
                </c:pt>
                <c:pt idx="24">
                  <c:v>13.775243</c:v>
                </c:pt>
                <c:pt idx="25">
                  <c:v>12.739535999999999</c:v>
                </c:pt>
                <c:pt idx="26">
                  <c:v>10.540039</c:v>
                </c:pt>
                <c:pt idx="27">
                  <c:v>7.6790760000000002</c:v>
                </c:pt>
                <c:pt idx="28">
                  <c:v>4.8380190000000001</c:v>
                </c:pt>
                <c:pt idx="29">
                  <c:v>2.5405609999999998</c:v>
                </c:pt>
                <c:pt idx="30">
                  <c:v>0.79958499999999999</c:v>
                </c:pt>
                <c:pt idx="31">
                  <c:v>8.1130000000000004E-3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7-06E3-4132-BDF8-E78BE8A0DA42}"/>
            </c:ext>
          </c:extLst>
        </c:ser>
        <c:dLbls>
          <c:showLegendKey val="0"/>
          <c:showVal val="0"/>
          <c:showCatName val="0"/>
          <c:showSerName val="0"/>
          <c:showPercent val="0"/>
          <c:showBubbleSize val="0"/>
        </c:dLbls>
        <c:axId val="379314024"/>
        <c:axId val="379326160"/>
        <c:extLst>
          <c:ext xmlns:c15="http://schemas.microsoft.com/office/drawing/2012/chart" uri="{02D57815-91ED-43cb-92C2-25804820EDAC}">
            <c15:filteredScatterSeries>
              <c15:ser>
                <c:idx val="8"/>
                <c:order val="8"/>
                <c:tx>
                  <c:strRef>
                    <c:extLst>
                      <c:ext uri="{02D57815-91ED-43cb-92C2-25804820EDAC}">
                        <c15:formulaRef>
                          <c15:sqref>'particle size data'!$K$2</c15:sqref>
                        </c15:formulaRef>
                      </c:ext>
                    </c:extLst>
                    <c:strCache>
                      <c:ptCount val="1"/>
                      <c:pt idx="0">
                        <c:v>Pea flour first toasted</c:v>
                      </c:pt>
                    </c:strCache>
                  </c:strRef>
                </c:tx>
                <c:spPr>
                  <a:ln w="19050" cap="rnd">
                    <a:solidFill>
                      <a:schemeClr val="accent2"/>
                    </a:solidFill>
                    <a:round/>
                  </a:ln>
                  <a:effectLst/>
                </c:spPr>
                <c:marker>
                  <c:symbol val="none"/>
                </c:marker>
                <c:xVal>
                  <c:numRef>
                    <c:extLst>
                      <c:ex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c:ext uri="{02D57815-91ED-43cb-92C2-25804820EDAC}">
                        <c15:formulaRef>
                          <c15:sqref>'particle size data'!$K$3:$K$54</c15:sqref>
                        </c15:formulaRef>
                      </c:ext>
                    </c:extLst>
                    <c:numCache>
                      <c:formatCode>General</c:formatCode>
                      <c:ptCount val="52"/>
                      <c:pt idx="0">
                        <c:v>0</c:v>
                      </c:pt>
                      <c:pt idx="1">
                        <c:v>0</c:v>
                      </c:pt>
                      <c:pt idx="2">
                        <c:v>3.4798999999999997E-2</c:v>
                      </c:pt>
                      <c:pt idx="3">
                        <c:v>0.137876</c:v>
                      </c:pt>
                      <c:pt idx="4">
                        <c:v>0.29173399999999999</c:v>
                      </c:pt>
                      <c:pt idx="5">
                        <c:v>0.429064</c:v>
                      </c:pt>
                      <c:pt idx="6">
                        <c:v>0.58349799999999996</c:v>
                      </c:pt>
                      <c:pt idx="7">
                        <c:v>0.73344799999999999</c:v>
                      </c:pt>
                      <c:pt idx="8">
                        <c:v>0.87766</c:v>
                      </c:pt>
                      <c:pt idx="9">
                        <c:v>1.0150509999999999</c:v>
                      </c:pt>
                      <c:pt idx="10">
                        <c:v>1.1485780000000001</c:v>
                      </c:pt>
                      <c:pt idx="11">
                        <c:v>1.2868539999999999</c:v>
                      </c:pt>
                      <c:pt idx="12">
                        <c:v>1.4471540000000001</c:v>
                      </c:pt>
                      <c:pt idx="13">
                        <c:v>1.658617</c:v>
                      </c:pt>
                      <c:pt idx="14">
                        <c:v>1.9481139999999999</c:v>
                      </c:pt>
                      <c:pt idx="15">
                        <c:v>2.3540700000000001</c:v>
                      </c:pt>
                      <c:pt idx="16">
                        <c:v>2.897837</c:v>
                      </c:pt>
                      <c:pt idx="17">
                        <c:v>3.6076190000000001</c:v>
                      </c:pt>
                      <c:pt idx="18">
                        <c:v>4.4577470000000003</c:v>
                      </c:pt>
                      <c:pt idx="19">
                        <c:v>5.4370750000000001</c:v>
                      </c:pt>
                      <c:pt idx="20">
                        <c:v>6.4420789999999997</c:v>
                      </c:pt>
                      <c:pt idx="21">
                        <c:v>7.3937249999999999</c:v>
                      </c:pt>
                      <c:pt idx="22">
                        <c:v>8.1372999999999998</c:v>
                      </c:pt>
                      <c:pt idx="23">
                        <c:v>8.5606469999999995</c:v>
                      </c:pt>
                      <c:pt idx="24">
                        <c:v>8.5545200000000001</c:v>
                      </c:pt>
                      <c:pt idx="25">
                        <c:v>8.0771929999999994</c:v>
                      </c:pt>
                      <c:pt idx="26">
                        <c:v>7.1645310000000002</c:v>
                      </c:pt>
                      <c:pt idx="27">
                        <c:v>5.9211400000000003</c:v>
                      </c:pt>
                      <c:pt idx="28">
                        <c:v>4.4970210000000002</c:v>
                      </c:pt>
                      <c:pt idx="29">
                        <c:v>3.099386</c:v>
                      </c:pt>
                      <c:pt idx="30">
                        <c:v>1.677395</c:v>
                      </c:pt>
                      <c:pt idx="31">
                        <c:v>0.12826799999999999</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8-06E3-4132-BDF8-E78BE8A0DA42}"/>
                  </c:ext>
                </c:extLst>
              </c15:ser>
            </c15:filteredScatterSeries>
            <c15:filteredScatterSeries>
              <c15:ser>
                <c:idx val="9"/>
                <c:order val="9"/>
                <c:tx>
                  <c:strRef>
                    <c:extLst xmlns:c15="http://schemas.microsoft.com/office/drawing/2012/chart">
                      <c:ext xmlns:c15="http://schemas.microsoft.com/office/drawing/2012/chart" uri="{02D57815-91ED-43cb-92C2-25804820EDAC}">
                        <c15:formulaRef>
                          <c15:sqref>'particle size data'!$L$2</c15:sqref>
                        </c15:formulaRef>
                      </c:ext>
                    </c:extLst>
                    <c:strCache>
                      <c:ptCount val="1"/>
                      <c:pt idx="0">
                        <c:v>Pea flour not toasted</c:v>
                      </c:pt>
                    </c:strCache>
                  </c:strRef>
                </c:tx>
                <c:spPr>
                  <a:ln w="19050" cap="rnd">
                    <a:solidFill>
                      <a:schemeClr val="accent6">
                        <a:lumMod val="75000"/>
                      </a:schemeClr>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data'!$L$3:$L$54</c15:sqref>
                        </c15:formulaRef>
                      </c:ext>
                    </c:extLst>
                    <c:numCache>
                      <c:formatCode>General</c:formatCode>
                      <c:ptCount val="52"/>
                      <c:pt idx="0">
                        <c:v>0</c:v>
                      </c:pt>
                      <c:pt idx="1">
                        <c:v>0</c:v>
                      </c:pt>
                      <c:pt idx="2">
                        <c:v>4.0258000000000002E-2</c:v>
                      </c:pt>
                      <c:pt idx="3">
                        <c:v>0.159361</c:v>
                      </c:pt>
                      <c:pt idx="4">
                        <c:v>0.33822999999999998</c:v>
                      </c:pt>
                      <c:pt idx="5">
                        <c:v>0.50417699999999999</c:v>
                      </c:pt>
                      <c:pt idx="6">
                        <c:v>0.69353699999999996</c:v>
                      </c:pt>
                      <c:pt idx="7">
                        <c:v>0.87767799999999996</c:v>
                      </c:pt>
                      <c:pt idx="8">
                        <c:v>1.0489040000000001</c:v>
                      </c:pt>
                      <c:pt idx="9">
                        <c:v>1.1986589999999999</c:v>
                      </c:pt>
                      <c:pt idx="10">
                        <c:v>1.3228310000000001</c:v>
                      </c:pt>
                      <c:pt idx="11">
                        <c:v>1.4222939999999999</c:v>
                      </c:pt>
                      <c:pt idx="12">
                        <c:v>1.5073209999999999</c:v>
                      </c:pt>
                      <c:pt idx="13">
                        <c:v>1.6023270000000001</c:v>
                      </c:pt>
                      <c:pt idx="14">
                        <c:v>1.7364869999999999</c:v>
                      </c:pt>
                      <c:pt idx="15">
                        <c:v>1.9528380000000001</c:v>
                      </c:pt>
                      <c:pt idx="16">
                        <c:v>2.2918080000000001</c:v>
                      </c:pt>
                      <c:pt idx="17">
                        <c:v>2.799356</c:v>
                      </c:pt>
                      <c:pt idx="18">
                        <c:v>3.4852590000000001</c:v>
                      </c:pt>
                      <c:pt idx="19">
                        <c:v>4.3659160000000004</c:v>
                      </c:pt>
                      <c:pt idx="20">
                        <c:v>5.3697220000000003</c:v>
                      </c:pt>
                      <c:pt idx="21">
                        <c:v>6.4369100000000001</c:v>
                      </c:pt>
                      <c:pt idx="22">
                        <c:v>7.4121649999999999</c:v>
                      </c:pt>
                      <c:pt idx="23">
                        <c:v>8.1689159999999994</c:v>
                      </c:pt>
                      <c:pt idx="24">
                        <c:v>8.5502800000000008</c:v>
                      </c:pt>
                      <c:pt idx="25">
                        <c:v>8.4631229999999995</c:v>
                      </c:pt>
                      <c:pt idx="26">
                        <c:v>7.8809959999999997</c:v>
                      </c:pt>
                      <c:pt idx="27">
                        <c:v>6.855702</c:v>
                      </c:pt>
                      <c:pt idx="28">
                        <c:v>5.5291899999999998</c:v>
                      </c:pt>
                      <c:pt idx="29">
                        <c:v>4.0719969999999996</c:v>
                      </c:pt>
                      <c:pt idx="30">
                        <c:v>2.6401940000000002</c:v>
                      </c:pt>
                      <c:pt idx="31">
                        <c:v>1.2349380000000001</c:v>
                      </c:pt>
                      <c:pt idx="32">
                        <c:v>3.8625E-2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9-06E3-4132-BDF8-E78BE8A0DA42}"/>
                  </c:ext>
                </c:extLst>
              </c15:ser>
            </c15:filteredScatterSeries>
            <c15:filteredScatterSeries>
              <c15:ser>
                <c:idx val="10"/>
                <c:order val="10"/>
                <c:tx>
                  <c:strRef>
                    <c:extLst xmlns:c15="http://schemas.microsoft.com/office/drawing/2012/chart">
                      <c:ext xmlns:c15="http://schemas.microsoft.com/office/drawing/2012/chart" uri="{02D57815-91ED-43cb-92C2-25804820EDAC}">
                        <c15:formulaRef>
                          <c15:sqref>'particle size data'!$M$2</c15:sqref>
                        </c15:formulaRef>
                      </c:ext>
                    </c:extLst>
                    <c:strCache>
                      <c:ptCount val="1"/>
                      <c:pt idx="0">
                        <c:v>Faba flour toasted</c:v>
                      </c:pt>
                    </c:strCache>
                  </c:strRef>
                </c:tx>
                <c:spPr>
                  <a:ln w="19050" cap="rnd">
                    <a:solidFill>
                      <a:schemeClr val="accent4"/>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data'!$M$3:$M$54</c15:sqref>
                        </c15:formulaRef>
                      </c:ext>
                    </c:extLst>
                    <c:numCache>
                      <c:formatCode>General</c:formatCode>
                      <c:ptCount val="52"/>
                      <c:pt idx="0">
                        <c:v>0</c:v>
                      </c:pt>
                      <c:pt idx="1">
                        <c:v>0</c:v>
                      </c:pt>
                      <c:pt idx="2">
                        <c:v>4.0243000000000001E-2</c:v>
                      </c:pt>
                      <c:pt idx="3">
                        <c:v>0.15806400000000001</c:v>
                      </c:pt>
                      <c:pt idx="4">
                        <c:v>0.328185</c:v>
                      </c:pt>
                      <c:pt idx="5">
                        <c:v>0.479296</c:v>
                      </c:pt>
                      <c:pt idx="6">
                        <c:v>0.64982099999999998</c:v>
                      </c:pt>
                      <c:pt idx="7">
                        <c:v>0.818465</c:v>
                      </c:pt>
                      <c:pt idx="8">
                        <c:v>0.98731100000000005</c:v>
                      </c:pt>
                      <c:pt idx="9">
                        <c:v>1.1586799999999999</c:v>
                      </c:pt>
                      <c:pt idx="10">
                        <c:v>1.33891</c:v>
                      </c:pt>
                      <c:pt idx="11">
                        <c:v>1.540656</c:v>
                      </c:pt>
                      <c:pt idx="12">
                        <c:v>1.7844549999999999</c:v>
                      </c:pt>
                      <c:pt idx="13">
                        <c:v>2.1013999999999999</c:v>
                      </c:pt>
                      <c:pt idx="14">
                        <c:v>2.514059</c:v>
                      </c:pt>
                      <c:pt idx="15">
                        <c:v>3.0542660000000001</c:v>
                      </c:pt>
                      <c:pt idx="16">
                        <c:v>3.7250350000000001</c:v>
                      </c:pt>
                      <c:pt idx="17">
                        <c:v>4.5352839999999999</c:v>
                      </c:pt>
                      <c:pt idx="18">
                        <c:v>5.4289009999999998</c:v>
                      </c:pt>
                      <c:pt idx="19">
                        <c:v>6.3682639999999999</c:v>
                      </c:pt>
                      <c:pt idx="20">
                        <c:v>7.2308519999999996</c:v>
                      </c:pt>
                      <c:pt idx="21">
                        <c:v>7.9272119999999999</c:v>
                      </c:pt>
                      <c:pt idx="22">
                        <c:v>8.323658</c:v>
                      </c:pt>
                      <c:pt idx="23">
                        <c:v>8.3374290000000002</c:v>
                      </c:pt>
                      <c:pt idx="24">
                        <c:v>7.9231389999999999</c:v>
                      </c:pt>
                      <c:pt idx="25">
                        <c:v>7.0942470000000002</c:v>
                      </c:pt>
                      <c:pt idx="26">
                        <c:v>5.946574</c:v>
                      </c:pt>
                      <c:pt idx="27">
                        <c:v>4.6076639999999998</c:v>
                      </c:pt>
                      <c:pt idx="28">
                        <c:v>3.2427800000000002</c:v>
                      </c:pt>
                      <c:pt idx="29">
                        <c:v>1.8610469999999999</c:v>
                      </c:pt>
                      <c:pt idx="30">
                        <c:v>0.49410700000000002</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A-06E3-4132-BDF8-E78BE8A0DA42}"/>
                  </c:ext>
                </c:extLst>
              </c15:ser>
            </c15:filteredScatterSeries>
            <c15:filteredScatterSeries>
              <c15:ser>
                <c:idx val="11"/>
                <c:order val="11"/>
                <c:tx>
                  <c:strRef>
                    <c:extLst xmlns:c15="http://schemas.microsoft.com/office/drawing/2012/chart">
                      <c:ext xmlns:c15="http://schemas.microsoft.com/office/drawing/2012/chart" uri="{02D57815-91ED-43cb-92C2-25804820EDAC}">
                        <c15:formulaRef>
                          <c15:sqref>'particle size data'!$N$2</c15:sqref>
                        </c15:formulaRef>
                      </c:ext>
                    </c:extLst>
                    <c:strCache>
                      <c:ptCount val="1"/>
                      <c:pt idx="0">
                        <c:v>Faba flour not toasted</c:v>
                      </c:pt>
                    </c:strCache>
                  </c:strRef>
                </c:tx>
                <c:spPr>
                  <a:ln w="19050" cap="rnd">
                    <a:solidFill>
                      <a:schemeClr val="accent6"/>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data'!$N$3:$N$54</c15:sqref>
                        </c15:formulaRef>
                      </c:ext>
                    </c:extLst>
                    <c:numCache>
                      <c:formatCode>General</c:formatCode>
                      <c:ptCount val="52"/>
                      <c:pt idx="0">
                        <c:v>0</c:v>
                      </c:pt>
                      <c:pt idx="1">
                        <c:v>0</c:v>
                      </c:pt>
                      <c:pt idx="2">
                        <c:v>5.5280999999999997E-2</c:v>
                      </c:pt>
                      <c:pt idx="3">
                        <c:v>0.21592</c:v>
                      </c:pt>
                      <c:pt idx="4">
                        <c:v>0.44531399999999999</c:v>
                      </c:pt>
                      <c:pt idx="5">
                        <c:v>0.65720800000000001</c:v>
                      </c:pt>
                      <c:pt idx="6">
                        <c:v>0.89770899999999998</c:v>
                      </c:pt>
                      <c:pt idx="7">
                        <c:v>1.131521</c:v>
                      </c:pt>
                      <c:pt idx="8">
                        <c:v>1.3512869999999999</c:v>
                      </c:pt>
                      <c:pt idx="9">
                        <c:v>1.5493440000000001</c:v>
                      </c:pt>
                      <c:pt idx="10">
                        <c:v>1.723786</c:v>
                      </c:pt>
                      <c:pt idx="11">
                        <c:v>1.879537</c:v>
                      </c:pt>
                      <c:pt idx="12">
                        <c:v>2.0332569999999999</c:v>
                      </c:pt>
                      <c:pt idx="13">
                        <c:v>2.2168369999999999</c:v>
                      </c:pt>
                      <c:pt idx="14">
                        <c:v>2.461757</c:v>
                      </c:pt>
                      <c:pt idx="15">
                        <c:v>2.8113760000000001</c:v>
                      </c:pt>
                      <c:pt idx="16">
                        <c:v>3.2937189999999998</c:v>
                      </c:pt>
                      <c:pt idx="17">
                        <c:v>3.937376</c:v>
                      </c:pt>
                      <c:pt idx="18">
                        <c:v>4.71685</c:v>
                      </c:pt>
                      <c:pt idx="19">
                        <c:v>5.6130740000000001</c:v>
                      </c:pt>
                      <c:pt idx="20">
                        <c:v>6.5173379999999996</c:v>
                      </c:pt>
                      <c:pt idx="21">
                        <c:v>7.3403559999999999</c:v>
                      </c:pt>
                      <c:pt idx="22">
                        <c:v>7.9288319999999999</c:v>
                      </c:pt>
                      <c:pt idx="23">
                        <c:v>8.1734299999999998</c:v>
                      </c:pt>
                      <c:pt idx="24">
                        <c:v>7.9844410000000003</c:v>
                      </c:pt>
                      <c:pt idx="25">
                        <c:v>7.3383529999999997</c:v>
                      </c:pt>
                      <c:pt idx="26">
                        <c:v>6.2992869999999996</c:v>
                      </c:pt>
                      <c:pt idx="27">
                        <c:v>4.9796129999999996</c:v>
                      </c:pt>
                      <c:pt idx="28">
                        <c:v>3.5599059999999998</c:v>
                      </c:pt>
                      <c:pt idx="29">
                        <c:v>2.1462539999999999</c:v>
                      </c:pt>
                      <c:pt idx="30">
                        <c:v>0.73327500000000001</c:v>
                      </c:pt>
                      <c:pt idx="31">
                        <c:v>7.7629999999999999E-3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B-06E3-4132-BDF8-E78BE8A0DA42}"/>
                  </c:ext>
                </c:extLst>
              </c15:ser>
            </c15:filteredScatterSeries>
          </c:ext>
        </c:extLst>
      </c:scatterChart>
      <c:valAx>
        <c:axId val="379314024"/>
        <c:scaling>
          <c:logBase val="10"/>
          <c:orientation val="minMax"/>
          <c:max val="100"/>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particle size [µm]</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26160"/>
        <c:crosses val="autoZero"/>
        <c:crossBetween val="midCat"/>
      </c:valAx>
      <c:valAx>
        <c:axId val="379326160"/>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distribution density</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1402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baseline="0"/>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8.0539916018370766E-2"/>
          <c:y val="1.973474636189174E-2"/>
        </c:manualLayout>
      </c:layout>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195939775377627E-2"/>
          <c:y val="0.13247986290011976"/>
          <c:w val="0.86402469484525835"/>
          <c:h val="0.61899263998295129"/>
        </c:manualLayout>
      </c:layout>
      <c:scatterChart>
        <c:scatterStyle val="smoothMarker"/>
        <c:varyColors val="0"/>
        <c:ser>
          <c:idx val="0"/>
          <c:order val="0"/>
          <c:tx>
            <c:strRef>
              <c:f>'particle size data'!$C$2</c:f>
              <c:strCache>
                <c:ptCount val="1"/>
                <c:pt idx="0">
                  <c:v>Pea protein first toasted</c:v>
                </c:pt>
              </c:strCache>
            </c:strRef>
          </c:tx>
          <c:spPr>
            <a:ln w="19050" cap="rnd">
              <a:solidFill>
                <a:schemeClr val="accent2"/>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data'!$C$3:$C$54</c:f>
              <c:numCache>
                <c:formatCode>General</c:formatCode>
                <c:ptCount val="52"/>
                <c:pt idx="0">
                  <c:v>0</c:v>
                </c:pt>
                <c:pt idx="1">
                  <c:v>0</c:v>
                </c:pt>
                <c:pt idx="2">
                  <c:v>4.4662E-2</c:v>
                </c:pt>
                <c:pt idx="3">
                  <c:v>0.162883</c:v>
                </c:pt>
                <c:pt idx="4">
                  <c:v>0.28670299999999999</c:v>
                </c:pt>
                <c:pt idx="5">
                  <c:v>0.41505300000000001</c:v>
                </c:pt>
                <c:pt idx="6">
                  <c:v>0.587808</c:v>
                </c:pt>
                <c:pt idx="7">
                  <c:v>0.81351899999999999</c:v>
                </c:pt>
                <c:pt idx="8">
                  <c:v>1.117008</c:v>
                </c:pt>
                <c:pt idx="9">
                  <c:v>1.5165249999999999</c:v>
                </c:pt>
                <c:pt idx="10">
                  <c:v>2.025738</c:v>
                </c:pt>
                <c:pt idx="11">
                  <c:v>2.65801</c:v>
                </c:pt>
                <c:pt idx="12">
                  <c:v>3.4075859999999998</c:v>
                </c:pt>
                <c:pt idx="13">
                  <c:v>4.2622229999999997</c:v>
                </c:pt>
                <c:pt idx="14">
                  <c:v>5.173756</c:v>
                </c:pt>
                <c:pt idx="15">
                  <c:v>6.0993130000000004</c:v>
                </c:pt>
                <c:pt idx="16">
                  <c:v>6.9428780000000003</c:v>
                </c:pt>
                <c:pt idx="17">
                  <c:v>7.640917</c:v>
                </c:pt>
                <c:pt idx="18">
                  <c:v>8.0902360000000009</c:v>
                </c:pt>
                <c:pt idx="19">
                  <c:v>8.2366989999999998</c:v>
                </c:pt>
                <c:pt idx="20">
                  <c:v>8.0406440000000003</c:v>
                </c:pt>
                <c:pt idx="21">
                  <c:v>7.5027889999999999</c:v>
                </c:pt>
                <c:pt idx="22">
                  <c:v>6.6855599999999997</c:v>
                </c:pt>
                <c:pt idx="23">
                  <c:v>5.6562910000000004</c:v>
                </c:pt>
                <c:pt idx="24">
                  <c:v>4.5422229999999999</c:v>
                </c:pt>
                <c:pt idx="25">
                  <c:v>3.4349660000000002</c:v>
                </c:pt>
                <c:pt idx="26">
                  <c:v>2.436928</c:v>
                </c:pt>
                <c:pt idx="27">
                  <c:v>1.602922</c:v>
                </c:pt>
                <c:pt idx="28">
                  <c:v>0.61616300000000002</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0-538F-408F-A1E0-0C74A16369FF}"/>
            </c:ext>
          </c:extLst>
        </c:ser>
        <c:ser>
          <c:idx val="2"/>
          <c:order val="2"/>
          <c:tx>
            <c:strRef>
              <c:f>'particle size data'!$E$2</c:f>
              <c:strCache>
                <c:ptCount val="1"/>
                <c:pt idx="0">
                  <c:v>Pea protein not toasted</c:v>
                </c:pt>
              </c:strCache>
            </c:strRef>
          </c:tx>
          <c:spPr>
            <a:ln w="19050" cap="rnd">
              <a:solidFill>
                <a:schemeClr val="accent4"/>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data'!$E$3:$E$54</c:f>
              <c:numCache>
                <c:formatCode>General</c:formatCode>
                <c:ptCount val="52"/>
                <c:pt idx="0">
                  <c:v>0</c:v>
                </c:pt>
                <c:pt idx="1">
                  <c:v>0</c:v>
                </c:pt>
                <c:pt idx="2">
                  <c:v>4.4386000000000002E-2</c:v>
                </c:pt>
                <c:pt idx="3">
                  <c:v>0.29545700000000003</c:v>
                </c:pt>
                <c:pt idx="4">
                  <c:v>0.51909899999999998</c:v>
                </c:pt>
                <c:pt idx="5">
                  <c:v>0.82701000000000002</c:v>
                </c:pt>
                <c:pt idx="6">
                  <c:v>1.1924520000000001</c:v>
                </c:pt>
                <c:pt idx="7">
                  <c:v>1.624139</c:v>
                </c:pt>
                <c:pt idx="8">
                  <c:v>2.123856</c:v>
                </c:pt>
                <c:pt idx="9">
                  <c:v>2.6888380000000001</c:v>
                </c:pt>
                <c:pt idx="10">
                  <c:v>3.3130929999999998</c:v>
                </c:pt>
                <c:pt idx="11">
                  <c:v>3.9892300000000001</c:v>
                </c:pt>
                <c:pt idx="12">
                  <c:v>4.6919120000000003</c:v>
                </c:pt>
                <c:pt idx="13">
                  <c:v>5.3967099999999997</c:v>
                </c:pt>
                <c:pt idx="14">
                  <c:v>6.0553020000000002</c:v>
                </c:pt>
                <c:pt idx="15">
                  <c:v>6.6310599999999997</c:v>
                </c:pt>
                <c:pt idx="16">
                  <c:v>7.0601760000000002</c:v>
                </c:pt>
                <c:pt idx="17">
                  <c:v>7.305199</c:v>
                </c:pt>
                <c:pt idx="18">
                  <c:v>7.3225490000000004</c:v>
                </c:pt>
                <c:pt idx="19">
                  <c:v>7.0939560000000004</c:v>
                </c:pt>
                <c:pt idx="20">
                  <c:v>6.6340149999999998</c:v>
                </c:pt>
                <c:pt idx="21">
                  <c:v>5.9646759999999999</c:v>
                </c:pt>
                <c:pt idx="22">
                  <c:v>5.1608840000000002</c:v>
                </c:pt>
                <c:pt idx="23">
                  <c:v>4.2761849999999999</c:v>
                </c:pt>
                <c:pt idx="24">
                  <c:v>3.4009659999999999</c:v>
                </c:pt>
                <c:pt idx="25">
                  <c:v>2.5838950000000001</c:v>
                </c:pt>
                <c:pt idx="26">
                  <c:v>1.8735999999999999</c:v>
                </c:pt>
                <c:pt idx="27">
                  <c:v>1.289752</c:v>
                </c:pt>
                <c:pt idx="28">
                  <c:v>0.58783399999999997</c:v>
                </c:pt>
                <c:pt idx="29">
                  <c:v>5.3769999999999998E-2</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2-538F-408F-A1E0-0C74A16369FF}"/>
            </c:ext>
          </c:extLst>
        </c:ser>
        <c:ser>
          <c:idx val="4"/>
          <c:order val="4"/>
          <c:tx>
            <c:strRef>
              <c:f>'particle size data'!$G$2</c:f>
              <c:strCache>
                <c:ptCount val="1"/>
                <c:pt idx="0">
                  <c:v>Pea starch first toasted</c:v>
                </c:pt>
              </c:strCache>
            </c:strRef>
          </c:tx>
          <c:spPr>
            <a:ln w="19050" cap="rnd">
              <a:solidFill>
                <a:schemeClr val="accent2"/>
              </a:solidFill>
              <a:prstDash val="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data'!$G$3:$G$54</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6.9719999999999999E-3</c:v>
                </c:pt>
                <c:pt idx="17">
                  <c:v>0.13216600000000001</c:v>
                </c:pt>
                <c:pt idx="18">
                  <c:v>0.99390500000000004</c:v>
                </c:pt>
                <c:pt idx="19">
                  <c:v>2.406326</c:v>
                </c:pt>
                <c:pt idx="20">
                  <c:v>4.3597720000000004</c:v>
                </c:pt>
                <c:pt idx="21">
                  <c:v>6.7453690000000002</c:v>
                </c:pt>
                <c:pt idx="22">
                  <c:v>9.1797640000000005</c:v>
                </c:pt>
                <c:pt idx="23">
                  <c:v>11.31146</c:v>
                </c:pt>
                <c:pt idx="24">
                  <c:v>12.674272999999999</c:v>
                </c:pt>
                <c:pt idx="25">
                  <c:v>12.982891</c:v>
                </c:pt>
                <c:pt idx="26">
                  <c:v>12.138373</c:v>
                </c:pt>
                <c:pt idx="27">
                  <c:v>10.298556</c:v>
                </c:pt>
                <c:pt idx="28">
                  <c:v>7.8453439999999999</c:v>
                </c:pt>
                <c:pt idx="29">
                  <c:v>5.2529640000000004</c:v>
                </c:pt>
                <c:pt idx="30">
                  <c:v>2.8797169999999999</c:v>
                </c:pt>
                <c:pt idx="31">
                  <c:v>0.78104200000000001</c:v>
                </c:pt>
                <c:pt idx="32">
                  <c:v>1.1107000000000001E-2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4-538F-408F-A1E0-0C74A16369FF}"/>
            </c:ext>
          </c:extLst>
        </c:ser>
        <c:ser>
          <c:idx val="6"/>
          <c:order val="6"/>
          <c:tx>
            <c:strRef>
              <c:f>'particle size data'!$I$2</c:f>
              <c:strCache>
                <c:ptCount val="1"/>
                <c:pt idx="0">
                  <c:v>Pea starch not toasted</c:v>
                </c:pt>
              </c:strCache>
            </c:strRef>
          </c:tx>
          <c:spPr>
            <a:ln w="19050" cap="rnd">
              <a:solidFill>
                <a:schemeClr val="accent4"/>
              </a:solidFill>
              <a:prstDash val="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data'!$I$3:$I$54</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0.11149000000000001</c:v>
                </c:pt>
                <c:pt idx="18">
                  <c:v>0.97273799999999999</c:v>
                </c:pt>
                <c:pt idx="19">
                  <c:v>2.3878819999999998</c:v>
                </c:pt>
                <c:pt idx="20">
                  <c:v>4.3342929999999997</c:v>
                </c:pt>
                <c:pt idx="21">
                  <c:v>6.6985599999999996</c:v>
                </c:pt>
                <c:pt idx="22">
                  <c:v>9.0996240000000004</c:v>
                </c:pt>
                <c:pt idx="23">
                  <c:v>11.194318000000001</c:v>
                </c:pt>
                <c:pt idx="24">
                  <c:v>12.532019999999999</c:v>
                </c:pt>
                <c:pt idx="25">
                  <c:v>12.842755</c:v>
                </c:pt>
                <c:pt idx="26">
                  <c:v>12.037609</c:v>
                </c:pt>
                <c:pt idx="27">
                  <c:v>10.271910999999999</c:v>
                </c:pt>
                <c:pt idx="28">
                  <c:v>7.9139030000000004</c:v>
                </c:pt>
                <c:pt idx="29">
                  <c:v>5.4088620000000001</c:v>
                </c:pt>
                <c:pt idx="30">
                  <c:v>3.1062189999999998</c:v>
                </c:pt>
                <c:pt idx="31">
                  <c:v>1.063544</c:v>
                </c:pt>
                <c:pt idx="32">
                  <c:v>2.4271999999999998E-2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6-538F-408F-A1E0-0C74A16369FF}"/>
            </c:ext>
          </c:extLst>
        </c:ser>
        <c:ser>
          <c:idx val="8"/>
          <c:order val="8"/>
          <c:tx>
            <c:strRef>
              <c:f>'particle size data'!$K$2</c:f>
              <c:strCache>
                <c:ptCount val="1"/>
                <c:pt idx="0">
                  <c:v>Pea flour first toasted</c:v>
                </c:pt>
              </c:strCache>
            </c:strRef>
          </c:tx>
          <c:spPr>
            <a:ln w="19050" cap="rnd">
              <a:solidFill>
                <a:schemeClr val="accent2"/>
              </a:solidFill>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data'!$K$3:$K$54</c:f>
              <c:numCache>
                <c:formatCode>General</c:formatCode>
                <c:ptCount val="52"/>
                <c:pt idx="0">
                  <c:v>0</c:v>
                </c:pt>
                <c:pt idx="1">
                  <c:v>0</c:v>
                </c:pt>
                <c:pt idx="2">
                  <c:v>3.4798999999999997E-2</c:v>
                </c:pt>
                <c:pt idx="3">
                  <c:v>0.137876</c:v>
                </c:pt>
                <c:pt idx="4">
                  <c:v>0.29173399999999999</c:v>
                </c:pt>
                <c:pt idx="5">
                  <c:v>0.429064</c:v>
                </c:pt>
                <c:pt idx="6">
                  <c:v>0.58349799999999996</c:v>
                </c:pt>
                <c:pt idx="7">
                  <c:v>0.73344799999999999</c:v>
                </c:pt>
                <c:pt idx="8">
                  <c:v>0.87766</c:v>
                </c:pt>
                <c:pt idx="9">
                  <c:v>1.0150509999999999</c:v>
                </c:pt>
                <c:pt idx="10">
                  <c:v>1.1485780000000001</c:v>
                </c:pt>
                <c:pt idx="11">
                  <c:v>1.2868539999999999</c:v>
                </c:pt>
                <c:pt idx="12">
                  <c:v>1.4471540000000001</c:v>
                </c:pt>
                <c:pt idx="13">
                  <c:v>1.658617</c:v>
                </c:pt>
                <c:pt idx="14">
                  <c:v>1.9481139999999999</c:v>
                </c:pt>
                <c:pt idx="15">
                  <c:v>2.3540700000000001</c:v>
                </c:pt>
                <c:pt idx="16">
                  <c:v>2.897837</c:v>
                </c:pt>
                <c:pt idx="17">
                  <c:v>3.6076190000000001</c:v>
                </c:pt>
                <c:pt idx="18">
                  <c:v>4.4577470000000003</c:v>
                </c:pt>
                <c:pt idx="19">
                  <c:v>5.4370750000000001</c:v>
                </c:pt>
                <c:pt idx="20">
                  <c:v>6.4420789999999997</c:v>
                </c:pt>
                <c:pt idx="21">
                  <c:v>7.3937249999999999</c:v>
                </c:pt>
                <c:pt idx="22">
                  <c:v>8.1372999999999998</c:v>
                </c:pt>
                <c:pt idx="23">
                  <c:v>8.5606469999999995</c:v>
                </c:pt>
                <c:pt idx="24">
                  <c:v>8.5545200000000001</c:v>
                </c:pt>
                <c:pt idx="25">
                  <c:v>8.0771929999999994</c:v>
                </c:pt>
                <c:pt idx="26">
                  <c:v>7.1645310000000002</c:v>
                </c:pt>
                <c:pt idx="27">
                  <c:v>5.9211400000000003</c:v>
                </c:pt>
                <c:pt idx="28">
                  <c:v>4.4970210000000002</c:v>
                </c:pt>
                <c:pt idx="29">
                  <c:v>3.099386</c:v>
                </c:pt>
                <c:pt idx="30">
                  <c:v>1.677395</c:v>
                </c:pt>
                <c:pt idx="31">
                  <c:v>0.12826799999999999</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8-538F-408F-A1E0-0C74A16369FF}"/>
            </c:ext>
          </c:extLst>
        </c:ser>
        <c:ser>
          <c:idx val="9"/>
          <c:order val="9"/>
          <c:tx>
            <c:strRef>
              <c:f>'particle size data'!$L$2</c:f>
              <c:strCache>
                <c:ptCount val="1"/>
                <c:pt idx="0">
                  <c:v>Pea flour not toasted</c:v>
                </c:pt>
              </c:strCache>
            </c:strRef>
          </c:tx>
          <c:spPr>
            <a:ln w="19050" cap="rnd">
              <a:solidFill>
                <a:srgbClr val="FFC000"/>
              </a:solidFill>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data'!$L$3:$L$54</c:f>
              <c:numCache>
                <c:formatCode>General</c:formatCode>
                <c:ptCount val="52"/>
                <c:pt idx="0">
                  <c:v>0</c:v>
                </c:pt>
                <c:pt idx="1">
                  <c:v>0</c:v>
                </c:pt>
                <c:pt idx="2">
                  <c:v>4.0258000000000002E-2</c:v>
                </c:pt>
                <c:pt idx="3">
                  <c:v>0.159361</c:v>
                </c:pt>
                <c:pt idx="4">
                  <c:v>0.33822999999999998</c:v>
                </c:pt>
                <c:pt idx="5">
                  <c:v>0.50417699999999999</c:v>
                </c:pt>
                <c:pt idx="6">
                  <c:v>0.69353699999999996</c:v>
                </c:pt>
                <c:pt idx="7">
                  <c:v>0.87767799999999996</c:v>
                </c:pt>
                <c:pt idx="8">
                  <c:v>1.0489040000000001</c:v>
                </c:pt>
                <c:pt idx="9">
                  <c:v>1.1986589999999999</c:v>
                </c:pt>
                <c:pt idx="10">
                  <c:v>1.3228310000000001</c:v>
                </c:pt>
                <c:pt idx="11">
                  <c:v>1.4222939999999999</c:v>
                </c:pt>
                <c:pt idx="12">
                  <c:v>1.5073209999999999</c:v>
                </c:pt>
                <c:pt idx="13">
                  <c:v>1.6023270000000001</c:v>
                </c:pt>
                <c:pt idx="14">
                  <c:v>1.7364869999999999</c:v>
                </c:pt>
                <c:pt idx="15">
                  <c:v>1.9528380000000001</c:v>
                </c:pt>
                <c:pt idx="16">
                  <c:v>2.2918080000000001</c:v>
                </c:pt>
                <c:pt idx="17">
                  <c:v>2.799356</c:v>
                </c:pt>
                <c:pt idx="18">
                  <c:v>3.4852590000000001</c:v>
                </c:pt>
                <c:pt idx="19">
                  <c:v>4.3659160000000004</c:v>
                </c:pt>
                <c:pt idx="20">
                  <c:v>5.3697220000000003</c:v>
                </c:pt>
                <c:pt idx="21">
                  <c:v>6.4369100000000001</c:v>
                </c:pt>
                <c:pt idx="22">
                  <c:v>7.4121649999999999</c:v>
                </c:pt>
                <c:pt idx="23">
                  <c:v>8.1689159999999994</c:v>
                </c:pt>
                <c:pt idx="24">
                  <c:v>8.5502800000000008</c:v>
                </c:pt>
                <c:pt idx="25">
                  <c:v>8.4631229999999995</c:v>
                </c:pt>
                <c:pt idx="26">
                  <c:v>7.8809959999999997</c:v>
                </c:pt>
                <c:pt idx="27">
                  <c:v>6.855702</c:v>
                </c:pt>
                <c:pt idx="28">
                  <c:v>5.5291899999999998</c:v>
                </c:pt>
                <c:pt idx="29">
                  <c:v>4.0719969999999996</c:v>
                </c:pt>
                <c:pt idx="30">
                  <c:v>2.6401940000000002</c:v>
                </c:pt>
                <c:pt idx="31">
                  <c:v>1.2349380000000001</c:v>
                </c:pt>
                <c:pt idx="32">
                  <c:v>3.8625E-2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9-538F-408F-A1E0-0C74A16369FF}"/>
            </c:ext>
          </c:extLst>
        </c:ser>
        <c:dLbls>
          <c:showLegendKey val="0"/>
          <c:showVal val="0"/>
          <c:showCatName val="0"/>
          <c:showSerName val="0"/>
          <c:showPercent val="0"/>
          <c:showBubbleSize val="0"/>
        </c:dLbls>
        <c:axId val="379314024"/>
        <c:axId val="379326160"/>
        <c:extLst>
          <c:ext xmlns:c15="http://schemas.microsoft.com/office/drawing/2012/chart" uri="{02D57815-91ED-43cb-92C2-25804820EDAC}">
            <c15:filteredScatterSeries>
              <c15:ser>
                <c:idx val="1"/>
                <c:order val="1"/>
                <c:tx>
                  <c:strRef>
                    <c:extLst>
                      <c:ext uri="{02D57815-91ED-43cb-92C2-25804820EDAC}">
                        <c15:formulaRef>
                          <c15:sqref>'particle size data'!$D$2</c15:sqref>
                        </c15:formulaRef>
                      </c:ext>
                    </c:extLst>
                    <c:strCache>
                      <c:ptCount val="1"/>
                      <c:pt idx="0">
                        <c:v>Faba protein first toasted</c:v>
                      </c:pt>
                    </c:strCache>
                  </c:strRef>
                </c:tx>
                <c:spPr>
                  <a:ln w="19050" cap="rnd">
                    <a:solidFill>
                      <a:schemeClr val="accent6">
                        <a:lumMod val="75000"/>
                      </a:schemeClr>
                    </a:solidFill>
                    <a:prstDash val="sysDash"/>
                    <a:round/>
                  </a:ln>
                  <a:effectLst/>
                </c:spPr>
                <c:marker>
                  <c:symbol val="none"/>
                </c:marker>
                <c:xVal>
                  <c:numRef>
                    <c:extLst>
                      <c:ex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c:ext uri="{02D57815-91ED-43cb-92C2-25804820EDAC}">
                        <c15:formulaRef>
                          <c15:sqref>'particle size data'!$D$3:$D$54</c15:sqref>
                        </c15:formulaRef>
                      </c:ext>
                    </c:extLst>
                    <c:numCache>
                      <c:formatCode>General</c:formatCode>
                      <c:ptCount val="52"/>
                      <c:pt idx="0">
                        <c:v>0</c:v>
                      </c:pt>
                      <c:pt idx="1">
                        <c:v>0</c:v>
                      </c:pt>
                      <c:pt idx="2">
                        <c:v>1.7125999999999999E-2</c:v>
                      </c:pt>
                      <c:pt idx="3">
                        <c:v>9.4649999999999998E-2</c:v>
                      </c:pt>
                      <c:pt idx="4">
                        <c:v>0.31849699999999997</c:v>
                      </c:pt>
                      <c:pt idx="5">
                        <c:v>0.54271899999999995</c:v>
                      </c:pt>
                      <c:pt idx="6">
                        <c:v>0.85987999999999998</c:v>
                      </c:pt>
                      <c:pt idx="7">
                        <c:v>1.2560690000000001</c:v>
                      </c:pt>
                      <c:pt idx="8">
                        <c:v>1.744394</c:v>
                      </c:pt>
                      <c:pt idx="9">
                        <c:v>2.3253599999999999</c:v>
                      </c:pt>
                      <c:pt idx="10">
                        <c:v>2.9951780000000001</c:v>
                      </c:pt>
                      <c:pt idx="11">
                        <c:v>3.7472379999999998</c:v>
                      </c:pt>
                      <c:pt idx="12">
                        <c:v>4.5515749999999997</c:v>
                      </c:pt>
                      <c:pt idx="13">
                        <c:v>5.3777679999999997</c:v>
                      </c:pt>
                      <c:pt idx="14">
                        <c:v>6.1672029999999998</c:v>
                      </c:pt>
                      <c:pt idx="15">
                        <c:v>6.8743829999999999</c:v>
                      </c:pt>
                      <c:pt idx="16">
                        <c:v>7.4201360000000003</c:v>
                      </c:pt>
                      <c:pt idx="17">
                        <c:v>7.7575630000000002</c:v>
                      </c:pt>
                      <c:pt idx="18">
                        <c:v>7.8298719999999999</c:v>
                      </c:pt>
                      <c:pt idx="19">
                        <c:v>7.6128299999999998</c:v>
                      </c:pt>
                      <c:pt idx="20">
                        <c:v>7.1183540000000001</c:v>
                      </c:pt>
                      <c:pt idx="21">
                        <c:v>6.3713090000000001</c:v>
                      </c:pt>
                      <c:pt idx="22">
                        <c:v>5.4585309999999998</c:v>
                      </c:pt>
                      <c:pt idx="23">
                        <c:v>4.4453610000000001</c:v>
                      </c:pt>
                      <c:pt idx="24">
                        <c:v>3.4434659999999999</c:v>
                      </c:pt>
                      <c:pt idx="25">
                        <c:v>2.5108670000000002</c:v>
                      </c:pt>
                      <c:pt idx="26">
                        <c:v>1.7283630000000001</c:v>
                      </c:pt>
                      <c:pt idx="27">
                        <c:v>1.0728249999999999</c:v>
                      </c:pt>
                      <c:pt idx="28">
                        <c:v>0.35848400000000002</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1-538F-408F-A1E0-0C74A16369FF}"/>
                  </c:ext>
                </c:extLst>
              </c15:ser>
            </c15:filteredScatterSeries>
            <c15:filteredScatterSeries>
              <c15:ser>
                <c:idx val="3"/>
                <c:order val="3"/>
                <c:tx>
                  <c:strRef>
                    <c:extLst xmlns:c15="http://schemas.microsoft.com/office/drawing/2012/chart">
                      <c:ext xmlns:c15="http://schemas.microsoft.com/office/drawing/2012/chart" uri="{02D57815-91ED-43cb-92C2-25804820EDAC}">
                        <c15:formulaRef>
                          <c15:sqref>'particle size data'!$F$2</c15:sqref>
                        </c15:formulaRef>
                      </c:ext>
                    </c:extLst>
                    <c:strCache>
                      <c:ptCount val="1"/>
                      <c:pt idx="0">
                        <c:v>Faba protein not toasted</c:v>
                      </c:pt>
                    </c:strCache>
                  </c:strRef>
                </c:tx>
                <c:spPr>
                  <a:ln w="19050" cap="rnd">
                    <a:solidFill>
                      <a:srgbClr val="92D050"/>
                    </a:solidFill>
                    <a:prstDash val="sys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data'!$F$3:$F$54</c15:sqref>
                        </c15:formulaRef>
                      </c:ext>
                    </c:extLst>
                    <c:numCache>
                      <c:formatCode>General</c:formatCode>
                      <c:ptCount val="52"/>
                      <c:pt idx="0">
                        <c:v>0</c:v>
                      </c:pt>
                      <c:pt idx="1">
                        <c:v>0</c:v>
                      </c:pt>
                      <c:pt idx="2">
                        <c:v>5.4987000000000001E-2</c:v>
                      </c:pt>
                      <c:pt idx="3">
                        <c:v>0.225769</c:v>
                      </c:pt>
                      <c:pt idx="4">
                        <c:v>0.52960700000000005</c:v>
                      </c:pt>
                      <c:pt idx="5">
                        <c:v>0.87606099999999998</c:v>
                      </c:pt>
                      <c:pt idx="6">
                        <c:v>1.336724</c:v>
                      </c:pt>
                      <c:pt idx="7">
                        <c:v>1.8833949999999999</c:v>
                      </c:pt>
                      <c:pt idx="8">
                        <c:v>2.5154640000000001</c:v>
                      </c:pt>
                      <c:pt idx="9">
                        <c:v>3.2198449999999998</c:v>
                      </c:pt>
                      <c:pt idx="10">
                        <c:v>3.980315</c:v>
                      </c:pt>
                      <c:pt idx="11">
                        <c:v>4.7787269999999999</c:v>
                      </c:pt>
                      <c:pt idx="12">
                        <c:v>5.5777330000000003</c:v>
                      </c:pt>
                      <c:pt idx="13">
                        <c:v>6.3433279999999996</c:v>
                      </c:pt>
                      <c:pt idx="14">
                        <c:v>7.0155969999999996</c:v>
                      </c:pt>
                      <c:pt idx="15">
                        <c:v>7.5483549999999999</c:v>
                      </c:pt>
                      <c:pt idx="16">
                        <c:v>7.8716429999999997</c:v>
                      </c:pt>
                      <c:pt idx="17">
                        <c:v>7.9412640000000003</c:v>
                      </c:pt>
                      <c:pt idx="18">
                        <c:v>7.7217849999999997</c:v>
                      </c:pt>
                      <c:pt idx="19">
                        <c:v>7.199802</c:v>
                      </c:pt>
                      <c:pt idx="20">
                        <c:v>6.4213959999999997</c:v>
                      </c:pt>
                      <c:pt idx="21">
                        <c:v>5.4315119999999997</c:v>
                      </c:pt>
                      <c:pt idx="22">
                        <c:v>4.343934</c:v>
                      </c:pt>
                      <c:pt idx="23">
                        <c:v>3.2575859999999999</c:v>
                      </c:pt>
                      <c:pt idx="24">
                        <c:v>2.2262749999999998</c:v>
                      </c:pt>
                      <c:pt idx="25">
                        <c:v>1.311083</c:v>
                      </c:pt>
                      <c:pt idx="26">
                        <c:v>0.38781300000000002</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3-538F-408F-A1E0-0C74A16369FF}"/>
                  </c:ext>
                </c:extLst>
              </c15:ser>
            </c15:filteredScatterSeries>
            <c15:filteredScatterSeries>
              <c15:ser>
                <c:idx val="5"/>
                <c:order val="5"/>
                <c:tx>
                  <c:strRef>
                    <c:extLst xmlns:c15="http://schemas.microsoft.com/office/drawing/2012/chart">
                      <c:ext xmlns:c15="http://schemas.microsoft.com/office/drawing/2012/chart" uri="{02D57815-91ED-43cb-92C2-25804820EDAC}">
                        <c15:formulaRef>
                          <c15:sqref>'particle size data'!$H$2</c15:sqref>
                        </c15:formulaRef>
                      </c:ext>
                    </c:extLst>
                    <c:strCache>
                      <c:ptCount val="1"/>
                      <c:pt idx="0">
                        <c:v>Faba starch first toasted</c:v>
                      </c:pt>
                    </c:strCache>
                  </c:strRef>
                </c:tx>
                <c:spPr>
                  <a:ln w="19050" cap="rnd">
                    <a:solidFill>
                      <a:schemeClr val="accent6">
                        <a:lumMod val="75000"/>
                      </a:schemeClr>
                    </a:solidFill>
                    <a:prstDash val="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data'!$H$3:$H$54</c15:sqref>
                        </c15:formulaRef>
                      </c:ext>
                    </c:extLst>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1.4546999999999999E-2</c:v>
                      </c:pt>
                      <c:pt idx="16">
                        <c:v>0.36496899999999999</c:v>
                      </c:pt>
                      <c:pt idx="17">
                        <c:v>1.288581</c:v>
                      </c:pt>
                      <c:pt idx="18">
                        <c:v>2.7578640000000001</c:v>
                      </c:pt>
                      <c:pt idx="19">
                        <c:v>4.7934539999999997</c:v>
                      </c:pt>
                      <c:pt idx="20">
                        <c:v>7.1554630000000001</c:v>
                      </c:pt>
                      <c:pt idx="21">
                        <c:v>9.5804539999999996</c:v>
                      </c:pt>
                      <c:pt idx="22">
                        <c:v>11.578476999999999</c:v>
                      </c:pt>
                      <c:pt idx="23">
                        <c:v>12.774331999999999</c:v>
                      </c:pt>
                      <c:pt idx="24">
                        <c:v>12.85994</c:v>
                      </c:pt>
                      <c:pt idx="25">
                        <c:v>11.791774999999999</c:v>
                      </c:pt>
                      <c:pt idx="26">
                        <c:v>9.8015150000000002</c:v>
                      </c:pt>
                      <c:pt idx="27">
                        <c:v>7.2870309999999998</c:v>
                      </c:pt>
                      <c:pt idx="28">
                        <c:v>4.7574870000000002</c:v>
                      </c:pt>
                      <c:pt idx="29">
                        <c:v>2.5175339999999999</c:v>
                      </c:pt>
                      <c:pt idx="30">
                        <c:v>0.67123999999999995</c:v>
                      </c:pt>
                      <c:pt idx="31">
                        <c:v>5.3340000000000002E-3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5-538F-408F-A1E0-0C74A16369FF}"/>
                  </c:ext>
                </c:extLst>
              </c15:ser>
            </c15:filteredScatterSeries>
            <c15:filteredScatterSeries>
              <c15:ser>
                <c:idx val="7"/>
                <c:order val="7"/>
                <c:tx>
                  <c:strRef>
                    <c:extLst xmlns:c15="http://schemas.microsoft.com/office/drawing/2012/chart">
                      <c:ext xmlns:c15="http://schemas.microsoft.com/office/drawing/2012/chart" uri="{02D57815-91ED-43cb-92C2-25804820EDAC}">
                        <c15:formulaRef>
                          <c15:sqref>'particle size data'!$J$2</c15:sqref>
                        </c15:formulaRef>
                      </c:ext>
                    </c:extLst>
                    <c:strCache>
                      <c:ptCount val="1"/>
                      <c:pt idx="0">
                        <c:v>Faba starch not toasted</c:v>
                      </c:pt>
                    </c:strCache>
                  </c:strRef>
                </c:tx>
                <c:spPr>
                  <a:ln w="19050" cap="rnd">
                    <a:solidFill>
                      <a:srgbClr val="92D050"/>
                    </a:solidFill>
                    <a:prstDash val="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data'!$J$3:$J$54</c15:sqref>
                        </c15:formulaRef>
                      </c:ext>
                    </c:extLst>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4.4040999999999997E-2</c:v>
                      </c:pt>
                      <c:pt idx="17">
                        <c:v>0.66216799999999998</c:v>
                      </c:pt>
                      <c:pt idx="18">
                        <c:v>1.87341</c:v>
                      </c:pt>
                      <c:pt idx="19">
                        <c:v>3.8400660000000002</c:v>
                      </c:pt>
                      <c:pt idx="20">
                        <c:v>6.3712869999999997</c:v>
                      </c:pt>
                      <c:pt idx="21">
                        <c:v>9.1927869999999992</c:v>
                      </c:pt>
                      <c:pt idx="22">
                        <c:v>11.706109</c:v>
                      </c:pt>
                      <c:pt idx="23">
                        <c:v>13.389961</c:v>
                      </c:pt>
                      <c:pt idx="24">
                        <c:v>13.775243</c:v>
                      </c:pt>
                      <c:pt idx="25">
                        <c:v>12.739535999999999</c:v>
                      </c:pt>
                      <c:pt idx="26">
                        <c:v>10.540039</c:v>
                      </c:pt>
                      <c:pt idx="27">
                        <c:v>7.6790760000000002</c:v>
                      </c:pt>
                      <c:pt idx="28">
                        <c:v>4.8380190000000001</c:v>
                      </c:pt>
                      <c:pt idx="29">
                        <c:v>2.5405609999999998</c:v>
                      </c:pt>
                      <c:pt idx="30">
                        <c:v>0.79958499999999999</c:v>
                      </c:pt>
                      <c:pt idx="31">
                        <c:v>8.1130000000000004E-3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7-538F-408F-A1E0-0C74A16369FF}"/>
                  </c:ext>
                </c:extLst>
              </c15:ser>
            </c15:filteredScatterSeries>
            <c15:filteredScatterSeries>
              <c15:ser>
                <c:idx val="10"/>
                <c:order val="10"/>
                <c:tx>
                  <c:strRef>
                    <c:extLst xmlns:c15="http://schemas.microsoft.com/office/drawing/2012/chart">
                      <c:ext xmlns:c15="http://schemas.microsoft.com/office/drawing/2012/chart" uri="{02D57815-91ED-43cb-92C2-25804820EDAC}">
                        <c15:formulaRef>
                          <c15:sqref>'particle size data'!$M$2</c15:sqref>
                        </c15:formulaRef>
                      </c:ext>
                    </c:extLst>
                    <c:strCache>
                      <c:ptCount val="1"/>
                      <c:pt idx="0">
                        <c:v>Faba flour toasted</c:v>
                      </c:pt>
                    </c:strCache>
                  </c:strRef>
                </c:tx>
                <c:spPr>
                  <a:ln w="19050" cap="rnd">
                    <a:solidFill>
                      <a:schemeClr val="accent4"/>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data'!$M$3:$M$54</c15:sqref>
                        </c15:formulaRef>
                      </c:ext>
                    </c:extLst>
                    <c:numCache>
                      <c:formatCode>General</c:formatCode>
                      <c:ptCount val="52"/>
                      <c:pt idx="0">
                        <c:v>0</c:v>
                      </c:pt>
                      <c:pt idx="1">
                        <c:v>0</c:v>
                      </c:pt>
                      <c:pt idx="2">
                        <c:v>4.0243000000000001E-2</c:v>
                      </c:pt>
                      <c:pt idx="3">
                        <c:v>0.15806400000000001</c:v>
                      </c:pt>
                      <c:pt idx="4">
                        <c:v>0.328185</c:v>
                      </c:pt>
                      <c:pt idx="5">
                        <c:v>0.479296</c:v>
                      </c:pt>
                      <c:pt idx="6">
                        <c:v>0.64982099999999998</c:v>
                      </c:pt>
                      <c:pt idx="7">
                        <c:v>0.818465</c:v>
                      </c:pt>
                      <c:pt idx="8">
                        <c:v>0.98731100000000005</c:v>
                      </c:pt>
                      <c:pt idx="9">
                        <c:v>1.1586799999999999</c:v>
                      </c:pt>
                      <c:pt idx="10">
                        <c:v>1.33891</c:v>
                      </c:pt>
                      <c:pt idx="11">
                        <c:v>1.540656</c:v>
                      </c:pt>
                      <c:pt idx="12">
                        <c:v>1.7844549999999999</c:v>
                      </c:pt>
                      <c:pt idx="13">
                        <c:v>2.1013999999999999</c:v>
                      </c:pt>
                      <c:pt idx="14">
                        <c:v>2.514059</c:v>
                      </c:pt>
                      <c:pt idx="15">
                        <c:v>3.0542660000000001</c:v>
                      </c:pt>
                      <c:pt idx="16">
                        <c:v>3.7250350000000001</c:v>
                      </c:pt>
                      <c:pt idx="17">
                        <c:v>4.5352839999999999</c:v>
                      </c:pt>
                      <c:pt idx="18">
                        <c:v>5.4289009999999998</c:v>
                      </c:pt>
                      <c:pt idx="19">
                        <c:v>6.3682639999999999</c:v>
                      </c:pt>
                      <c:pt idx="20">
                        <c:v>7.2308519999999996</c:v>
                      </c:pt>
                      <c:pt idx="21">
                        <c:v>7.9272119999999999</c:v>
                      </c:pt>
                      <c:pt idx="22">
                        <c:v>8.323658</c:v>
                      </c:pt>
                      <c:pt idx="23">
                        <c:v>8.3374290000000002</c:v>
                      </c:pt>
                      <c:pt idx="24">
                        <c:v>7.9231389999999999</c:v>
                      </c:pt>
                      <c:pt idx="25">
                        <c:v>7.0942470000000002</c:v>
                      </c:pt>
                      <c:pt idx="26">
                        <c:v>5.946574</c:v>
                      </c:pt>
                      <c:pt idx="27">
                        <c:v>4.6076639999999998</c:v>
                      </c:pt>
                      <c:pt idx="28">
                        <c:v>3.2427800000000002</c:v>
                      </c:pt>
                      <c:pt idx="29">
                        <c:v>1.8610469999999999</c:v>
                      </c:pt>
                      <c:pt idx="30">
                        <c:v>0.49410700000000002</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A-538F-408F-A1E0-0C74A16369FF}"/>
                  </c:ext>
                </c:extLst>
              </c15:ser>
            </c15:filteredScatterSeries>
            <c15:filteredScatterSeries>
              <c15:ser>
                <c:idx val="11"/>
                <c:order val="11"/>
                <c:tx>
                  <c:strRef>
                    <c:extLst xmlns:c15="http://schemas.microsoft.com/office/drawing/2012/chart">
                      <c:ext xmlns:c15="http://schemas.microsoft.com/office/drawing/2012/chart" uri="{02D57815-91ED-43cb-92C2-25804820EDAC}">
                        <c15:formulaRef>
                          <c15:sqref>'particle size data'!$N$2</c15:sqref>
                        </c15:formulaRef>
                      </c:ext>
                    </c:extLst>
                    <c:strCache>
                      <c:ptCount val="1"/>
                      <c:pt idx="0">
                        <c:v>Faba flour not toasted</c:v>
                      </c:pt>
                    </c:strCache>
                  </c:strRef>
                </c:tx>
                <c:spPr>
                  <a:ln w="19050" cap="rnd">
                    <a:solidFill>
                      <a:schemeClr val="accent6"/>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data'!$N$3:$N$54</c15:sqref>
                        </c15:formulaRef>
                      </c:ext>
                    </c:extLst>
                    <c:numCache>
                      <c:formatCode>General</c:formatCode>
                      <c:ptCount val="52"/>
                      <c:pt idx="0">
                        <c:v>0</c:v>
                      </c:pt>
                      <c:pt idx="1">
                        <c:v>0</c:v>
                      </c:pt>
                      <c:pt idx="2">
                        <c:v>5.5280999999999997E-2</c:v>
                      </c:pt>
                      <c:pt idx="3">
                        <c:v>0.21592</c:v>
                      </c:pt>
                      <c:pt idx="4">
                        <c:v>0.44531399999999999</c:v>
                      </c:pt>
                      <c:pt idx="5">
                        <c:v>0.65720800000000001</c:v>
                      </c:pt>
                      <c:pt idx="6">
                        <c:v>0.89770899999999998</c:v>
                      </c:pt>
                      <c:pt idx="7">
                        <c:v>1.131521</c:v>
                      </c:pt>
                      <c:pt idx="8">
                        <c:v>1.3512869999999999</c:v>
                      </c:pt>
                      <c:pt idx="9">
                        <c:v>1.5493440000000001</c:v>
                      </c:pt>
                      <c:pt idx="10">
                        <c:v>1.723786</c:v>
                      </c:pt>
                      <c:pt idx="11">
                        <c:v>1.879537</c:v>
                      </c:pt>
                      <c:pt idx="12">
                        <c:v>2.0332569999999999</c:v>
                      </c:pt>
                      <c:pt idx="13">
                        <c:v>2.2168369999999999</c:v>
                      </c:pt>
                      <c:pt idx="14">
                        <c:v>2.461757</c:v>
                      </c:pt>
                      <c:pt idx="15">
                        <c:v>2.8113760000000001</c:v>
                      </c:pt>
                      <c:pt idx="16">
                        <c:v>3.2937189999999998</c:v>
                      </c:pt>
                      <c:pt idx="17">
                        <c:v>3.937376</c:v>
                      </c:pt>
                      <c:pt idx="18">
                        <c:v>4.71685</c:v>
                      </c:pt>
                      <c:pt idx="19">
                        <c:v>5.6130740000000001</c:v>
                      </c:pt>
                      <c:pt idx="20">
                        <c:v>6.5173379999999996</c:v>
                      </c:pt>
                      <c:pt idx="21">
                        <c:v>7.3403559999999999</c:v>
                      </c:pt>
                      <c:pt idx="22">
                        <c:v>7.9288319999999999</c:v>
                      </c:pt>
                      <c:pt idx="23">
                        <c:v>8.1734299999999998</c:v>
                      </c:pt>
                      <c:pt idx="24">
                        <c:v>7.9844410000000003</c:v>
                      </c:pt>
                      <c:pt idx="25">
                        <c:v>7.3383529999999997</c:v>
                      </c:pt>
                      <c:pt idx="26">
                        <c:v>6.2992869999999996</c:v>
                      </c:pt>
                      <c:pt idx="27">
                        <c:v>4.9796129999999996</c:v>
                      </c:pt>
                      <c:pt idx="28">
                        <c:v>3.5599059999999998</c:v>
                      </c:pt>
                      <c:pt idx="29">
                        <c:v>2.1462539999999999</c:v>
                      </c:pt>
                      <c:pt idx="30">
                        <c:v>0.73327500000000001</c:v>
                      </c:pt>
                      <c:pt idx="31">
                        <c:v>7.7629999999999999E-3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B-538F-408F-A1E0-0C74A16369FF}"/>
                  </c:ext>
                </c:extLst>
              </c15:ser>
            </c15:filteredScatterSeries>
          </c:ext>
        </c:extLst>
      </c:scatterChart>
      <c:valAx>
        <c:axId val="379314024"/>
        <c:scaling>
          <c:logBase val="10"/>
          <c:orientation val="minMax"/>
          <c:max val="100"/>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particle size [µm]</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26160"/>
        <c:crosses val="autoZero"/>
        <c:crossBetween val="midCat"/>
      </c:valAx>
      <c:valAx>
        <c:axId val="379326160"/>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distribution density</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14024"/>
        <c:crosses val="autoZero"/>
        <c:crossBetween val="midCat"/>
      </c:valAx>
      <c:spPr>
        <a:noFill/>
        <a:ln>
          <a:noFill/>
        </a:ln>
        <a:effectLst/>
      </c:spPr>
    </c:plotArea>
    <c:legend>
      <c:legendPos val="b"/>
      <c:layout>
        <c:manualLayout>
          <c:xMode val="edge"/>
          <c:yMode val="edge"/>
          <c:x val="6.0451614340286675E-2"/>
          <c:y val="0.15279555224546565"/>
          <c:w val="0.27372194812282125"/>
          <c:h val="0.32564329390453844"/>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baseline="0"/>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8.0539916018370766E-2"/>
          <c:y val="1.973474636189174E-2"/>
        </c:manualLayout>
      </c:layout>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195939775377627E-2"/>
          <c:y val="0.13247986290011976"/>
          <c:w val="0.86402469484525835"/>
          <c:h val="0.61899263998295129"/>
        </c:manualLayout>
      </c:layout>
      <c:scatterChart>
        <c:scatterStyle val="smoothMarker"/>
        <c:varyColors val="0"/>
        <c:ser>
          <c:idx val="1"/>
          <c:order val="1"/>
          <c:tx>
            <c:strRef>
              <c:f>'particle size data'!$D$2</c:f>
              <c:strCache>
                <c:ptCount val="1"/>
                <c:pt idx="0">
                  <c:v>Faba protein first toasted</c:v>
                </c:pt>
              </c:strCache>
            </c:strRef>
          </c:tx>
          <c:spPr>
            <a:ln w="19050" cap="rnd">
              <a:solidFill>
                <a:schemeClr val="accent6">
                  <a:lumMod val="75000"/>
                </a:schemeClr>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data'!$D$3:$D$54</c:f>
              <c:numCache>
                <c:formatCode>General</c:formatCode>
                <c:ptCount val="52"/>
                <c:pt idx="0">
                  <c:v>0</c:v>
                </c:pt>
                <c:pt idx="1">
                  <c:v>0</c:v>
                </c:pt>
                <c:pt idx="2">
                  <c:v>1.7125999999999999E-2</c:v>
                </c:pt>
                <c:pt idx="3">
                  <c:v>9.4649999999999998E-2</c:v>
                </c:pt>
                <c:pt idx="4">
                  <c:v>0.31849699999999997</c:v>
                </c:pt>
                <c:pt idx="5">
                  <c:v>0.54271899999999995</c:v>
                </c:pt>
                <c:pt idx="6">
                  <c:v>0.85987999999999998</c:v>
                </c:pt>
                <c:pt idx="7">
                  <c:v>1.2560690000000001</c:v>
                </c:pt>
                <c:pt idx="8">
                  <c:v>1.744394</c:v>
                </c:pt>
                <c:pt idx="9">
                  <c:v>2.3253599999999999</c:v>
                </c:pt>
                <c:pt idx="10">
                  <c:v>2.9951780000000001</c:v>
                </c:pt>
                <c:pt idx="11">
                  <c:v>3.7472379999999998</c:v>
                </c:pt>
                <c:pt idx="12">
                  <c:v>4.5515749999999997</c:v>
                </c:pt>
                <c:pt idx="13">
                  <c:v>5.3777679999999997</c:v>
                </c:pt>
                <c:pt idx="14">
                  <c:v>6.1672029999999998</c:v>
                </c:pt>
                <c:pt idx="15">
                  <c:v>6.8743829999999999</c:v>
                </c:pt>
                <c:pt idx="16">
                  <c:v>7.4201360000000003</c:v>
                </c:pt>
                <c:pt idx="17">
                  <c:v>7.7575630000000002</c:v>
                </c:pt>
                <c:pt idx="18">
                  <c:v>7.8298719999999999</c:v>
                </c:pt>
                <c:pt idx="19">
                  <c:v>7.6128299999999998</c:v>
                </c:pt>
                <c:pt idx="20">
                  <c:v>7.1183540000000001</c:v>
                </c:pt>
                <c:pt idx="21">
                  <c:v>6.3713090000000001</c:v>
                </c:pt>
                <c:pt idx="22">
                  <c:v>5.4585309999999998</c:v>
                </c:pt>
                <c:pt idx="23">
                  <c:v>4.4453610000000001</c:v>
                </c:pt>
                <c:pt idx="24">
                  <c:v>3.4434659999999999</c:v>
                </c:pt>
                <c:pt idx="25">
                  <c:v>2.5108670000000002</c:v>
                </c:pt>
                <c:pt idx="26">
                  <c:v>1.7283630000000001</c:v>
                </c:pt>
                <c:pt idx="27">
                  <c:v>1.0728249999999999</c:v>
                </c:pt>
                <c:pt idx="28">
                  <c:v>0.35848400000000002</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1-8272-468A-B4DF-1156D66F6098}"/>
            </c:ext>
          </c:extLst>
        </c:ser>
        <c:ser>
          <c:idx val="3"/>
          <c:order val="3"/>
          <c:tx>
            <c:strRef>
              <c:f>'particle size data'!$F$2</c:f>
              <c:strCache>
                <c:ptCount val="1"/>
                <c:pt idx="0">
                  <c:v>Faba protein not toasted</c:v>
                </c:pt>
              </c:strCache>
            </c:strRef>
          </c:tx>
          <c:spPr>
            <a:ln w="19050" cap="rnd">
              <a:solidFill>
                <a:srgbClr val="92D050"/>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data'!$F$3:$F$54</c:f>
              <c:numCache>
                <c:formatCode>General</c:formatCode>
                <c:ptCount val="52"/>
                <c:pt idx="0">
                  <c:v>0</c:v>
                </c:pt>
                <c:pt idx="1">
                  <c:v>0</c:v>
                </c:pt>
                <c:pt idx="2">
                  <c:v>5.4987000000000001E-2</c:v>
                </c:pt>
                <c:pt idx="3">
                  <c:v>0.225769</c:v>
                </c:pt>
                <c:pt idx="4">
                  <c:v>0.52960700000000005</c:v>
                </c:pt>
                <c:pt idx="5">
                  <c:v>0.87606099999999998</c:v>
                </c:pt>
                <c:pt idx="6">
                  <c:v>1.336724</c:v>
                </c:pt>
                <c:pt idx="7">
                  <c:v>1.8833949999999999</c:v>
                </c:pt>
                <c:pt idx="8">
                  <c:v>2.5154640000000001</c:v>
                </c:pt>
                <c:pt idx="9">
                  <c:v>3.2198449999999998</c:v>
                </c:pt>
                <c:pt idx="10">
                  <c:v>3.980315</c:v>
                </c:pt>
                <c:pt idx="11">
                  <c:v>4.7787269999999999</c:v>
                </c:pt>
                <c:pt idx="12">
                  <c:v>5.5777330000000003</c:v>
                </c:pt>
                <c:pt idx="13">
                  <c:v>6.3433279999999996</c:v>
                </c:pt>
                <c:pt idx="14">
                  <c:v>7.0155969999999996</c:v>
                </c:pt>
                <c:pt idx="15">
                  <c:v>7.5483549999999999</c:v>
                </c:pt>
                <c:pt idx="16">
                  <c:v>7.8716429999999997</c:v>
                </c:pt>
                <c:pt idx="17">
                  <c:v>7.9412640000000003</c:v>
                </c:pt>
                <c:pt idx="18">
                  <c:v>7.7217849999999997</c:v>
                </c:pt>
                <c:pt idx="19">
                  <c:v>7.199802</c:v>
                </c:pt>
                <c:pt idx="20">
                  <c:v>6.4213959999999997</c:v>
                </c:pt>
                <c:pt idx="21">
                  <c:v>5.4315119999999997</c:v>
                </c:pt>
                <c:pt idx="22">
                  <c:v>4.343934</c:v>
                </c:pt>
                <c:pt idx="23">
                  <c:v>3.2575859999999999</c:v>
                </c:pt>
                <c:pt idx="24">
                  <c:v>2.2262749999999998</c:v>
                </c:pt>
                <c:pt idx="25">
                  <c:v>1.311083</c:v>
                </c:pt>
                <c:pt idx="26">
                  <c:v>0.38781300000000002</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3-8272-468A-B4DF-1156D66F6098}"/>
            </c:ext>
          </c:extLst>
        </c:ser>
        <c:ser>
          <c:idx val="5"/>
          <c:order val="5"/>
          <c:tx>
            <c:strRef>
              <c:f>'particle size data'!$H$2</c:f>
              <c:strCache>
                <c:ptCount val="1"/>
                <c:pt idx="0">
                  <c:v>Faba starch first toasted</c:v>
                </c:pt>
              </c:strCache>
            </c:strRef>
          </c:tx>
          <c:spPr>
            <a:ln w="19050" cap="rnd">
              <a:solidFill>
                <a:schemeClr val="accent6">
                  <a:lumMod val="75000"/>
                </a:schemeClr>
              </a:solidFill>
              <a:prstDash val="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data'!$H$3:$H$54</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1.4546999999999999E-2</c:v>
                </c:pt>
                <c:pt idx="16">
                  <c:v>0.36496899999999999</c:v>
                </c:pt>
                <c:pt idx="17">
                  <c:v>1.288581</c:v>
                </c:pt>
                <c:pt idx="18">
                  <c:v>2.7578640000000001</c:v>
                </c:pt>
                <c:pt idx="19">
                  <c:v>4.7934539999999997</c:v>
                </c:pt>
                <c:pt idx="20">
                  <c:v>7.1554630000000001</c:v>
                </c:pt>
                <c:pt idx="21">
                  <c:v>9.5804539999999996</c:v>
                </c:pt>
                <c:pt idx="22">
                  <c:v>11.578476999999999</c:v>
                </c:pt>
                <c:pt idx="23">
                  <c:v>12.774331999999999</c:v>
                </c:pt>
                <c:pt idx="24">
                  <c:v>12.85994</c:v>
                </c:pt>
                <c:pt idx="25">
                  <c:v>11.791774999999999</c:v>
                </c:pt>
                <c:pt idx="26">
                  <c:v>9.8015150000000002</c:v>
                </c:pt>
                <c:pt idx="27">
                  <c:v>7.2870309999999998</c:v>
                </c:pt>
                <c:pt idx="28">
                  <c:v>4.7574870000000002</c:v>
                </c:pt>
                <c:pt idx="29">
                  <c:v>2.5175339999999999</c:v>
                </c:pt>
                <c:pt idx="30">
                  <c:v>0.67123999999999995</c:v>
                </c:pt>
                <c:pt idx="31">
                  <c:v>5.3340000000000002E-3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5-8272-468A-B4DF-1156D66F6098}"/>
            </c:ext>
          </c:extLst>
        </c:ser>
        <c:ser>
          <c:idx val="7"/>
          <c:order val="7"/>
          <c:tx>
            <c:strRef>
              <c:f>'particle size data'!$J$2</c:f>
              <c:strCache>
                <c:ptCount val="1"/>
                <c:pt idx="0">
                  <c:v>Faba starch not toasted</c:v>
                </c:pt>
              </c:strCache>
            </c:strRef>
          </c:tx>
          <c:spPr>
            <a:ln w="19050" cap="rnd">
              <a:solidFill>
                <a:srgbClr val="92D050"/>
              </a:solidFill>
              <a:prstDash val="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data'!$J$3:$J$54</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4.4040999999999997E-2</c:v>
                </c:pt>
                <c:pt idx="17">
                  <c:v>0.66216799999999998</c:v>
                </c:pt>
                <c:pt idx="18">
                  <c:v>1.87341</c:v>
                </c:pt>
                <c:pt idx="19">
                  <c:v>3.8400660000000002</c:v>
                </c:pt>
                <c:pt idx="20">
                  <c:v>6.3712869999999997</c:v>
                </c:pt>
                <c:pt idx="21">
                  <c:v>9.1927869999999992</c:v>
                </c:pt>
                <c:pt idx="22">
                  <c:v>11.706109</c:v>
                </c:pt>
                <c:pt idx="23">
                  <c:v>13.389961</c:v>
                </c:pt>
                <c:pt idx="24">
                  <c:v>13.775243</c:v>
                </c:pt>
                <c:pt idx="25">
                  <c:v>12.739535999999999</c:v>
                </c:pt>
                <c:pt idx="26">
                  <c:v>10.540039</c:v>
                </c:pt>
                <c:pt idx="27">
                  <c:v>7.6790760000000002</c:v>
                </c:pt>
                <c:pt idx="28">
                  <c:v>4.8380190000000001</c:v>
                </c:pt>
                <c:pt idx="29">
                  <c:v>2.5405609999999998</c:v>
                </c:pt>
                <c:pt idx="30">
                  <c:v>0.79958499999999999</c:v>
                </c:pt>
                <c:pt idx="31">
                  <c:v>8.1130000000000004E-3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7-8272-468A-B4DF-1156D66F6098}"/>
            </c:ext>
          </c:extLst>
        </c:ser>
        <c:ser>
          <c:idx val="10"/>
          <c:order val="10"/>
          <c:tx>
            <c:strRef>
              <c:f>'particle size data'!$M$2</c:f>
              <c:strCache>
                <c:ptCount val="1"/>
                <c:pt idx="0">
                  <c:v>Faba flour toasted</c:v>
                </c:pt>
              </c:strCache>
            </c:strRef>
          </c:tx>
          <c:spPr>
            <a:ln w="19050" cap="rnd">
              <a:solidFill>
                <a:schemeClr val="accent6">
                  <a:lumMod val="75000"/>
                </a:schemeClr>
              </a:solidFill>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data'!$M$3:$M$54</c:f>
              <c:numCache>
                <c:formatCode>General</c:formatCode>
                <c:ptCount val="52"/>
                <c:pt idx="0">
                  <c:v>0</c:v>
                </c:pt>
                <c:pt idx="1">
                  <c:v>0</c:v>
                </c:pt>
                <c:pt idx="2">
                  <c:v>4.0243000000000001E-2</c:v>
                </c:pt>
                <c:pt idx="3">
                  <c:v>0.15806400000000001</c:v>
                </c:pt>
                <c:pt idx="4">
                  <c:v>0.328185</c:v>
                </c:pt>
                <c:pt idx="5">
                  <c:v>0.479296</c:v>
                </c:pt>
                <c:pt idx="6">
                  <c:v>0.64982099999999998</c:v>
                </c:pt>
                <c:pt idx="7">
                  <c:v>0.818465</c:v>
                </c:pt>
                <c:pt idx="8">
                  <c:v>0.98731100000000005</c:v>
                </c:pt>
                <c:pt idx="9">
                  <c:v>1.1586799999999999</c:v>
                </c:pt>
                <c:pt idx="10">
                  <c:v>1.33891</c:v>
                </c:pt>
                <c:pt idx="11">
                  <c:v>1.540656</c:v>
                </c:pt>
                <c:pt idx="12">
                  <c:v>1.7844549999999999</c:v>
                </c:pt>
                <c:pt idx="13">
                  <c:v>2.1013999999999999</c:v>
                </c:pt>
                <c:pt idx="14">
                  <c:v>2.514059</c:v>
                </c:pt>
                <c:pt idx="15">
                  <c:v>3.0542660000000001</c:v>
                </c:pt>
                <c:pt idx="16">
                  <c:v>3.7250350000000001</c:v>
                </c:pt>
                <c:pt idx="17">
                  <c:v>4.5352839999999999</c:v>
                </c:pt>
                <c:pt idx="18">
                  <c:v>5.4289009999999998</c:v>
                </c:pt>
                <c:pt idx="19">
                  <c:v>6.3682639999999999</c:v>
                </c:pt>
                <c:pt idx="20">
                  <c:v>7.2308519999999996</c:v>
                </c:pt>
                <c:pt idx="21">
                  <c:v>7.9272119999999999</c:v>
                </c:pt>
                <c:pt idx="22">
                  <c:v>8.323658</c:v>
                </c:pt>
                <c:pt idx="23">
                  <c:v>8.3374290000000002</c:v>
                </c:pt>
                <c:pt idx="24">
                  <c:v>7.9231389999999999</c:v>
                </c:pt>
                <c:pt idx="25">
                  <c:v>7.0942470000000002</c:v>
                </c:pt>
                <c:pt idx="26">
                  <c:v>5.946574</c:v>
                </c:pt>
                <c:pt idx="27">
                  <c:v>4.6076639999999998</c:v>
                </c:pt>
                <c:pt idx="28">
                  <c:v>3.2427800000000002</c:v>
                </c:pt>
                <c:pt idx="29">
                  <c:v>1.8610469999999999</c:v>
                </c:pt>
                <c:pt idx="30">
                  <c:v>0.49410700000000002</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A-8272-468A-B4DF-1156D66F6098}"/>
            </c:ext>
          </c:extLst>
        </c:ser>
        <c:ser>
          <c:idx val="11"/>
          <c:order val="11"/>
          <c:tx>
            <c:strRef>
              <c:f>'particle size data'!$N$2</c:f>
              <c:strCache>
                <c:ptCount val="1"/>
                <c:pt idx="0">
                  <c:v>Faba flour not toasted</c:v>
                </c:pt>
              </c:strCache>
            </c:strRef>
          </c:tx>
          <c:spPr>
            <a:ln w="19050" cap="rnd">
              <a:solidFill>
                <a:schemeClr val="accent6"/>
              </a:solidFill>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data'!$N$3:$N$54</c:f>
              <c:numCache>
                <c:formatCode>General</c:formatCode>
                <c:ptCount val="52"/>
                <c:pt idx="0">
                  <c:v>0</c:v>
                </c:pt>
                <c:pt idx="1">
                  <c:v>0</c:v>
                </c:pt>
                <c:pt idx="2">
                  <c:v>5.5280999999999997E-2</c:v>
                </c:pt>
                <c:pt idx="3">
                  <c:v>0.21592</c:v>
                </c:pt>
                <c:pt idx="4">
                  <c:v>0.44531399999999999</c:v>
                </c:pt>
                <c:pt idx="5">
                  <c:v>0.65720800000000001</c:v>
                </c:pt>
                <c:pt idx="6">
                  <c:v>0.89770899999999998</c:v>
                </c:pt>
                <c:pt idx="7">
                  <c:v>1.131521</c:v>
                </c:pt>
                <c:pt idx="8">
                  <c:v>1.3512869999999999</c:v>
                </c:pt>
                <c:pt idx="9">
                  <c:v>1.5493440000000001</c:v>
                </c:pt>
                <c:pt idx="10">
                  <c:v>1.723786</c:v>
                </c:pt>
                <c:pt idx="11">
                  <c:v>1.879537</c:v>
                </c:pt>
                <c:pt idx="12">
                  <c:v>2.0332569999999999</c:v>
                </c:pt>
                <c:pt idx="13">
                  <c:v>2.2168369999999999</c:v>
                </c:pt>
                <c:pt idx="14">
                  <c:v>2.461757</c:v>
                </c:pt>
                <c:pt idx="15">
                  <c:v>2.8113760000000001</c:v>
                </c:pt>
                <c:pt idx="16">
                  <c:v>3.2937189999999998</c:v>
                </c:pt>
                <c:pt idx="17">
                  <c:v>3.937376</c:v>
                </c:pt>
                <c:pt idx="18">
                  <c:v>4.71685</c:v>
                </c:pt>
                <c:pt idx="19">
                  <c:v>5.6130740000000001</c:v>
                </c:pt>
                <c:pt idx="20">
                  <c:v>6.5173379999999996</c:v>
                </c:pt>
                <c:pt idx="21">
                  <c:v>7.3403559999999999</c:v>
                </c:pt>
                <c:pt idx="22">
                  <c:v>7.9288319999999999</c:v>
                </c:pt>
                <c:pt idx="23">
                  <c:v>8.1734299999999998</c:v>
                </c:pt>
                <c:pt idx="24">
                  <c:v>7.9844410000000003</c:v>
                </c:pt>
                <c:pt idx="25">
                  <c:v>7.3383529999999997</c:v>
                </c:pt>
                <c:pt idx="26">
                  <c:v>6.2992869999999996</c:v>
                </c:pt>
                <c:pt idx="27">
                  <c:v>4.9796129999999996</c:v>
                </c:pt>
                <c:pt idx="28">
                  <c:v>3.5599059999999998</c:v>
                </c:pt>
                <c:pt idx="29">
                  <c:v>2.1462539999999999</c:v>
                </c:pt>
                <c:pt idx="30">
                  <c:v>0.73327500000000001</c:v>
                </c:pt>
                <c:pt idx="31">
                  <c:v>7.7629999999999999E-3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B-8272-468A-B4DF-1156D66F6098}"/>
            </c:ext>
          </c:extLst>
        </c:ser>
        <c:dLbls>
          <c:showLegendKey val="0"/>
          <c:showVal val="0"/>
          <c:showCatName val="0"/>
          <c:showSerName val="0"/>
          <c:showPercent val="0"/>
          <c:showBubbleSize val="0"/>
        </c:dLbls>
        <c:axId val="379314024"/>
        <c:axId val="379326160"/>
        <c:extLst>
          <c:ext xmlns:c15="http://schemas.microsoft.com/office/drawing/2012/chart" uri="{02D57815-91ED-43cb-92C2-25804820EDAC}">
            <c15:filteredScatterSeries>
              <c15:ser>
                <c:idx val="0"/>
                <c:order val="0"/>
                <c:tx>
                  <c:strRef>
                    <c:extLst>
                      <c:ext uri="{02D57815-91ED-43cb-92C2-25804820EDAC}">
                        <c15:formulaRef>
                          <c15:sqref>'particle size data'!$C$2</c15:sqref>
                        </c15:formulaRef>
                      </c:ext>
                    </c:extLst>
                    <c:strCache>
                      <c:ptCount val="1"/>
                      <c:pt idx="0">
                        <c:v>Pea protein first toasted</c:v>
                      </c:pt>
                    </c:strCache>
                  </c:strRef>
                </c:tx>
                <c:spPr>
                  <a:ln w="19050" cap="rnd">
                    <a:solidFill>
                      <a:schemeClr val="accent2"/>
                    </a:solidFill>
                    <a:prstDash val="sysDash"/>
                    <a:round/>
                  </a:ln>
                  <a:effectLst/>
                </c:spPr>
                <c:marker>
                  <c:symbol val="none"/>
                </c:marker>
                <c:xVal>
                  <c:numRef>
                    <c:extLst>
                      <c:ex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c:ext uri="{02D57815-91ED-43cb-92C2-25804820EDAC}">
                        <c15:formulaRef>
                          <c15:sqref>'particle size data'!$C$3:$C$54</c15:sqref>
                        </c15:formulaRef>
                      </c:ext>
                    </c:extLst>
                    <c:numCache>
                      <c:formatCode>General</c:formatCode>
                      <c:ptCount val="52"/>
                      <c:pt idx="0">
                        <c:v>0</c:v>
                      </c:pt>
                      <c:pt idx="1">
                        <c:v>0</c:v>
                      </c:pt>
                      <c:pt idx="2">
                        <c:v>4.4662E-2</c:v>
                      </c:pt>
                      <c:pt idx="3">
                        <c:v>0.162883</c:v>
                      </c:pt>
                      <c:pt idx="4">
                        <c:v>0.28670299999999999</c:v>
                      </c:pt>
                      <c:pt idx="5">
                        <c:v>0.41505300000000001</c:v>
                      </c:pt>
                      <c:pt idx="6">
                        <c:v>0.587808</c:v>
                      </c:pt>
                      <c:pt idx="7">
                        <c:v>0.81351899999999999</c:v>
                      </c:pt>
                      <c:pt idx="8">
                        <c:v>1.117008</c:v>
                      </c:pt>
                      <c:pt idx="9">
                        <c:v>1.5165249999999999</c:v>
                      </c:pt>
                      <c:pt idx="10">
                        <c:v>2.025738</c:v>
                      </c:pt>
                      <c:pt idx="11">
                        <c:v>2.65801</c:v>
                      </c:pt>
                      <c:pt idx="12">
                        <c:v>3.4075859999999998</c:v>
                      </c:pt>
                      <c:pt idx="13">
                        <c:v>4.2622229999999997</c:v>
                      </c:pt>
                      <c:pt idx="14">
                        <c:v>5.173756</c:v>
                      </c:pt>
                      <c:pt idx="15">
                        <c:v>6.0993130000000004</c:v>
                      </c:pt>
                      <c:pt idx="16">
                        <c:v>6.9428780000000003</c:v>
                      </c:pt>
                      <c:pt idx="17">
                        <c:v>7.640917</c:v>
                      </c:pt>
                      <c:pt idx="18">
                        <c:v>8.0902360000000009</c:v>
                      </c:pt>
                      <c:pt idx="19">
                        <c:v>8.2366989999999998</c:v>
                      </c:pt>
                      <c:pt idx="20">
                        <c:v>8.0406440000000003</c:v>
                      </c:pt>
                      <c:pt idx="21">
                        <c:v>7.5027889999999999</c:v>
                      </c:pt>
                      <c:pt idx="22">
                        <c:v>6.6855599999999997</c:v>
                      </c:pt>
                      <c:pt idx="23">
                        <c:v>5.6562910000000004</c:v>
                      </c:pt>
                      <c:pt idx="24">
                        <c:v>4.5422229999999999</c:v>
                      </c:pt>
                      <c:pt idx="25">
                        <c:v>3.4349660000000002</c:v>
                      </c:pt>
                      <c:pt idx="26">
                        <c:v>2.436928</c:v>
                      </c:pt>
                      <c:pt idx="27">
                        <c:v>1.602922</c:v>
                      </c:pt>
                      <c:pt idx="28">
                        <c:v>0.61616300000000002</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0-8272-468A-B4DF-1156D66F6098}"/>
                  </c:ext>
                </c:extLst>
              </c15:ser>
            </c15:filteredScatterSeries>
            <c15:filteredScatterSeries>
              <c15:ser>
                <c:idx val="2"/>
                <c:order val="2"/>
                <c:tx>
                  <c:strRef>
                    <c:extLst xmlns:c15="http://schemas.microsoft.com/office/drawing/2012/chart">
                      <c:ext xmlns:c15="http://schemas.microsoft.com/office/drawing/2012/chart" uri="{02D57815-91ED-43cb-92C2-25804820EDAC}">
                        <c15:formulaRef>
                          <c15:sqref>'particle size data'!$E$2</c15:sqref>
                        </c15:formulaRef>
                      </c:ext>
                    </c:extLst>
                    <c:strCache>
                      <c:ptCount val="1"/>
                      <c:pt idx="0">
                        <c:v>Pea protein not toasted</c:v>
                      </c:pt>
                    </c:strCache>
                  </c:strRef>
                </c:tx>
                <c:spPr>
                  <a:ln w="19050" cap="rnd">
                    <a:solidFill>
                      <a:schemeClr val="accent4"/>
                    </a:solidFill>
                    <a:prstDash val="sys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data'!$E$3:$E$54</c15:sqref>
                        </c15:formulaRef>
                      </c:ext>
                    </c:extLst>
                    <c:numCache>
                      <c:formatCode>General</c:formatCode>
                      <c:ptCount val="52"/>
                      <c:pt idx="0">
                        <c:v>0</c:v>
                      </c:pt>
                      <c:pt idx="1">
                        <c:v>0</c:v>
                      </c:pt>
                      <c:pt idx="2">
                        <c:v>4.4386000000000002E-2</c:v>
                      </c:pt>
                      <c:pt idx="3">
                        <c:v>0.29545700000000003</c:v>
                      </c:pt>
                      <c:pt idx="4">
                        <c:v>0.51909899999999998</c:v>
                      </c:pt>
                      <c:pt idx="5">
                        <c:v>0.82701000000000002</c:v>
                      </c:pt>
                      <c:pt idx="6">
                        <c:v>1.1924520000000001</c:v>
                      </c:pt>
                      <c:pt idx="7">
                        <c:v>1.624139</c:v>
                      </c:pt>
                      <c:pt idx="8">
                        <c:v>2.123856</c:v>
                      </c:pt>
                      <c:pt idx="9">
                        <c:v>2.6888380000000001</c:v>
                      </c:pt>
                      <c:pt idx="10">
                        <c:v>3.3130929999999998</c:v>
                      </c:pt>
                      <c:pt idx="11">
                        <c:v>3.9892300000000001</c:v>
                      </c:pt>
                      <c:pt idx="12">
                        <c:v>4.6919120000000003</c:v>
                      </c:pt>
                      <c:pt idx="13">
                        <c:v>5.3967099999999997</c:v>
                      </c:pt>
                      <c:pt idx="14">
                        <c:v>6.0553020000000002</c:v>
                      </c:pt>
                      <c:pt idx="15">
                        <c:v>6.6310599999999997</c:v>
                      </c:pt>
                      <c:pt idx="16">
                        <c:v>7.0601760000000002</c:v>
                      </c:pt>
                      <c:pt idx="17">
                        <c:v>7.305199</c:v>
                      </c:pt>
                      <c:pt idx="18">
                        <c:v>7.3225490000000004</c:v>
                      </c:pt>
                      <c:pt idx="19">
                        <c:v>7.0939560000000004</c:v>
                      </c:pt>
                      <c:pt idx="20">
                        <c:v>6.6340149999999998</c:v>
                      </c:pt>
                      <c:pt idx="21">
                        <c:v>5.9646759999999999</c:v>
                      </c:pt>
                      <c:pt idx="22">
                        <c:v>5.1608840000000002</c:v>
                      </c:pt>
                      <c:pt idx="23">
                        <c:v>4.2761849999999999</c:v>
                      </c:pt>
                      <c:pt idx="24">
                        <c:v>3.4009659999999999</c:v>
                      </c:pt>
                      <c:pt idx="25">
                        <c:v>2.5838950000000001</c:v>
                      </c:pt>
                      <c:pt idx="26">
                        <c:v>1.8735999999999999</c:v>
                      </c:pt>
                      <c:pt idx="27">
                        <c:v>1.289752</c:v>
                      </c:pt>
                      <c:pt idx="28">
                        <c:v>0.58783399999999997</c:v>
                      </c:pt>
                      <c:pt idx="29">
                        <c:v>5.3769999999999998E-2</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2-8272-468A-B4DF-1156D66F6098}"/>
                  </c:ext>
                </c:extLst>
              </c15:ser>
            </c15:filteredScatterSeries>
            <c15:filteredScatterSeries>
              <c15:ser>
                <c:idx val="4"/>
                <c:order val="4"/>
                <c:tx>
                  <c:strRef>
                    <c:extLst xmlns:c15="http://schemas.microsoft.com/office/drawing/2012/chart">
                      <c:ext xmlns:c15="http://schemas.microsoft.com/office/drawing/2012/chart" uri="{02D57815-91ED-43cb-92C2-25804820EDAC}">
                        <c15:formulaRef>
                          <c15:sqref>'particle size data'!$G$2</c15:sqref>
                        </c15:formulaRef>
                      </c:ext>
                    </c:extLst>
                    <c:strCache>
                      <c:ptCount val="1"/>
                      <c:pt idx="0">
                        <c:v>Pea starch first toasted</c:v>
                      </c:pt>
                    </c:strCache>
                  </c:strRef>
                </c:tx>
                <c:spPr>
                  <a:ln w="19050" cap="rnd">
                    <a:solidFill>
                      <a:schemeClr val="accent2"/>
                    </a:solidFill>
                    <a:prstDash val="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data'!$G$3:$G$54</c15:sqref>
                        </c15:formulaRef>
                      </c:ext>
                    </c:extLst>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6.9719999999999999E-3</c:v>
                      </c:pt>
                      <c:pt idx="17">
                        <c:v>0.13216600000000001</c:v>
                      </c:pt>
                      <c:pt idx="18">
                        <c:v>0.99390500000000004</c:v>
                      </c:pt>
                      <c:pt idx="19">
                        <c:v>2.406326</c:v>
                      </c:pt>
                      <c:pt idx="20">
                        <c:v>4.3597720000000004</c:v>
                      </c:pt>
                      <c:pt idx="21">
                        <c:v>6.7453690000000002</c:v>
                      </c:pt>
                      <c:pt idx="22">
                        <c:v>9.1797640000000005</c:v>
                      </c:pt>
                      <c:pt idx="23">
                        <c:v>11.31146</c:v>
                      </c:pt>
                      <c:pt idx="24">
                        <c:v>12.674272999999999</c:v>
                      </c:pt>
                      <c:pt idx="25">
                        <c:v>12.982891</c:v>
                      </c:pt>
                      <c:pt idx="26">
                        <c:v>12.138373</c:v>
                      </c:pt>
                      <c:pt idx="27">
                        <c:v>10.298556</c:v>
                      </c:pt>
                      <c:pt idx="28">
                        <c:v>7.8453439999999999</c:v>
                      </c:pt>
                      <c:pt idx="29">
                        <c:v>5.2529640000000004</c:v>
                      </c:pt>
                      <c:pt idx="30">
                        <c:v>2.8797169999999999</c:v>
                      </c:pt>
                      <c:pt idx="31">
                        <c:v>0.78104200000000001</c:v>
                      </c:pt>
                      <c:pt idx="32">
                        <c:v>1.1107000000000001E-2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4-8272-468A-B4DF-1156D66F6098}"/>
                  </c:ext>
                </c:extLst>
              </c15:ser>
            </c15:filteredScatterSeries>
            <c15:filteredScatterSeries>
              <c15:ser>
                <c:idx val="6"/>
                <c:order val="6"/>
                <c:tx>
                  <c:strRef>
                    <c:extLst xmlns:c15="http://schemas.microsoft.com/office/drawing/2012/chart">
                      <c:ext xmlns:c15="http://schemas.microsoft.com/office/drawing/2012/chart" uri="{02D57815-91ED-43cb-92C2-25804820EDAC}">
                        <c15:formulaRef>
                          <c15:sqref>'particle size data'!$I$2</c15:sqref>
                        </c15:formulaRef>
                      </c:ext>
                    </c:extLst>
                    <c:strCache>
                      <c:ptCount val="1"/>
                      <c:pt idx="0">
                        <c:v>Pea starch not toasted</c:v>
                      </c:pt>
                    </c:strCache>
                  </c:strRef>
                </c:tx>
                <c:spPr>
                  <a:ln w="19050" cap="rnd">
                    <a:solidFill>
                      <a:schemeClr val="accent4"/>
                    </a:solidFill>
                    <a:prstDash val="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data'!$I$3:$I$54</c15:sqref>
                        </c15:formulaRef>
                      </c:ext>
                    </c:extLst>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0.11149000000000001</c:v>
                      </c:pt>
                      <c:pt idx="18">
                        <c:v>0.97273799999999999</c:v>
                      </c:pt>
                      <c:pt idx="19">
                        <c:v>2.3878819999999998</c:v>
                      </c:pt>
                      <c:pt idx="20">
                        <c:v>4.3342929999999997</c:v>
                      </c:pt>
                      <c:pt idx="21">
                        <c:v>6.6985599999999996</c:v>
                      </c:pt>
                      <c:pt idx="22">
                        <c:v>9.0996240000000004</c:v>
                      </c:pt>
                      <c:pt idx="23">
                        <c:v>11.194318000000001</c:v>
                      </c:pt>
                      <c:pt idx="24">
                        <c:v>12.532019999999999</c:v>
                      </c:pt>
                      <c:pt idx="25">
                        <c:v>12.842755</c:v>
                      </c:pt>
                      <c:pt idx="26">
                        <c:v>12.037609</c:v>
                      </c:pt>
                      <c:pt idx="27">
                        <c:v>10.271910999999999</c:v>
                      </c:pt>
                      <c:pt idx="28">
                        <c:v>7.9139030000000004</c:v>
                      </c:pt>
                      <c:pt idx="29">
                        <c:v>5.4088620000000001</c:v>
                      </c:pt>
                      <c:pt idx="30">
                        <c:v>3.1062189999999998</c:v>
                      </c:pt>
                      <c:pt idx="31">
                        <c:v>1.063544</c:v>
                      </c:pt>
                      <c:pt idx="32">
                        <c:v>2.4271999999999998E-2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6-8272-468A-B4DF-1156D66F6098}"/>
                  </c:ext>
                </c:extLst>
              </c15:ser>
            </c15:filteredScatterSeries>
            <c15:filteredScatterSeries>
              <c15:ser>
                <c:idx val="8"/>
                <c:order val="8"/>
                <c:tx>
                  <c:strRef>
                    <c:extLst xmlns:c15="http://schemas.microsoft.com/office/drawing/2012/chart">
                      <c:ext xmlns:c15="http://schemas.microsoft.com/office/drawing/2012/chart" uri="{02D57815-91ED-43cb-92C2-25804820EDAC}">
                        <c15:formulaRef>
                          <c15:sqref>'particle size data'!$K$2</c15:sqref>
                        </c15:formulaRef>
                      </c:ext>
                    </c:extLst>
                    <c:strCache>
                      <c:ptCount val="1"/>
                      <c:pt idx="0">
                        <c:v>Pea flour first toasted</c:v>
                      </c:pt>
                    </c:strCache>
                  </c:strRef>
                </c:tx>
                <c:spPr>
                  <a:ln w="19050" cap="rnd">
                    <a:solidFill>
                      <a:schemeClr val="accent2"/>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data'!$K$3:$K$54</c15:sqref>
                        </c15:formulaRef>
                      </c:ext>
                    </c:extLst>
                    <c:numCache>
                      <c:formatCode>General</c:formatCode>
                      <c:ptCount val="52"/>
                      <c:pt idx="0">
                        <c:v>0</c:v>
                      </c:pt>
                      <c:pt idx="1">
                        <c:v>0</c:v>
                      </c:pt>
                      <c:pt idx="2">
                        <c:v>3.4798999999999997E-2</c:v>
                      </c:pt>
                      <c:pt idx="3">
                        <c:v>0.137876</c:v>
                      </c:pt>
                      <c:pt idx="4">
                        <c:v>0.29173399999999999</c:v>
                      </c:pt>
                      <c:pt idx="5">
                        <c:v>0.429064</c:v>
                      </c:pt>
                      <c:pt idx="6">
                        <c:v>0.58349799999999996</c:v>
                      </c:pt>
                      <c:pt idx="7">
                        <c:v>0.73344799999999999</c:v>
                      </c:pt>
                      <c:pt idx="8">
                        <c:v>0.87766</c:v>
                      </c:pt>
                      <c:pt idx="9">
                        <c:v>1.0150509999999999</c:v>
                      </c:pt>
                      <c:pt idx="10">
                        <c:v>1.1485780000000001</c:v>
                      </c:pt>
                      <c:pt idx="11">
                        <c:v>1.2868539999999999</c:v>
                      </c:pt>
                      <c:pt idx="12">
                        <c:v>1.4471540000000001</c:v>
                      </c:pt>
                      <c:pt idx="13">
                        <c:v>1.658617</c:v>
                      </c:pt>
                      <c:pt idx="14">
                        <c:v>1.9481139999999999</c:v>
                      </c:pt>
                      <c:pt idx="15">
                        <c:v>2.3540700000000001</c:v>
                      </c:pt>
                      <c:pt idx="16">
                        <c:v>2.897837</c:v>
                      </c:pt>
                      <c:pt idx="17">
                        <c:v>3.6076190000000001</c:v>
                      </c:pt>
                      <c:pt idx="18">
                        <c:v>4.4577470000000003</c:v>
                      </c:pt>
                      <c:pt idx="19">
                        <c:v>5.4370750000000001</c:v>
                      </c:pt>
                      <c:pt idx="20">
                        <c:v>6.4420789999999997</c:v>
                      </c:pt>
                      <c:pt idx="21">
                        <c:v>7.3937249999999999</c:v>
                      </c:pt>
                      <c:pt idx="22">
                        <c:v>8.1372999999999998</c:v>
                      </c:pt>
                      <c:pt idx="23">
                        <c:v>8.5606469999999995</c:v>
                      </c:pt>
                      <c:pt idx="24">
                        <c:v>8.5545200000000001</c:v>
                      </c:pt>
                      <c:pt idx="25">
                        <c:v>8.0771929999999994</c:v>
                      </c:pt>
                      <c:pt idx="26">
                        <c:v>7.1645310000000002</c:v>
                      </c:pt>
                      <c:pt idx="27">
                        <c:v>5.9211400000000003</c:v>
                      </c:pt>
                      <c:pt idx="28">
                        <c:v>4.4970210000000002</c:v>
                      </c:pt>
                      <c:pt idx="29">
                        <c:v>3.099386</c:v>
                      </c:pt>
                      <c:pt idx="30">
                        <c:v>1.677395</c:v>
                      </c:pt>
                      <c:pt idx="31">
                        <c:v>0.12826799999999999</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8-8272-468A-B4DF-1156D66F6098}"/>
                  </c:ext>
                </c:extLst>
              </c15:ser>
            </c15:filteredScatterSeries>
            <c15:filteredScatterSeries>
              <c15:ser>
                <c:idx val="9"/>
                <c:order val="9"/>
                <c:tx>
                  <c:strRef>
                    <c:extLst xmlns:c15="http://schemas.microsoft.com/office/drawing/2012/chart">
                      <c:ext xmlns:c15="http://schemas.microsoft.com/office/drawing/2012/chart" uri="{02D57815-91ED-43cb-92C2-25804820EDAC}">
                        <c15:formulaRef>
                          <c15:sqref>'particle size data'!$L$2</c15:sqref>
                        </c15:formulaRef>
                      </c:ext>
                    </c:extLst>
                    <c:strCache>
                      <c:ptCount val="1"/>
                      <c:pt idx="0">
                        <c:v>Pea flour not toasted</c:v>
                      </c:pt>
                    </c:strCache>
                  </c:strRef>
                </c:tx>
                <c:spPr>
                  <a:ln w="19050" cap="rnd">
                    <a:solidFill>
                      <a:schemeClr val="accent6">
                        <a:lumMod val="75000"/>
                      </a:schemeClr>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data'!$L$3:$L$54</c15:sqref>
                        </c15:formulaRef>
                      </c:ext>
                    </c:extLst>
                    <c:numCache>
                      <c:formatCode>General</c:formatCode>
                      <c:ptCount val="52"/>
                      <c:pt idx="0">
                        <c:v>0</c:v>
                      </c:pt>
                      <c:pt idx="1">
                        <c:v>0</c:v>
                      </c:pt>
                      <c:pt idx="2">
                        <c:v>4.0258000000000002E-2</c:v>
                      </c:pt>
                      <c:pt idx="3">
                        <c:v>0.159361</c:v>
                      </c:pt>
                      <c:pt idx="4">
                        <c:v>0.33822999999999998</c:v>
                      </c:pt>
                      <c:pt idx="5">
                        <c:v>0.50417699999999999</c:v>
                      </c:pt>
                      <c:pt idx="6">
                        <c:v>0.69353699999999996</c:v>
                      </c:pt>
                      <c:pt idx="7">
                        <c:v>0.87767799999999996</c:v>
                      </c:pt>
                      <c:pt idx="8">
                        <c:v>1.0489040000000001</c:v>
                      </c:pt>
                      <c:pt idx="9">
                        <c:v>1.1986589999999999</c:v>
                      </c:pt>
                      <c:pt idx="10">
                        <c:v>1.3228310000000001</c:v>
                      </c:pt>
                      <c:pt idx="11">
                        <c:v>1.4222939999999999</c:v>
                      </c:pt>
                      <c:pt idx="12">
                        <c:v>1.5073209999999999</c:v>
                      </c:pt>
                      <c:pt idx="13">
                        <c:v>1.6023270000000001</c:v>
                      </c:pt>
                      <c:pt idx="14">
                        <c:v>1.7364869999999999</c:v>
                      </c:pt>
                      <c:pt idx="15">
                        <c:v>1.9528380000000001</c:v>
                      </c:pt>
                      <c:pt idx="16">
                        <c:v>2.2918080000000001</c:v>
                      </c:pt>
                      <c:pt idx="17">
                        <c:v>2.799356</c:v>
                      </c:pt>
                      <c:pt idx="18">
                        <c:v>3.4852590000000001</c:v>
                      </c:pt>
                      <c:pt idx="19">
                        <c:v>4.3659160000000004</c:v>
                      </c:pt>
                      <c:pt idx="20">
                        <c:v>5.3697220000000003</c:v>
                      </c:pt>
                      <c:pt idx="21">
                        <c:v>6.4369100000000001</c:v>
                      </c:pt>
                      <c:pt idx="22">
                        <c:v>7.4121649999999999</c:v>
                      </c:pt>
                      <c:pt idx="23">
                        <c:v>8.1689159999999994</c:v>
                      </c:pt>
                      <c:pt idx="24">
                        <c:v>8.5502800000000008</c:v>
                      </c:pt>
                      <c:pt idx="25">
                        <c:v>8.4631229999999995</c:v>
                      </c:pt>
                      <c:pt idx="26">
                        <c:v>7.8809959999999997</c:v>
                      </c:pt>
                      <c:pt idx="27">
                        <c:v>6.855702</c:v>
                      </c:pt>
                      <c:pt idx="28">
                        <c:v>5.5291899999999998</c:v>
                      </c:pt>
                      <c:pt idx="29">
                        <c:v>4.0719969999999996</c:v>
                      </c:pt>
                      <c:pt idx="30">
                        <c:v>2.6401940000000002</c:v>
                      </c:pt>
                      <c:pt idx="31">
                        <c:v>1.2349380000000001</c:v>
                      </c:pt>
                      <c:pt idx="32">
                        <c:v>3.8625E-2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9-8272-468A-B4DF-1156D66F6098}"/>
                  </c:ext>
                </c:extLst>
              </c15:ser>
            </c15:filteredScatterSeries>
          </c:ext>
        </c:extLst>
      </c:scatterChart>
      <c:valAx>
        <c:axId val="379314024"/>
        <c:scaling>
          <c:logBase val="10"/>
          <c:orientation val="minMax"/>
          <c:max val="100"/>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particle size [µm]</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26160"/>
        <c:crosses val="autoZero"/>
        <c:crossBetween val="midCat"/>
      </c:valAx>
      <c:valAx>
        <c:axId val="379326160"/>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distribution density</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14024"/>
        <c:crosses val="autoZero"/>
        <c:crossBetween val="midCat"/>
      </c:valAx>
      <c:spPr>
        <a:noFill/>
        <a:ln>
          <a:noFill/>
        </a:ln>
        <a:effectLst/>
      </c:spPr>
    </c:plotArea>
    <c:legend>
      <c:legendPos val="b"/>
      <c:layout>
        <c:manualLayout>
          <c:xMode val="edge"/>
          <c:yMode val="edge"/>
          <c:x val="7.0210938979162252E-2"/>
          <c:y val="0.13869930484411438"/>
          <c:w val="0.26834745904286716"/>
          <c:h val="0.30590854754264674"/>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baseline="0"/>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 Id="rId4"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6350</xdr:colOff>
      <xdr:row>0</xdr:row>
      <xdr:rowOff>0</xdr:rowOff>
    </xdr:from>
    <xdr:to>
      <xdr:col>14</xdr:col>
      <xdr:colOff>451757</xdr:colOff>
      <xdr:row>24</xdr:row>
      <xdr:rowOff>17110</xdr:rowOff>
    </xdr:to>
    <xdr:graphicFrame macro="">
      <xdr:nvGraphicFramePr>
        <xdr:cNvPr id="6" name="Chart 5">
          <a:extLst>
            <a:ext uri="{FF2B5EF4-FFF2-40B4-BE49-F238E27FC236}">
              <a16:creationId xmlns:a16="http://schemas.microsoft.com/office/drawing/2014/main" id="{DF7C2023-DA06-4C92-B80A-F70C59A387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24</xdr:row>
      <xdr:rowOff>90715</xdr:rowOff>
    </xdr:from>
    <xdr:to>
      <xdr:col>14</xdr:col>
      <xdr:colOff>445407</xdr:colOff>
      <xdr:row>48</xdr:row>
      <xdr:rowOff>107824</xdr:rowOff>
    </xdr:to>
    <xdr:graphicFrame macro="">
      <xdr:nvGraphicFramePr>
        <xdr:cNvPr id="7" name="Chart 6">
          <a:extLst>
            <a:ext uri="{FF2B5EF4-FFF2-40B4-BE49-F238E27FC236}">
              <a16:creationId xmlns:a16="http://schemas.microsoft.com/office/drawing/2014/main" id="{4468BCE8-7ED7-475C-80F9-D7EC889DDA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0</xdr:colOff>
      <xdr:row>0</xdr:row>
      <xdr:rowOff>0</xdr:rowOff>
    </xdr:from>
    <xdr:to>
      <xdr:col>30</xdr:col>
      <xdr:colOff>445407</xdr:colOff>
      <xdr:row>24</xdr:row>
      <xdr:rowOff>17110</xdr:rowOff>
    </xdr:to>
    <xdr:graphicFrame macro="">
      <xdr:nvGraphicFramePr>
        <xdr:cNvPr id="8" name="Chart 7">
          <a:extLst>
            <a:ext uri="{FF2B5EF4-FFF2-40B4-BE49-F238E27FC236}">
              <a16:creationId xmlns:a16="http://schemas.microsoft.com/office/drawing/2014/main" id="{B65D7955-1D59-4FCC-A545-A390B11A2FC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28</xdr:col>
      <xdr:colOff>27213</xdr:colOff>
      <xdr:row>19</xdr:row>
      <xdr:rowOff>181429</xdr:rowOff>
    </xdr:from>
    <xdr:to>
      <xdr:col>42</xdr:col>
      <xdr:colOff>361042</xdr:colOff>
      <xdr:row>44</xdr:row>
      <xdr:rowOff>82424</xdr:rowOff>
    </xdr:to>
    <xdr:graphicFrame macro="">
      <xdr:nvGraphicFramePr>
        <xdr:cNvPr id="4" name="Chart 3">
          <a:extLst>
            <a:ext uri="{FF2B5EF4-FFF2-40B4-BE49-F238E27FC236}">
              <a16:creationId xmlns:a16="http://schemas.microsoft.com/office/drawing/2014/main" id="{85E0B4E3-8194-4B07-B912-939E5771D24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469900</xdr:colOff>
      <xdr:row>87</xdr:row>
      <xdr:rowOff>165100</xdr:rowOff>
    </xdr:from>
    <xdr:to>
      <xdr:col>25</xdr:col>
      <xdr:colOff>304800</xdr:colOff>
      <xdr:row>112</xdr:row>
      <xdr:rowOff>66095</xdr:rowOff>
    </xdr:to>
    <xdr:graphicFrame macro="">
      <xdr:nvGraphicFramePr>
        <xdr:cNvPr id="6" name="Chart 5">
          <a:extLst>
            <a:ext uri="{FF2B5EF4-FFF2-40B4-BE49-F238E27FC236}">
              <a16:creationId xmlns:a16="http://schemas.microsoft.com/office/drawing/2014/main" id="{5EB142DF-8B67-49E4-AFB5-A0D3565101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635000</xdr:colOff>
      <xdr:row>110</xdr:row>
      <xdr:rowOff>165100</xdr:rowOff>
    </xdr:from>
    <xdr:to>
      <xdr:col>9</xdr:col>
      <xdr:colOff>488950</xdr:colOff>
      <xdr:row>135</xdr:row>
      <xdr:rowOff>66095</xdr:rowOff>
    </xdr:to>
    <xdr:graphicFrame macro="">
      <xdr:nvGraphicFramePr>
        <xdr:cNvPr id="7" name="Chart 6">
          <a:extLst>
            <a:ext uri="{FF2B5EF4-FFF2-40B4-BE49-F238E27FC236}">
              <a16:creationId xmlns:a16="http://schemas.microsoft.com/office/drawing/2014/main" id="{EBEE6E9B-8FB9-4CA3-A9B7-AC56B2EDE52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628650</xdr:colOff>
      <xdr:row>135</xdr:row>
      <xdr:rowOff>139700</xdr:rowOff>
    </xdr:from>
    <xdr:to>
      <xdr:col>9</xdr:col>
      <xdr:colOff>482600</xdr:colOff>
      <xdr:row>160</xdr:row>
      <xdr:rowOff>40695</xdr:rowOff>
    </xdr:to>
    <xdr:graphicFrame macro="">
      <xdr:nvGraphicFramePr>
        <xdr:cNvPr id="8" name="Chart 7">
          <a:extLst>
            <a:ext uri="{FF2B5EF4-FFF2-40B4-BE49-F238E27FC236}">
              <a16:creationId xmlns:a16="http://schemas.microsoft.com/office/drawing/2014/main" id="{E3BF39AD-0AA0-4AAE-AD67-A7C9084330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3829F-AC00-4F42-80B4-EFCD1C2A7391}">
  <dimension ref="B4:J14"/>
  <sheetViews>
    <sheetView topLeftCell="D1" workbookViewId="0">
      <selection activeCell="I37" sqref="I37"/>
    </sheetView>
  </sheetViews>
  <sheetFormatPr defaultRowHeight="15" x14ac:dyDescent="0.25"/>
  <cols>
    <col min="2" max="2" width="22.85546875" bestFit="1" customWidth="1"/>
    <col min="3" max="3" width="30" bestFit="1" customWidth="1"/>
    <col min="4" max="4" width="45.85546875" bestFit="1" customWidth="1"/>
  </cols>
  <sheetData>
    <row r="4" spans="2:10" x14ac:dyDescent="0.25">
      <c r="B4" t="s">
        <v>49</v>
      </c>
      <c r="E4" t="s">
        <v>53</v>
      </c>
      <c r="G4" t="s">
        <v>40</v>
      </c>
      <c r="I4" t="s">
        <v>43</v>
      </c>
    </row>
    <row r="5" spans="2:10" x14ac:dyDescent="0.25">
      <c r="B5" t="s">
        <v>103</v>
      </c>
      <c r="C5" t="s">
        <v>104</v>
      </c>
      <c r="D5" t="s">
        <v>105</v>
      </c>
      <c r="E5" t="s">
        <v>54</v>
      </c>
      <c r="F5" t="s">
        <v>55</v>
      </c>
      <c r="G5" t="s">
        <v>54</v>
      </c>
      <c r="H5" t="s">
        <v>55</v>
      </c>
      <c r="I5" t="s">
        <v>54</v>
      </c>
      <c r="J5" t="s">
        <v>55</v>
      </c>
    </row>
    <row r="6" spans="2:10" x14ac:dyDescent="0.25">
      <c r="B6" t="s">
        <v>67</v>
      </c>
      <c r="C6" t="s">
        <v>76</v>
      </c>
      <c r="D6" t="s">
        <v>50</v>
      </c>
      <c r="E6">
        <v>0.97691704162171589</v>
      </c>
      <c r="F6">
        <v>1.3389010040328721E-3</v>
      </c>
      <c r="G6">
        <v>0.5390625</v>
      </c>
      <c r="H6">
        <v>6.3578199880147132E-3</v>
      </c>
      <c r="I6">
        <v>0.5901721705378673</v>
      </c>
      <c r="J6">
        <v>6.9606185223711186E-3</v>
      </c>
    </row>
    <row r="7" spans="2:10" x14ac:dyDescent="0.25">
      <c r="B7" t="s">
        <v>106</v>
      </c>
      <c r="C7" t="s">
        <v>112</v>
      </c>
      <c r="D7" t="s">
        <v>51</v>
      </c>
      <c r="E7">
        <v>0.99451324111423722</v>
      </c>
      <c r="F7">
        <v>3.4671356483779011E-4</v>
      </c>
      <c r="G7">
        <v>0.5390625</v>
      </c>
      <c r="H7">
        <v>6.3578199880147132E-3</v>
      </c>
      <c r="I7">
        <v>0.5901721705378673</v>
      </c>
      <c r="J7">
        <v>6.9606185223711186E-3</v>
      </c>
    </row>
    <row r="8" spans="2:10" x14ac:dyDescent="0.25">
      <c r="B8" t="s">
        <v>90</v>
      </c>
      <c r="C8" t="s">
        <v>73</v>
      </c>
      <c r="D8" t="s">
        <v>52</v>
      </c>
      <c r="E8">
        <v>0.94670924826948932</v>
      </c>
      <c r="F8">
        <v>2.3344857638796044E-3</v>
      </c>
      <c r="G8">
        <v>0.51400000000000001</v>
      </c>
      <c r="H8">
        <v>1.6851835953391281E-3</v>
      </c>
      <c r="I8">
        <v>0.54293332503041658</v>
      </c>
      <c r="J8">
        <v>1.7800434488408265E-3</v>
      </c>
    </row>
    <row r="10" spans="2:10" x14ac:dyDescent="0.25">
      <c r="B10" t="s">
        <v>37</v>
      </c>
    </row>
    <row r="11" spans="2:10" x14ac:dyDescent="0.25">
      <c r="B11" t="s">
        <v>103</v>
      </c>
      <c r="C11" t="s">
        <v>104</v>
      </c>
      <c r="D11" t="s">
        <v>105</v>
      </c>
    </row>
    <row r="12" spans="2:10" x14ac:dyDescent="0.25">
      <c r="B12" t="s">
        <v>68</v>
      </c>
      <c r="C12" t="s">
        <v>77</v>
      </c>
      <c r="D12" t="s">
        <v>50</v>
      </c>
      <c r="E12">
        <v>0.96773917807731236</v>
      </c>
      <c r="F12">
        <v>5.860429393023418E-4</v>
      </c>
      <c r="G12">
        <v>0.64960416666666676</v>
      </c>
      <c r="H12">
        <v>8.3930154493683825E-4</v>
      </c>
      <c r="I12">
        <v>0.70422512370393375</v>
      </c>
      <c r="J12">
        <v>9.0987291128527895E-4</v>
      </c>
    </row>
    <row r="13" spans="2:10" x14ac:dyDescent="0.25">
      <c r="B13" t="s">
        <v>111</v>
      </c>
      <c r="C13" t="s">
        <v>113</v>
      </c>
      <c r="D13" t="s">
        <v>51</v>
      </c>
      <c r="E13">
        <v>0.99460259899634818</v>
      </c>
      <c r="F13">
        <v>2.1111590632391106E-3</v>
      </c>
      <c r="G13">
        <v>0.64960416666666676</v>
      </c>
      <c r="H13">
        <v>8.3930154493683825E-4</v>
      </c>
      <c r="I13">
        <v>0.70422512370393375</v>
      </c>
      <c r="J13">
        <v>9.0987291128527895E-4</v>
      </c>
    </row>
    <row r="14" spans="2:10" x14ac:dyDescent="0.25">
      <c r="B14" t="s">
        <v>66</v>
      </c>
      <c r="C14" t="s">
        <v>75</v>
      </c>
      <c r="D14" t="s">
        <v>52</v>
      </c>
      <c r="E14">
        <v>0.93769428377888064</v>
      </c>
      <c r="F14">
        <v>2.1798625217700836E-3</v>
      </c>
      <c r="G14">
        <v>0.61139583333333325</v>
      </c>
      <c r="H14">
        <v>2.9430355644016748E-3</v>
      </c>
      <c r="I14">
        <v>0.65202043342892724</v>
      </c>
      <c r="J14">
        <v>3.1385875069445098E-3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F78"/>
  <sheetViews>
    <sheetView topLeftCell="A22" workbookViewId="0">
      <selection activeCell="M67" sqref="M67"/>
    </sheetView>
  </sheetViews>
  <sheetFormatPr defaultColWidth="8.7109375" defaultRowHeight="10.5" x14ac:dyDescent="0.15"/>
  <cols>
    <col min="1" max="1" width="8.7109375" style="2"/>
    <col min="2" max="2" width="13.85546875" style="2" customWidth="1"/>
    <col min="3" max="3" width="26" style="2" customWidth="1"/>
    <col min="4" max="4" width="15" style="2" customWidth="1"/>
    <col min="5" max="5" width="17.140625" style="2" customWidth="1"/>
    <col min="6" max="6" width="18.42578125" style="2" customWidth="1"/>
    <col min="7" max="7" width="14.140625" style="2" customWidth="1"/>
    <col min="8" max="8" width="26.42578125" style="2" customWidth="1"/>
    <col min="9" max="9" width="14.85546875" style="2" customWidth="1"/>
    <col min="10" max="10" width="13.5703125" style="2" customWidth="1"/>
    <col min="11" max="11" width="12.140625" style="2" customWidth="1"/>
    <col min="12" max="12" width="10.42578125" style="2" customWidth="1"/>
    <col min="13" max="13" width="18.42578125" style="2" customWidth="1"/>
    <col min="14" max="14" width="22.140625" style="2" customWidth="1"/>
    <col min="15" max="15" width="11.42578125" style="2" customWidth="1"/>
    <col min="16" max="16" width="17.140625" style="2" customWidth="1"/>
    <col min="17" max="17" width="16.7109375" style="2" customWidth="1"/>
    <col min="18" max="18" width="20.28515625" style="2" customWidth="1"/>
    <col min="19" max="19" width="17.5703125" style="2" customWidth="1"/>
    <col min="20" max="20" width="11.42578125" style="2" customWidth="1"/>
    <col min="21" max="21" width="12.85546875" style="2" customWidth="1"/>
    <col min="22" max="22" width="11.7109375" style="2" customWidth="1"/>
    <col min="23" max="23" width="12.5703125" style="2" customWidth="1"/>
    <col min="24" max="24" width="8.7109375" style="2"/>
    <col min="25" max="25" width="11.28515625" style="2" customWidth="1"/>
    <col min="26" max="27" width="8.7109375" style="2"/>
    <col min="28" max="28" width="9.42578125" style="2" bestFit="1" customWidth="1"/>
    <col min="29" max="16384" width="8.7109375" style="2"/>
  </cols>
  <sheetData>
    <row r="3" spans="2:5" x14ac:dyDescent="0.15">
      <c r="B3" s="5" t="s">
        <v>167</v>
      </c>
    </row>
    <row r="5" spans="2:5" x14ac:dyDescent="0.15">
      <c r="B5" s="2" t="s">
        <v>8</v>
      </c>
      <c r="D5" s="2" t="s">
        <v>191</v>
      </c>
      <c r="E5" s="2" t="s">
        <v>196</v>
      </c>
    </row>
    <row r="6" spans="2:5" x14ac:dyDescent="0.15">
      <c r="B6" s="2" t="s">
        <v>168</v>
      </c>
      <c r="C6" s="2" t="s">
        <v>193</v>
      </c>
      <c r="D6" s="2" t="s">
        <v>192</v>
      </c>
      <c r="E6" s="2" t="s">
        <v>198</v>
      </c>
    </row>
    <row r="7" spans="2:5" x14ac:dyDescent="0.15">
      <c r="B7" s="2" t="s">
        <v>169</v>
      </c>
      <c r="C7" s="2" t="s">
        <v>194</v>
      </c>
      <c r="D7" s="2" t="s">
        <v>195</v>
      </c>
      <c r="E7" s="2" t="s">
        <v>197</v>
      </c>
    </row>
    <row r="9" spans="2:5" x14ac:dyDescent="0.15">
      <c r="B9" s="2" t="s">
        <v>170</v>
      </c>
    </row>
    <row r="10" spans="2:5" x14ac:dyDescent="0.15">
      <c r="B10" s="2" t="s">
        <v>171</v>
      </c>
      <c r="C10" s="2" t="s">
        <v>175</v>
      </c>
    </row>
    <row r="11" spans="2:5" x14ac:dyDescent="0.15">
      <c r="B11" s="2" t="s">
        <v>172</v>
      </c>
      <c r="C11" s="2" t="s">
        <v>185</v>
      </c>
    </row>
    <row r="12" spans="2:5" x14ac:dyDescent="0.15">
      <c r="B12" s="2" t="s">
        <v>173</v>
      </c>
      <c r="C12" s="2" t="s">
        <v>174</v>
      </c>
    </row>
    <row r="14" spans="2:5" x14ac:dyDescent="0.15">
      <c r="B14" s="2" t="s">
        <v>176</v>
      </c>
    </row>
    <row r="15" spans="2:5" x14ac:dyDescent="0.15">
      <c r="B15" s="2" t="s">
        <v>177</v>
      </c>
      <c r="C15" s="2" t="s">
        <v>178</v>
      </c>
    </row>
    <row r="16" spans="2:5" x14ac:dyDescent="0.15">
      <c r="B16" s="2" t="s">
        <v>179</v>
      </c>
      <c r="C16" s="2" t="s">
        <v>184</v>
      </c>
    </row>
    <row r="18" spans="2:31" x14ac:dyDescent="0.15">
      <c r="B18" s="2" t="s">
        <v>180</v>
      </c>
    </row>
    <row r="19" spans="2:31" x14ac:dyDescent="0.15">
      <c r="B19" s="2" t="s">
        <v>181</v>
      </c>
      <c r="C19" s="2" t="s">
        <v>189</v>
      </c>
    </row>
    <row r="20" spans="2:31" x14ac:dyDescent="0.15">
      <c r="B20" s="2" t="s">
        <v>182</v>
      </c>
      <c r="C20" s="2" t="s">
        <v>183</v>
      </c>
    </row>
    <row r="23" spans="2:31" x14ac:dyDescent="0.15">
      <c r="B23" s="5" t="s">
        <v>186</v>
      </c>
      <c r="C23" s="2" t="s">
        <v>190</v>
      </c>
    </row>
    <row r="25" spans="2:31" ht="11.25" thickBot="1" x14ac:dyDescent="0.2">
      <c r="B25" s="5" t="s">
        <v>187</v>
      </c>
    </row>
    <row r="26" spans="2:31" x14ac:dyDescent="0.15">
      <c r="B26" s="61"/>
      <c r="C26" s="62"/>
      <c r="D26" s="62"/>
      <c r="E26" s="61" t="s">
        <v>14</v>
      </c>
      <c r="F26" s="63"/>
      <c r="G26" s="63"/>
      <c r="H26" s="64"/>
      <c r="I26" s="23"/>
      <c r="J26" s="25"/>
      <c r="K26" s="147" t="s">
        <v>21</v>
      </c>
      <c r="L26" s="16"/>
      <c r="M26" s="16"/>
      <c r="N26" s="16"/>
      <c r="O26" s="16"/>
      <c r="P26" s="16"/>
      <c r="Q26" s="16"/>
      <c r="R26" s="16"/>
      <c r="S26" s="16"/>
      <c r="T26" s="16"/>
      <c r="U26" s="16"/>
      <c r="V26" s="16"/>
      <c r="W26" s="16"/>
      <c r="X26" s="16"/>
      <c r="Y26" s="16"/>
      <c r="Z26" s="16"/>
      <c r="AA26" s="16"/>
      <c r="AB26" s="16"/>
      <c r="AC26" s="16"/>
      <c r="AD26" s="16"/>
      <c r="AE26" s="16"/>
    </row>
    <row r="27" spans="2:31" ht="15" customHeight="1" thickBot="1" x14ac:dyDescent="0.2">
      <c r="B27" s="65" t="s">
        <v>8</v>
      </c>
      <c r="C27" s="66" t="s">
        <v>104</v>
      </c>
      <c r="D27" s="66" t="s">
        <v>92</v>
      </c>
      <c r="E27" s="65" t="s">
        <v>32</v>
      </c>
      <c r="F27" s="67" t="s">
        <v>101</v>
      </c>
      <c r="G27" s="35" t="s">
        <v>4</v>
      </c>
      <c r="H27" s="68" t="s">
        <v>13</v>
      </c>
      <c r="I27" s="35" t="s">
        <v>97</v>
      </c>
      <c r="J27" s="37" t="s">
        <v>53</v>
      </c>
      <c r="K27" s="148"/>
      <c r="L27" s="16"/>
      <c r="M27" s="16"/>
      <c r="N27" s="16"/>
      <c r="O27" s="16"/>
      <c r="P27" s="16"/>
      <c r="Q27" s="16"/>
      <c r="R27" s="16"/>
      <c r="S27" s="16"/>
      <c r="T27" s="16"/>
      <c r="U27" s="16"/>
      <c r="V27" s="16"/>
      <c r="W27" s="16"/>
      <c r="X27" s="16"/>
      <c r="Y27" s="16"/>
      <c r="Z27" s="16"/>
      <c r="AA27" s="16"/>
      <c r="AB27" s="16"/>
      <c r="AC27" s="16"/>
      <c r="AD27" s="16"/>
      <c r="AE27" s="16"/>
    </row>
    <row r="28" spans="2:31" x14ac:dyDescent="0.15">
      <c r="B28" s="10" t="s">
        <v>56</v>
      </c>
      <c r="C28" s="63" t="s">
        <v>86</v>
      </c>
      <c r="D28" s="63" t="s">
        <v>61</v>
      </c>
      <c r="E28" s="11" t="s">
        <v>98</v>
      </c>
      <c r="F28" s="29" t="s">
        <v>124</v>
      </c>
      <c r="G28" s="40">
        <v>6.2</v>
      </c>
      <c r="H28" s="28">
        <v>6.14</v>
      </c>
      <c r="I28" s="29" t="s">
        <v>93</v>
      </c>
      <c r="J28" s="69">
        <v>0.87019904850745833</v>
      </c>
      <c r="K28" s="32">
        <f>(G28-H28)/G28</f>
        <v>9.6774193548387899E-3</v>
      </c>
      <c r="L28" s="16"/>
      <c r="M28" s="16"/>
      <c r="N28" s="16"/>
      <c r="O28" s="16"/>
      <c r="P28" s="16"/>
      <c r="Q28" s="16"/>
      <c r="R28" s="16"/>
      <c r="S28" s="16"/>
      <c r="T28" s="16"/>
      <c r="U28" s="16"/>
      <c r="V28" s="16"/>
      <c r="W28" s="16"/>
      <c r="X28" s="16"/>
      <c r="Y28" s="16"/>
      <c r="Z28" s="16"/>
      <c r="AA28" s="16"/>
      <c r="AB28" s="16"/>
      <c r="AC28" s="16"/>
      <c r="AD28" s="16"/>
      <c r="AE28" s="16"/>
    </row>
    <row r="29" spans="2:31" x14ac:dyDescent="0.15">
      <c r="B29" s="11" t="s">
        <v>56</v>
      </c>
      <c r="C29" s="16" t="s">
        <v>87</v>
      </c>
      <c r="D29" s="16" t="s">
        <v>62</v>
      </c>
      <c r="E29" s="11" t="s">
        <v>98</v>
      </c>
      <c r="F29" s="29" t="s">
        <v>124</v>
      </c>
      <c r="G29" s="40">
        <v>5.86</v>
      </c>
      <c r="H29" s="28">
        <v>5.585</v>
      </c>
      <c r="I29" s="29" t="s">
        <v>94</v>
      </c>
      <c r="J29" s="69">
        <v>0.91321607811724581</v>
      </c>
      <c r="K29" s="32">
        <f>(G29-H29)/G29</f>
        <v>4.6928327645051254E-2</v>
      </c>
      <c r="L29" s="16"/>
      <c r="M29" s="16"/>
      <c r="N29" s="16"/>
      <c r="O29" s="16"/>
      <c r="P29" s="16"/>
      <c r="Q29" s="16"/>
      <c r="R29" s="16"/>
      <c r="S29" s="16"/>
      <c r="T29" s="16"/>
      <c r="U29" s="16"/>
      <c r="V29" s="16"/>
      <c r="W29" s="16"/>
      <c r="X29" s="16"/>
      <c r="Y29" s="16"/>
      <c r="Z29" s="16"/>
      <c r="AA29" s="16"/>
      <c r="AB29" s="16"/>
      <c r="AC29" s="16"/>
      <c r="AD29" s="16"/>
      <c r="AE29" s="16"/>
    </row>
    <row r="30" spans="2:31" x14ac:dyDescent="0.15">
      <c r="B30" s="11" t="s">
        <v>37</v>
      </c>
      <c r="C30" s="16" t="s">
        <v>88</v>
      </c>
      <c r="D30" s="16" t="s">
        <v>63</v>
      </c>
      <c r="E30" s="11" t="s">
        <v>98</v>
      </c>
      <c r="F30" s="29" t="s">
        <v>124</v>
      </c>
      <c r="G30" s="40">
        <v>6.2</v>
      </c>
      <c r="H30" s="28">
        <v>6.12</v>
      </c>
      <c r="I30" s="29" t="s">
        <v>95</v>
      </c>
      <c r="J30" s="69">
        <v>0.88421693142584012</v>
      </c>
      <c r="K30" s="32">
        <f>(G30-H30)/G30</f>
        <v>1.2903225806451623E-2</v>
      </c>
      <c r="L30" s="16"/>
      <c r="M30" s="16"/>
      <c r="N30" s="16"/>
      <c r="O30" s="16"/>
      <c r="P30" s="16"/>
      <c r="Q30" s="16"/>
      <c r="R30" s="16"/>
      <c r="S30" s="16"/>
      <c r="T30" s="16"/>
      <c r="U30" s="16"/>
      <c r="V30" s="16"/>
      <c r="W30" s="16"/>
      <c r="X30" s="16"/>
      <c r="Y30" s="16"/>
      <c r="Z30" s="16"/>
      <c r="AA30" s="16"/>
      <c r="AB30" s="16"/>
      <c r="AC30" s="16"/>
      <c r="AD30" s="16"/>
      <c r="AE30" s="16"/>
    </row>
    <row r="31" spans="2:31" ht="11.25" thickBot="1" x14ac:dyDescent="0.2">
      <c r="B31" s="13" t="s">
        <v>37</v>
      </c>
      <c r="C31" s="67" t="s">
        <v>89</v>
      </c>
      <c r="D31" s="67" t="s">
        <v>64</v>
      </c>
      <c r="E31" s="13" t="s">
        <v>98</v>
      </c>
      <c r="F31" s="35" t="s">
        <v>124</v>
      </c>
      <c r="G31" s="70">
        <v>6</v>
      </c>
      <c r="H31" s="34">
        <v>5.8</v>
      </c>
      <c r="I31" s="35" t="s">
        <v>96</v>
      </c>
      <c r="J31" s="71">
        <v>0.9052102701791237</v>
      </c>
      <c r="K31" s="38">
        <f>(G31-H31)/G31</f>
        <v>3.3333333333333361E-2</v>
      </c>
      <c r="L31" s="16"/>
      <c r="M31" s="16"/>
      <c r="N31" s="16"/>
      <c r="O31" s="16"/>
      <c r="P31" s="16"/>
      <c r="Q31" s="16"/>
      <c r="R31" s="16"/>
      <c r="S31" s="16"/>
      <c r="T31" s="16"/>
      <c r="U31" s="16"/>
      <c r="V31" s="16"/>
      <c r="W31" s="16"/>
      <c r="X31" s="16"/>
      <c r="Y31" s="16"/>
      <c r="Z31" s="16"/>
      <c r="AA31" s="16"/>
      <c r="AB31" s="16"/>
      <c r="AC31" s="16"/>
      <c r="AD31" s="16"/>
      <c r="AE31" s="16"/>
    </row>
    <row r="32" spans="2:31" x14ac:dyDescent="0.15">
      <c r="B32" s="16"/>
      <c r="C32" s="16"/>
      <c r="D32" s="16"/>
      <c r="E32" s="16"/>
      <c r="F32" s="29"/>
      <c r="G32" s="40"/>
      <c r="H32" s="40"/>
      <c r="I32" s="29"/>
      <c r="J32" s="30"/>
      <c r="K32" s="41"/>
      <c r="L32" s="16"/>
      <c r="M32" s="16"/>
      <c r="N32" s="16"/>
      <c r="O32" s="16"/>
      <c r="P32" s="16"/>
      <c r="Q32" s="16"/>
      <c r="R32" s="16"/>
      <c r="S32" s="16"/>
      <c r="T32" s="16"/>
      <c r="U32" s="16"/>
      <c r="V32" s="16"/>
      <c r="W32" s="16"/>
      <c r="X32" s="16"/>
      <c r="Y32" s="16"/>
      <c r="Z32" s="16"/>
      <c r="AA32" s="16"/>
      <c r="AB32" s="16"/>
      <c r="AC32" s="16"/>
      <c r="AD32" s="16"/>
      <c r="AE32" s="16"/>
    </row>
    <row r="33" spans="1:32" ht="11.25" thickBot="1" x14ac:dyDescent="0.2">
      <c r="B33" s="43" t="s">
        <v>176</v>
      </c>
      <c r="C33" s="16"/>
      <c r="D33" s="16"/>
      <c r="E33" s="16"/>
      <c r="F33" s="16"/>
      <c r="G33" s="16"/>
      <c r="H33" s="16"/>
      <c r="I33" s="16"/>
      <c r="J33" s="16"/>
      <c r="K33" s="16"/>
      <c r="L33" s="16"/>
      <c r="M33" s="16"/>
      <c r="N33" s="16"/>
      <c r="O33" s="16"/>
      <c r="P33" s="16"/>
      <c r="Q33" s="16"/>
      <c r="R33" s="16"/>
      <c r="S33" s="67"/>
      <c r="T33" s="16"/>
      <c r="U33" s="16"/>
      <c r="V33" s="16"/>
      <c r="W33" s="16"/>
      <c r="X33" s="16"/>
      <c r="Y33" s="16"/>
      <c r="Z33" s="16"/>
      <c r="AA33" s="16"/>
      <c r="AB33" s="16"/>
      <c r="AC33" s="16"/>
      <c r="AD33" s="16"/>
      <c r="AE33" s="16"/>
    </row>
    <row r="34" spans="1:32" ht="14.85" customHeight="1" x14ac:dyDescent="0.15">
      <c r="B34" s="61"/>
      <c r="C34" s="62"/>
      <c r="D34" s="72"/>
      <c r="E34" s="61" t="s">
        <v>14</v>
      </c>
      <c r="F34" s="23" t="s">
        <v>133</v>
      </c>
      <c r="G34" s="73" t="s">
        <v>99</v>
      </c>
      <c r="H34" s="73" t="s">
        <v>129</v>
      </c>
      <c r="I34" s="23" t="s">
        <v>131</v>
      </c>
      <c r="J34" s="25" t="s">
        <v>134</v>
      </c>
      <c r="K34" s="10"/>
      <c r="L34" s="63"/>
      <c r="M34" s="74"/>
      <c r="N34" s="63"/>
      <c r="O34" s="63"/>
      <c r="P34" s="63"/>
      <c r="Q34" s="63"/>
      <c r="R34" s="63"/>
      <c r="S34" s="16"/>
      <c r="T34" s="74"/>
      <c r="U34" s="147" t="s">
        <v>21</v>
      </c>
      <c r="V34" s="156" t="s">
        <v>35</v>
      </c>
      <c r="W34" s="152" t="s">
        <v>36</v>
      </c>
      <c r="X34" s="152" t="s">
        <v>38</v>
      </c>
      <c r="Y34" s="154" t="s">
        <v>39</v>
      </c>
      <c r="Z34" s="63" t="s">
        <v>9</v>
      </c>
      <c r="AA34" s="63"/>
      <c r="AB34" s="74"/>
      <c r="AC34" s="16"/>
      <c r="AD34" s="16"/>
      <c r="AE34" s="16"/>
    </row>
    <row r="35" spans="1:32" ht="17.45" customHeight="1" thickBot="1" x14ac:dyDescent="0.2">
      <c r="B35" s="65" t="s">
        <v>8</v>
      </c>
      <c r="C35" s="66"/>
      <c r="D35" s="75" t="s">
        <v>92</v>
      </c>
      <c r="E35" s="65" t="s">
        <v>32</v>
      </c>
      <c r="F35" s="35" t="s">
        <v>100</v>
      </c>
      <c r="G35" s="76" t="s">
        <v>100</v>
      </c>
      <c r="H35" s="76" t="s">
        <v>130</v>
      </c>
      <c r="I35" s="35" t="s">
        <v>132</v>
      </c>
      <c r="J35" s="37" t="s">
        <v>135</v>
      </c>
      <c r="K35" s="68" t="s">
        <v>4</v>
      </c>
      <c r="L35" s="35" t="s">
        <v>13</v>
      </c>
      <c r="M35" s="37" t="s">
        <v>97</v>
      </c>
      <c r="N35" s="35" t="s">
        <v>31</v>
      </c>
      <c r="O35" s="35" t="s">
        <v>102</v>
      </c>
      <c r="P35" s="35" t="s">
        <v>114</v>
      </c>
      <c r="Q35" s="35" t="s">
        <v>115</v>
      </c>
      <c r="R35" s="67" t="s">
        <v>46</v>
      </c>
      <c r="S35" s="35" t="s">
        <v>53</v>
      </c>
      <c r="T35" s="37" t="s">
        <v>44</v>
      </c>
      <c r="U35" s="148"/>
      <c r="V35" s="157"/>
      <c r="W35" s="153"/>
      <c r="X35" s="153"/>
      <c r="Y35" s="155"/>
      <c r="Z35" s="67"/>
      <c r="AA35" s="67"/>
      <c r="AB35" s="77"/>
      <c r="AC35" s="16" t="s">
        <v>48</v>
      </c>
      <c r="AD35" s="16" t="s">
        <v>127</v>
      </c>
      <c r="AE35" s="16"/>
    </row>
    <row r="36" spans="1:32" x14ac:dyDescent="0.15">
      <c r="B36" s="10" t="s">
        <v>56</v>
      </c>
      <c r="C36" s="63" t="s">
        <v>107</v>
      </c>
      <c r="D36" s="74" t="s">
        <v>93</v>
      </c>
      <c r="E36" s="11" t="s">
        <v>33</v>
      </c>
      <c r="F36" s="29">
        <v>20000</v>
      </c>
      <c r="G36" s="29">
        <v>4000</v>
      </c>
      <c r="H36" s="29">
        <v>750</v>
      </c>
      <c r="I36" s="29">
        <v>50</v>
      </c>
      <c r="J36" s="29">
        <v>50</v>
      </c>
      <c r="K36" s="22">
        <v>6.03</v>
      </c>
      <c r="L36" s="54">
        <v>5.58</v>
      </c>
      <c r="M36" s="25" t="s">
        <v>59</v>
      </c>
      <c r="N36" s="78">
        <v>55</v>
      </c>
      <c r="O36" s="54">
        <f>L36/N36*60</f>
        <v>6.0872727272727269</v>
      </c>
      <c r="P36" s="79">
        <v>18.440000000000001</v>
      </c>
      <c r="Q36" s="79">
        <v>37.697000000000003</v>
      </c>
      <c r="R36" s="54">
        <v>0.56599999999999995</v>
      </c>
      <c r="S36" s="24">
        <v>0.91339871127558026</v>
      </c>
      <c r="T36" s="51">
        <f>22.5270833333333/S36</f>
        <v>24.662924367250049</v>
      </c>
      <c r="U36" s="26">
        <f>(K36-L36)/K36</f>
        <v>7.4626865671641812E-2</v>
      </c>
      <c r="V36" s="64">
        <v>-67.099999999999994</v>
      </c>
      <c r="W36" s="23">
        <v>29.2</v>
      </c>
      <c r="X36" s="23">
        <v>545</v>
      </c>
      <c r="Y36" s="25">
        <v>3739</v>
      </c>
      <c r="Z36" s="63"/>
      <c r="AA36" s="63"/>
      <c r="AB36" s="74"/>
      <c r="AC36" s="81">
        <f>I36/O36</f>
        <v>8.2138590203106343</v>
      </c>
      <c r="AD36" s="82">
        <f>X36/1000/O36</f>
        <v>8.9531063321385912E-2</v>
      </c>
      <c r="AE36" s="16"/>
    </row>
    <row r="37" spans="1:32" x14ac:dyDescent="0.15">
      <c r="A37" s="145">
        <v>44816</v>
      </c>
      <c r="B37" s="11" t="s">
        <v>56</v>
      </c>
      <c r="C37" s="16" t="s">
        <v>107</v>
      </c>
      <c r="D37" s="83" t="s">
        <v>93</v>
      </c>
      <c r="E37" s="11" t="s">
        <v>33</v>
      </c>
      <c r="F37" s="29">
        <v>20000</v>
      </c>
      <c r="G37" s="29">
        <v>4000</v>
      </c>
      <c r="H37" s="29"/>
      <c r="I37" s="29">
        <v>50</v>
      </c>
      <c r="J37" s="29">
        <v>50</v>
      </c>
      <c r="K37" s="28">
        <v>2.3460000000000001</v>
      </c>
      <c r="L37" s="40">
        <v>2.0699999999999998</v>
      </c>
      <c r="M37" s="31" t="s">
        <v>59</v>
      </c>
      <c r="N37" s="84"/>
      <c r="O37" s="40"/>
      <c r="P37" s="42"/>
      <c r="Q37" s="42"/>
      <c r="R37" s="40"/>
      <c r="S37" s="30"/>
      <c r="T37" s="51"/>
      <c r="U37" s="32">
        <f>(K37-L37)/K37</f>
        <v>0.11764705882352951</v>
      </c>
      <c r="V37" s="111"/>
      <c r="W37" s="29"/>
      <c r="X37" s="29"/>
      <c r="Y37" s="31"/>
      <c r="Z37" s="16"/>
      <c r="AA37" s="16"/>
      <c r="AB37" s="83"/>
      <c r="AC37" s="81"/>
      <c r="AD37" s="82"/>
      <c r="AE37" s="16"/>
    </row>
    <row r="38" spans="1:32" x14ac:dyDescent="0.15">
      <c r="B38" s="11" t="s">
        <v>56</v>
      </c>
      <c r="C38" s="16" t="s">
        <v>108</v>
      </c>
      <c r="D38" s="83" t="s">
        <v>94</v>
      </c>
      <c r="E38" s="11" t="s">
        <v>33</v>
      </c>
      <c r="F38" s="29">
        <v>20000</v>
      </c>
      <c r="G38" s="29">
        <v>4000</v>
      </c>
      <c r="H38" s="29">
        <v>750</v>
      </c>
      <c r="I38" s="29">
        <v>50</v>
      </c>
      <c r="J38" s="29">
        <v>50</v>
      </c>
      <c r="K38" s="28">
        <v>5.4649999999999999</v>
      </c>
      <c r="L38" s="40">
        <v>5.3239999999999998</v>
      </c>
      <c r="M38" s="31" t="s">
        <v>57</v>
      </c>
      <c r="N38" s="84">
        <v>50</v>
      </c>
      <c r="O38" s="40">
        <f>L38/N38*60</f>
        <v>6.3887999999999998</v>
      </c>
      <c r="P38" s="42">
        <v>16.722999999999999</v>
      </c>
      <c r="Q38" s="42">
        <v>34.139000000000003</v>
      </c>
      <c r="R38" s="40">
        <v>0.57099999999999995</v>
      </c>
      <c r="S38" s="30">
        <v>0.93656009507030658</v>
      </c>
      <c r="T38" s="85"/>
      <c r="U38" s="32">
        <f>(K38-L38)/K38</f>
        <v>2.5800548947849958E-2</v>
      </c>
      <c r="V38" s="86">
        <v>-72.7</v>
      </c>
      <c r="W38" s="29">
        <v>29.9</v>
      </c>
      <c r="X38" s="29">
        <v>605</v>
      </c>
      <c r="Y38" s="87">
        <v>3740</v>
      </c>
      <c r="Z38" s="16"/>
      <c r="AA38" s="16"/>
      <c r="AB38" s="83"/>
      <c r="AC38" s="81">
        <f>I38/O38</f>
        <v>7.8261958427247684</v>
      </c>
      <c r="AD38" s="82">
        <f t="shared" ref="AD38:AD40" si="0">X38/1000/O38</f>
        <v>9.4696969696969696E-2</v>
      </c>
      <c r="AE38" s="16"/>
    </row>
    <row r="39" spans="1:32" x14ac:dyDescent="0.15">
      <c r="B39" s="11" t="s">
        <v>37</v>
      </c>
      <c r="C39" s="16" t="s">
        <v>109</v>
      </c>
      <c r="D39" s="83" t="s">
        <v>95</v>
      </c>
      <c r="E39" s="11" t="s">
        <v>33</v>
      </c>
      <c r="F39" s="29">
        <v>20000</v>
      </c>
      <c r="G39" s="29">
        <v>4000</v>
      </c>
      <c r="H39" s="29">
        <v>750</v>
      </c>
      <c r="I39" s="29">
        <v>50</v>
      </c>
      <c r="J39" s="29">
        <v>50</v>
      </c>
      <c r="K39" s="28">
        <v>6.12</v>
      </c>
      <c r="L39" s="40">
        <v>5.6529999999999996</v>
      </c>
      <c r="M39" s="31" t="s">
        <v>60</v>
      </c>
      <c r="N39" s="84">
        <v>60</v>
      </c>
      <c r="O39" s="40">
        <f>L39/N39*60</f>
        <v>5.6529999999999996</v>
      </c>
      <c r="P39" s="42">
        <v>14.906000000000001</v>
      </c>
      <c r="Q39" s="42">
        <v>31.302</v>
      </c>
      <c r="R39" s="40">
        <v>0.68100000000000005</v>
      </c>
      <c r="S39" s="30">
        <v>0.92243821585065966</v>
      </c>
      <c r="T39" s="51">
        <f>32.7375/S39</f>
        <v>35.490181821890296</v>
      </c>
      <c r="U39" s="32">
        <f>(K39-L39)/K39</f>
        <v>7.630718954248375E-2</v>
      </c>
      <c r="V39" s="86">
        <v>-61.3</v>
      </c>
      <c r="W39" s="29">
        <v>27.7</v>
      </c>
      <c r="X39" s="29">
        <v>544</v>
      </c>
      <c r="Y39" s="31">
        <v>3718</v>
      </c>
      <c r="Z39" s="16"/>
      <c r="AA39" s="16"/>
      <c r="AB39" s="83"/>
      <c r="AC39" s="81">
        <f>I39/O39</f>
        <v>8.844861135680171</v>
      </c>
      <c r="AD39" s="82">
        <f t="shared" si="0"/>
        <v>9.6232089156200268E-2</v>
      </c>
      <c r="AE39" s="16"/>
    </row>
    <row r="40" spans="1:32" ht="11.25" thickBot="1" x14ac:dyDescent="0.2">
      <c r="B40" s="13" t="s">
        <v>37</v>
      </c>
      <c r="C40" s="67" t="s">
        <v>110</v>
      </c>
      <c r="D40" s="77" t="s">
        <v>96</v>
      </c>
      <c r="E40" s="13" t="s">
        <v>33</v>
      </c>
      <c r="F40" s="35">
        <v>20000</v>
      </c>
      <c r="G40" s="35">
        <v>4000</v>
      </c>
      <c r="H40" s="35">
        <v>750</v>
      </c>
      <c r="I40" s="35">
        <v>50</v>
      </c>
      <c r="J40" s="35">
        <v>50</v>
      </c>
      <c r="K40" s="34">
        <v>5.8</v>
      </c>
      <c r="L40" s="70">
        <f>5.543+0.07</f>
        <v>5.6130000000000004</v>
      </c>
      <c r="M40" s="37" t="s">
        <v>58</v>
      </c>
      <c r="N40" s="88">
        <v>51</v>
      </c>
      <c r="O40" s="70">
        <f>L40/N40*60</f>
        <v>6.6035294117647068</v>
      </c>
      <c r="P40" s="89">
        <v>14.587999999999999</v>
      </c>
      <c r="Q40" s="89">
        <v>30.36</v>
      </c>
      <c r="R40" s="70">
        <v>0.63500000000000001</v>
      </c>
      <c r="S40" s="36">
        <v>0.93775578648009028</v>
      </c>
      <c r="T40" s="90"/>
      <c r="U40" s="38">
        <f>(K40-L40)/K40</f>
        <v>3.2241379310344723E-2</v>
      </c>
      <c r="V40" s="91">
        <v>-62.4</v>
      </c>
      <c r="W40" s="92">
        <v>28.1</v>
      </c>
      <c r="X40" s="35">
        <v>523</v>
      </c>
      <c r="Y40" s="93">
        <v>3735</v>
      </c>
      <c r="Z40" s="67"/>
      <c r="AA40" s="67"/>
      <c r="AB40" s="77"/>
      <c r="AC40" s="81">
        <f>I40/O40</f>
        <v>7.5717085337609111</v>
      </c>
      <c r="AD40" s="82">
        <f t="shared" si="0"/>
        <v>7.9200071263139132E-2</v>
      </c>
      <c r="AE40" s="16"/>
    </row>
    <row r="41" spans="1:32" x14ac:dyDescent="0.15">
      <c r="B41" s="16"/>
      <c r="C41" s="16"/>
      <c r="D41" s="16"/>
      <c r="E41" s="16"/>
      <c r="F41" s="29"/>
      <c r="G41" s="29"/>
      <c r="H41" s="29"/>
      <c r="I41" s="29"/>
      <c r="J41" s="29"/>
      <c r="K41" s="40"/>
      <c r="L41" s="40"/>
      <c r="M41" s="29"/>
      <c r="N41" s="96"/>
      <c r="O41" s="40"/>
      <c r="P41" s="42"/>
      <c r="Q41" s="42"/>
      <c r="R41" s="40"/>
      <c r="S41" s="30"/>
      <c r="T41" s="81"/>
      <c r="U41" s="41"/>
      <c r="V41" s="143"/>
      <c r="W41" s="143"/>
      <c r="X41" s="29"/>
      <c r="Y41" s="143"/>
      <c r="Z41" s="16"/>
      <c r="AA41" s="16"/>
      <c r="AB41" s="16"/>
      <c r="AC41" s="81"/>
      <c r="AD41" s="82"/>
      <c r="AE41" s="16"/>
    </row>
    <row r="42" spans="1:32" ht="11.25" thickBot="1" x14ac:dyDescent="0.2">
      <c r="B42" s="43" t="s">
        <v>188</v>
      </c>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row>
    <row r="43" spans="1:32" ht="14.85" customHeight="1" x14ac:dyDescent="0.15">
      <c r="B43" s="149"/>
      <c r="C43" s="150"/>
      <c r="D43" s="151"/>
      <c r="E43" s="61" t="s">
        <v>12</v>
      </c>
      <c r="F43" s="63"/>
      <c r="G43" s="63"/>
      <c r="H43" s="63"/>
      <c r="I43" s="63"/>
      <c r="J43" s="63"/>
      <c r="K43" s="63"/>
      <c r="L43" s="10"/>
      <c r="M43" s="63"/>
      <c r="N43" s="63"/>
      <c r="O43" s="63"/>
      <c r="P43" s="63" t="s">
        <v>11</v>
      </c>
      <c r="Q43" s="63"/>
      <c r="R43" s="74"/>
      <c r="S43" s="10"/>
      <c r="T43" s="63"/>
      <c r="U43" s="63"/>
      <c r="V43" s="63"/>
      <c r="W43" s="63"/>
      <c r="X43" s="74"/>
      <c r="Y43" s="147" t="s">
        <v>10</v>
      </c>
      <c r="Z43" s="74" t="s">
        <v>45</v>
      </c>
      <c r="AA43" s="63" t="s">
        <v>9</v>
      </c>
      <c r="AB43" s="74"/>
      <c r="AC43" s="16"/>
      <c r="AD43" s="16"/>
      <c r="AE43" s="16"/>
      <c r="AF43" s="16"/>
    </row>
    <row r="44" spans="1:32" ht="15" customHeight="1" thickBot="1" x14ac:dyDescent="0.2">
      <c r="B44" s="65" t="s">
        <v>8</v>
      </c>
      <c r="C44" s="66"/>
      <c r="D44" s="75" t="s">
        <v>92</v>
      </c>
      <c r="E44" s="94"/>
      <c r="F44" s="35" t="s">
        <v>7</v>
      </c>
      <c r="G44" s="35" t="s">
        <v>6</v>
      </c>
      <c r="H44" s="35" t="s">
        <v>5</v>
      </c>
      <c r="I44" s="35" t="s">
        <v>4</v>
      </c>
      <c r="J44" s="35" t="s">
        <v>31</v>
      </c>
      <c r="K44" s="35" t="s">
        <v>102</v>
      </c>
      <c r="L44" s="68" t="s">
        <v>3</v>
      </c>
      <c r="M44" s="35" t="s">
        <v>97</v>
      </c>
      <c r="N44" s="35"/>
      <c r="O44" s="35" t="s">
        <v>1</v>
      </c>
      <c r="P44" s="35" t="s">
        <v>114</v>
      </c>
      <c r="Q44" s="35" t="s">
        <v>53</v>
      </c>
      <c r="R44" s="37" t="s">
        <v>47</v>
      </c>
      <c r="S44" s="68" t="s">
        <v>2</v>
      </c>
      <c r="T44" s="35" t="s">
        <v>97</v>
      </c>
      <c r="U44" s="35" t="s">
        <v>1</v>
      </c>
      <c r="V44" s="35" t="s">
        <v>114</v>
      </c>
      <c r="W44" s="35" t="s">
        <v>53</v>
      </c>
      <c r="X44" s="37" t="s">
        <v>47</v>
      </c>
      <c r="Y44" s="148"/>
      <c r="Z44" s="77"/>
      <c r="AA44" s="67"/>
      <c r="AB44" s="77"/>
      <c r="AC44" s="16"/>
      <c r="AD44" s="16"/>
      <c r="AE44" s="16"/>
      <c r="AF44" s="16"/>
    </row>
    <row r="45" spans="1:32" ht="15" x14ac:dyDescent="0.25">
      <c r="B45" s="10" t="s">
        <v>56</v>
      </c>
      <c r="C45" s="63" t="s">
        <v>83</v>
      </c>
      <c r="D45" s="74" t="s">
        <v>59</v>
      </c>
      <c r="E45" s="10" t="s">
        <v>34</v>
      </c>
      <c r="F45" s="23">
        <v>8000</v>
      </c>
      <c r="G45" s="23">
        <v>50</v>
      </c>
      <c r="H45" s="23">
        <v>50</v>
      </c>
      <c r="I45" s="54">
        <v>5.2240000000000002</v>
      </c>
      <c r="J45" s="95">
        <v>60</v>
      </c>
      <c r="K45" s="27">
        <f t="shared" ref="K45:K47" si="1">I45/J45*60</f>
        <v>5.2240000000000002</v>
      </c>
      <c r="L45" s="22">
        <v>1.3440000000000001</v>
      </c>
      <c r="M45" s="64" t="str">
        <f>CONCATENATE(D45,"F8")</f>
        <v>YP_NTm20z4F8</v>
      </c>
      <c r="N45" s="146" t="s">
        <v>202</v>
      </c>
      <c r="O45" s="24">
        <f t="shared" ref="O45:O50" si="2">L45/(L45+S45)</f>
        <v>0.2650364819562217</v>
      </c>
      <c r="P45" s="79">
        <v>8.1150000000000002</v>
      </c>
      <c r="Q45" s="24">
        <v>0.97691704162171589</v>
      </c>
      <c r="R45" s="42">
        <f>53.90625/Q45</f>
        <v>55.179966878777925</v>
      </c>
      <c r="S45" s="22">
        <v>3.7269999999999999</v>
      </c>
      <c r="T45" s="23" t="str">
        <f>CONCATENATE(D45,"G8")</f>
        <v>YP_NTm20z4G8</v>
      </c>
      <c r="U45" s="24">
        <f>1-O45</f>
        <v>0.73496351804377835</v>
      </c>
      <c r="V45" s="79">
        <v>23.573</v>
      </c>
      <c r="W45" s="63"/>
      <c r="X45" s="25"/>
      <c r="Y45" s="26">
        <f t="shared" ref="Y45:Y50" si="3">(I45-L45-S45)/I45</f>
        <v>2.9287901990811643E-2</v>
      </c>
      <c r="Z45" s="27"/>
      <c r="AA45" s="63"/>
      <c r="AB45" s="74"/>
      <c r="AC45" s="16"/>
      <c r="AD45" s="16"/>
      <c r="AE45" s="16"/>
      <c r="AF45" s="16"/>
    </row>
    <row r="46" spans="1:32" ht="15" x14ac:dyDescent="0.25">
      <c r="A46" s="145">
        <v>44816</v>
      </c>
      <c r="B46" s="11" t="s">
        <v>56</v>
      </c>
      <c r="C46" s="16" t="s">
        <v>83</v>
      </c>
      <c r="D46" s="83" t="s">
        <v>59</v>
      </c>
      <c r="E46" s="11" t="s">
        <v>34</v>
      </c>
      <c r="F46" s="29">
        <v>8000</v>
      </c>
      <c r="G46" s="29">
        <v>50</v>
      </c>
      <c r="H46" s="29">
        <v>50</v>
      </c>
      <c r="I46" s="40">
        <v>2.073</v>
      </c>
      <c r="J46" s="96"/>
      <c r="K46" s="33"/>
      <c r="L46" s="28">
        <v>0.501</v>
      </c>
      <c r="M46" s="111" t="s">
        <v>67</v>
      </c>
      <c r="N46" s="146" t="s">
        <v>203</v>
      </c>
      <c r="O46" s="30">
        <f t="shared" si="2"/>
        <v>0.2544438801422042</v>
      </c>
      <c r="P46" s="42"/>
      <c r="Q46" s="30"/>
      <c r="R46" s="33"/>
      <c r="S46" s="28">
        <v>1.468</v>
      </c>
      <c r="T46" s="29" t="s">
        <v>71</v>
      </c>
      <c r="U46" s="30">
        <f t="shared" ref="U46:U50" si="4">1-O46</f>
        <v>0.7455561198577958</v>
      </c>
      <c r="V46" s="42"/>
      <c r="W46" s="16"/>
      <c r="X46" s="31"/>
      <c r="Y46" s="32">
        <f t="shared" si="3"/>
        <v>5.0168837433671051E-2</v>
      </c>
      <c r="Z46" s="33"/>
      <c r="AA46" s="16"/>
      <c r="AB46" s="83"/>
      <c r="AC46" s="16"/>
      <c r="AD46" s="16"/>
      <c r="AE46" s="16"/>
      <c r="AF46" s="16"/>
    </row>
    <row r="47" spans="1:32" x14ac:dyDescent="0.15">
      <c r="B47" s="11" t="s">
        <v>56</v>
      </c>
      <c r="C47" s="16" t="s">
        <v>82</v>
      </c>
      <c r="D47" s="83" t="s">
        <v>57</v>
      </c>
      <c r="E47" s="11" t="s">
        <v>34</v>
      </c>
      <c r="F47" s="29">
        <v>8000</v>
      </c>
      <c r="G47" s="29">
        <v>50</v>
      </c>
      <c r="H47" s="29">
        <v>50</v>
      </c>
      <c r="I47" s="40">
        <v>5.0339999999999998</v>
      </c>
      <c r="J47" s="96">
        <v>55</v>
      </c>
      <c r="K47" s="33">
        <f t="shared" si="1"/>
        <v>5.4916363636363634</v>
      </c>
      <c r="L47" s="28">
        <v>1.2969999999999999</v>
      </c>
      <c r="M47" s="111" t="str">
        <f t="shared" ref="M47:M50" si="5">CONCATENATE(D47,"F8")</f>
        <v>YP_SHS30m20z4F8</v>
      </c>
      <c r="N47" s="29"/>
      <c r="O47" s="30">
        <f t="shared" si="2"/>
        <v>0.27071592569400954</v>
      </c>
      <c r="P47" s="42">
        <v>9.7929999999999993</v>
      </c>
      <c r="Q47" s="30">
        <v>0.94670924826948932</v>
      </c>
      <c r="R47" s="33">
        <f>51.4/Q47</f>
        <v>54.293332503041654</v>
      </c>
      <c r="S47" s="28">
        <v>3.4940000000000002</v>
      </c>
      <c r="T47" s="29" t="str">
        <f>CONCATENATE(D47,"G8")</f>
        <v>YP_SHS30m20z4G8</v>
      </c>
      <c r="U47" s="30">
        <f t="shared" si="4"/>
        <v>0.72928407430599052</v>
      </c>
      <c r="V47" s="42">
        <v>23.446000000000002</v>
      </c>
      <c r="W47" s="16"/>
      <c r="X47" s="31"/>
      <c r="Y47" s="32">
        <f t="shared" si="3"/>
        <v>4.8271752085816425E-2</v>
      </c>
      <c r="Z47" s="33"/>
      <c r="AA47" s="16"/>
      <c r="AB47" s="83"/>
      <c r="AC47" s="16"/>
      <c r="AD47" s="16"/>
      <c r="AE47" s="16"/>
      <c r="AF47" s="16"/>
    </row>
    <row r="48" spans="1:32" ht="15" x14ac:dyDescent="0.25">
      <c r="A48" s="5"/>
      <c r="B48" s="11" t="s">
        <v>37</v>
      </c>
      <c r="C48" s="16" t="s">
        <v>84</v>
      </c>
      <c r="D48" s="83" t="s">
        <v>60</v>
      </c>
      <c r="E48" s="11" t="s">
        <v>34</v>
      </c>
      <c r="F48" s="29">
        <v>8000</v>
      </c>
      <c r="G48" s="29">
        <v>50</v>
      </c>
      <c r="H48" s="29">
        <v>50</v>
      </c>
      <c r="I48" s="40">
        <v>4.734</v>
      </c>
      <c r="J48" s="96">
        <v>60</v>
      </c>
      <c r="K48" s="33">
        <f>I48/J48*60</f>
        <v>4.734</v>
      </c>
      <c r="L48" s="28">
        <v>1.41</v>
      </c>
      <c r="M48" s="111" t="str">
        <f t="shared" si="5"/>
        <v>F_NTm20z4F8</v>
      </c>
      <c r="N48" s="146" t="s">
        <v>201</v>
      </c>
      <c r="O48" s="30">
        <f t="shared" si="2"/>
        <v>0.30270502361528551</v>
      </c>
      <c r="P48" s="42">
        <v>7.1050000000000004</v>
      </c>
      <c r="Q48" s="41">
        <v>0.96773917807731236</v>
      </c>
      <c r="R48" s="144">
        <f>64.9604166666667/Q48</f>
        <v>67.125955152222886</v>
      </c>
      <c r="S48" s="28">
        <v>3.2480000000000002</v>
      </c>
      <c r="T48" s="29" t="str">
        <f>CONCATENATE(D48,"G8")</f>
        <v>F_NTm20z4G8</v>
      </c>
      <c r="U48" s="30">
        <f t="shared" si="4"/>
        <v>0.69729497638471449</v>
      </c>
      <c r="V48" s="42">
        <v>20.542000000000002</v>
      </c>
      <c r="W48" s="16"/>
      <c r="X48" s="31"/>
      <c r="Y48" s="32">
        <f t="shared" si="3"/>
        <v>1.6054076890578712E-2</v>
      </c>
      <c r="Z48" s="33"/>
      <c r="AA48" s="16"/>
      <c r="AB48" s="83"/>
      <c r="AC48" s="16"/>
      <c r="AD48" s="16"/>
      <c r="AE48" s="16"/>
      <c r="AF48" s="16"/>
    </row>
    <row r="49" spans="1:32" x14ac:dyDescent="0.15">
      <c r="A49" s="145">
        <v>44816</v>
      </c>
      <c r="B49" s="11" t="s">
        <v>37</v>
      </c>
      <c r="C49" s="16" t="s">
        <v>84</v>
      </c>
      <c r="D49" s="83" t="s">
        <v>60</v>
      </c>
      <c r="E49" s="11" t="s">
        <v>34</v>
      </c>
      <c r="F49" s="29">
        <v>8000</v>
      </c>
      <c r="G49" s="29">
        <v>50</v>
      </c>
      <c r="H49" s="29">
        <v>50</v>
      </c>
      <c r="I49" s="40">
        <v>0.75800000000000001</v>
      </c>
      <c r="J49" s="96"/>
      <c r="K49" s="33"/>
      <c r="L49" s="28">
        <v>0.21199999999999999</v>
      </c>
      <c r="M49" s="111" t="str">
        <f t="shared" ref="M49" si="6">CONCATENATE(D49,"F8")</f>
        <v>F_NTm20z4F8</v>
      </c>
      <c r="N49" s="29"/>
      <c r="O49" s="30">
        <f t="shared" si="2"/>
        <v>0.29775280898876405</v>
      </c>
      <c r="P49" s="42"/>
      <c r="Q49" s="41"/>
      <c r="R49" s="144"/>
      <c r="S49" s="28">
        <v>0.5</v>
      </c>
      <c r="T49" s="29" t="str">
        <f>CONCATENATE(D49,"G8")</f>
        <v>F_NTm20z4G8</v>
      </c>
      <c r="U49" s="30">
        <f t="shared" si="4"/>
        <v>0.702247191011236</v>
      </c>
      <c r="V49" s="42">
        <v>20.542000000000002</v>
      </c>
      <c r="W49" s="16"/>
      <c r="X49" s="31"/>
      <c r="Y49" s="32">
        <f t="shared" si="3"/>
        <v>6.0686015831134615E-2</v>
      </c>
      <c r="Z49" s="33"/>
      <c r="AA49" s="16"/>
      <c r="AB49" s="83"/>
      <c r="AC49" s="16"/>
      <c r="AD49" s="16"/>
      <c r="AE49" s="16"/>
      <c r="AF49" s="16"/>
    </row>
    <row r="50" spans="1:32" ht="15.75" thickBot="1" x14ac:dyDescent="0.3">
      <c r="B50" s="13" t="s">
        <v>37</v>
      </c>
      <c r="C50" s="67" t="s">
        <v>74</v>
      </c>
      <c r="D50" s="77" t="s">
        <v>58</v>
      </c>
      <c r="E50" s="13" t="s">
        <v>34</v>
      </c>
      <c r="F50" s="35">
        <v>8000</v>
      </c>
      <c r="G50" s="35">
        <v>50</v>
      </c>
      <c r="H50" s="35">
        <v>50</v>
      </c>
      <c r="I50" s="70">
        <v>4.7039999999999997</v>
      </c>
      <c r="J50" s="97">
        <v>59</v>
      </c>
      <c r="K50" s="39">
        <f>I50/J50*60</f>
        <v>4.7837288135593221</v>
      </c>
      <c r="L50" s="34">
        <v>1.4</v>
      </c>
      <c r="M50" s="68" t="str">
        <f t="shared" si="5"/>
        <v>F_SHS30m20z4F8</v>
      </c>
      <c r="N50" s="146" t="s">
        <v>204</v>
      </c>
      <c r="O50" s="36">
        <f t="shared" si="2"/>
        <v>0.30681569143107607</v>
      </c>
      <c r="P50" s="89">
        <v>8.4</v>
      </c>
      <c r="Q50" s="36">
        <v>0.93769428377888064</v>
      </c>
      <c r="R50" s="59">
        <f>61.1395833333333/Q50</f>
        <v>65.202043342892694</v>
      </c>
      <c r="S50" s="34">
        <v>3.1629999999999998</v>
      </c>
      <c r="T50" s="35" t="str">
        <f>CONCATENATE(D50,"G8")</f>
        <v>F_SHS30m20z4G8</v>
      </c>
      <c r="U50" s="36">
        <f t="shared" si="4"/>
        <v>0.69318430856892399</v>
      </c>
      <c r="V50" s="89">
        <v>19.887</v>
      </c>
      <c r="W50" s="67"/>
      <c r="X50" s="37"/>
      <c r="Y50" s="38">
        <f t="shared" si="3"/>
        <v>2.9974489795918373E-2</v>
      </c>
      <c r="Z50" s="39"/>
      <c r="AA50" s="67"/>
      <c r="AB50" s="77"/>
      <c r="AC50" s="16"/>
      <c r="AD50" s="16"/>
      <c r="AE50" s="16"/>
      <c r="AF50" s="16"/>
    </row>
    <row r="51" spans="1:32" x14ac:dyDescent="0.15">
      <c r="B51" s="16"/>
      <c r="C51" s="16"/>
      <c r="D51" s="16"/>
      <c r="E51" s="16"/>
      <c r="F51" s="29"/>
      <c r="G51" s="29"/>
      <c r="H51" s="29"/>
      <c r="I51" s="40"/>
      <c r="J51" s="96"/>
      <c r="K51" s="42"/>
      <c r="L51" s="40"/>
      <c r="M51" s="29"/>
      <c r="N51" s="30"/>
      <c r="O51" s="42"/>
      <c r="P51" s="30"/>
      <c r="Q51" s="29"/>
      <c r="R51" s="40"/>
      <c r="S51" s="29"/>
      <c r="T51" s="30"/>
      <c r="U51" s="42"/>
      <c r="V51" s="16"/>
      <c r="W51" s="29"/>
      <c r="X51" s="41"/>
      <c r="Y51" s="42"/>
      <c r="Z51" s="16"/>
      <c r="AA51" s="16"/>
      <c r="AB51" s="16"/>
      <c r="AC51" s="16"/>
      <c r="AD51" s="16"/>
      <c r="AE51" s="16"/>
    </row>
    <row r="52" spans="1:32" ht="11.25" thickBot="1" x14ac:dyDescent="0.2">
      <c r="B52" s="43" t="s">
        <v>170</v>
      </c>
      <c r="C52" s="16"/>
      <c r="D52" s="16"/>
      <c r="E52" s="16"/>
      <c r="F52" s="29"/>
      <c r="G52" s="29"/>
      <c r="H52" s="29"/>
      <c r="I52" s="40"/>
      <c r="J52" s="96"/>
      <c r="K52" s="42"/>
      <c r="L52" s="40"/>
      <c r="M52" s="29"/>
      <c r="N52" s="30"/>
      <c r="O52" s="81"/>
      <c r="P52" s="29"/>
      <c r="Q52" s="40"/>
      <c r="R52" s="29"/>
      <c r="S52" s="30"/>
      <c r="T52" s="81"/>
      <c r="U52" s="29"/>
      <c r="V52" s="41"/>
      <c r="W52" s="42"/>
      <c r="X52" s="16"/>
      <c r="Y52" s="16"/>
      <c r="Z52" s="16"/>
      <c r="AA52" s="16"/>
      <c r="AB52" s="16"/>
      <c r="AC52" s="16"/>
      <c r="AD52" s="16"/>
      <c r="AE52" s="16"/>
    </row>
    <row r="53" spans="1:32" x14ac:dyDescent="0.15">
      <c r="B53" s="61"/>
      <c r="C53" s="62"/>
      <c r="D53" s="72"/>
      <c r="E53" s="61" t="s">
        <v>91</v>
      </c>
      <c r="F53" s="23"/>
      <c r="G53" s="23"/>
      <c r="H53" s="23"/>
      <c r="I53" s="54"/>
      <c r="J53" s="95"/>
      <c r="K53" s="79"/>
      <c r="L53" s="54"/>
      <c r="M53" s="23"/>
      <c r="N53" s="24"/>
      <c r="O53" s="147" t="s">
        <v>123</v>
      </c>
      <c r="P53" s="23"/>
      <c r="Q53" s="55"/>
      <c r="R53" s="29"/>
      <c r="S53" s="30"/>
      <c r="T53" s="81"/>
      <c r="U53" s="29"/>
      <c r="V53" s="41"/>
      <c r="W53" s="42"/>
      <c r="X53" s="16"/>
      <c r="Y53" s="16"/>
      <c r="Z53" s="16"/>
      <c r="AA53" s="16"/>
      <c r="AB53" s="16"/>
      <c r="AC53" s="16"/>
      <c r="AD53" s="16"/>
      <c r="AE53" s="16"/>
    </row>
    <row r="54" spans="1:32" ht="10.5" customHeight="1" thickBot="1" x14ac:dyDescent="0.2">
      <c r="B54" s="98" t="s">
        <v>8</v>
      </c>
      <c r="C54" s="43"/>
      <c r="D54" s="99" t="s">
        <v>92</v>
      </c>
      <c r="E54" s="65" t="s">
        <v>32</v>
      </c>
      <c r="F54" s="35" t="s">
        <v>125</v>
      </c>
      <c r="G54" s="35" t="s">
        <v>128</v>
      </c>
      <c r="H54" s="35" t="s">
        <v>120</v>
      </c>
      <c r="I54" s="70" t="s">
        <v>121</v>
      </c>
      <c r="J54" s="97" t="s">
        <v>122</v>
      </c>
      <c r="K54" s="89" t="s">
        <v>31</v>
      </c>
      <c r="L54" s="68" t="s">
        <v>4</v>
      </c>
      <c r="M54" s="35" t="s">
        <v>13</v>
      </c>
      <c r="N54" s="37" t="s">
        <v>97</v>
      </c>
      <c r="O54" s="148"/>
      <c r="P54" s="35" t="s">
        <v>53</v>
      </c>
      <c r="Q54" s="37" t="s">
        <v>47</v>
      </c>
      <c r="R54" s="29"/>
      <c r="S54" s="16"/>
      <c r="U54" s="114"/>
      <c r="V54" s="41"/>
      <c r="W54" s="42"/>
      <c r="X54" s="16"/>
      <c r="Y54" s="16"/>
      <c r="Z54" s="16"/>
      <c r="AA54" s="16"/>
      <c r="AB54" s="16"/>
      <c r="AC54" s="16"/>
      <c r="AD54" s="16"/>
      <c r="AE54" s="16"/>
    </row>
    <row r="55" spans="1:32" x14ac:dyDescent="0.15">
      <c r="B55" s="10" t="s">
        <v>56</v>
      </c>
      <c r="C55" s="63" t="s">
        <v>76</v>
      </c>
      <c r="D55" s="74" t="s">
        <v>67</v>
      </c>
      <c r="E55" s="63" t="s">
        <v>117</v>
      </c>
      <c r="F55" s="63"/>
      <c r="G55" s="23">
        <v>120</v>
      </c>
      <c r="H55" s="23" t="s">
        <v>124</v>
      </c>
      <c r="I55" s="100">
        <v>0.5</v>
      </c>
      <c r="J55" s="100">
        <v>0.8</v>
      </c>
      <c r="K55" s="115">
        <v>60</v>
      </c>
      <c r="L55" s="28">
        <f>1.64+1.605-1.065-1.035</f>
        <v>1.1450000000000002</v>
      </c>
      <c r="M55" s="40">
        <f>1.58+1.55-1.065-1.035</f>
        <v>1.03</v>
      </c>
      <c r="N55" s="23" t="s">
        <v>106</v>
      </c>
      <c r="O55" s="32">
        <f>(L55-M55)/L55</f>
        <v>0.10043668122270759</v>
      </c>
      <c r="P55" s="24">
        <v>0.99451324111423722</v>
      </c>
      <c r="Q55" s="56" t="s">
        <v>200</v>
      </c>
      <c r="R55" s="29"/>
      <c r="S55" s="16"/>
      <c r="U55" s="114"/>
      <c r="V55" s="41"/>
      <c r="W55" s="42"/>
      <c r="X55" s="16"/>
      <c r="Y55" s="16"/>
      <c r="Z55" s="16"/>
      <c r="AA55" s="16"/>
      <c r="AB55" s="16"/>
      <c r="AC55" s="16"/>
      <c r="AD55" s="16"/>
      <c r="AE55" s="16"/>
    </row>
    <row r="56" spans="1:32" x14ac:dyDescent="0.15">
      <c r="B56" s="11" t="s">
        <v>56</v>
      </c>
      <c r="C56" s="16" t="s">
        <v>0</v>
      </c>
      <c r="D56" s="83" t="s">
        <v>62</v>
      </c>
      <c r="E56" s="16" t="s">
        <v>119</v>
      </c>
      <c r="F56" s="29" t="s">
        <v>126</v>
      </c>
      <c r="G56" s="29">
        <v>120</v>
      </c>
      <c r="H56" s="101">
        <v>1</v>
      </c>
      <c r="I56" s="101">
        <v>0.8</v>
      </c>
      <c r="J56" s="96" t="s">
        <v>124</v>
      </c>
      <c r="K56" s="116">
        <v>30</v>
      </c>
      <c r="L56" s="28">
        <v>6.3</v>
      </c>
      <c r="M56" s="40">
        <v>5.97</v>
      </c>
      <c r="N56" s="29" t="s">
        <v>62</v>
      </c>
      <c r="O56" s="32">
        <f>(L56-M56)/L56</f>
        <v>5.2380952380952396E-2</v>
      </c>
      <c r="P56" s="29"/>
      <c r="Q56" s="56"/>
      <c r="R56" s="29"/>
      <c r="U56" s="52"/>
      <c r="V56" s="41"/>
      <c r="W56" s="42"/>
      <c r="X56" s="16"/>
      <c r="Y56" s="16"/>
      <c r="Z56" s="16"/>
      <c r="AA56" s="16"/>
      <c r="AB56" s="16"/>
      <c r="AC56" s="16"/>
      <c r="AD56" s="16"/>
      <c r="AE56" s="16"/>
    </row>
    <row r="57" spans="1:32" x14ac:dyDescent="0.15">
      <c r="B57" s="11" t="s">
        <v>37</v>
      </c>
      <c r="C57" s="16" t="s">
        <v>77</v>
      </c>
      <c r="D57" s="83" t="s">
        <v>68</v>
      </c>
      <c r="E57" s="16" t="s">
        <v>117</v>
      </c>
      <c r="F57" s="16"/>
      <c r="G57" s="29">
        <v>120</v>
      </c>
      <c r="H57" s="29" t="s">
        <v>124</v>
      </c>
      <c r="I57" s="101">
        <v>0.5</v>
      </c>
      <c r="J57" s="101">
        <v>0.8</v>
      </c>
      <c r="K57" s="116">
        <v>60</v>
      </c>
      <c r="L57" s="28">
        <f>1.675+1.63-1.065-1.035</f>
        <v>1.2049999999999998</v>
      </c>
      <c r="M57" s="40">
        <f>1.64+1.57-1.065-1.035</f>
        <v>1.1100000000000001</v>
      </c>
      <c r="N57" s="29" t="s">
        <v>111</v>
      </c>
      <c r="O57" s="32">
        <f t="shared" ref="O57:O58" si="7">(L57-M57)/L57</f>
        <v>7.8838174273858724E-2</v>
      </c>
      <c r="P57" s="30">
        <v>0.99460259899634818</v>
      </c>
      <c r="Q57" s="56" t="s">
        <v>199</v>
      </c>
      <c r="R57" s="29"/>
      <c r="U57" s="52"/>
      <c r="V57" s="41"/>
      <c r="W57" s="42"/>
      <c r="X57" s="16"/>
      <c r="Y57" s="16"/>
      <c r="Z57" s="16"/>
      <c r="AA57" s="16"/>
      <c r="AB57" s="16"/>
      <c r="AC57" s="16"/>
      <c r="AD57" s="16"/>
      <c r="AE57" s="16"/>
    </row>
    <row r="58" spans="1:32" ht="11.25" thickBot="1" x14ac:dyDescent="0.2">
      <c r="B58" s="13" t="s">
        <v>37</v>
      </c>
      <c r="C58" s="67" t="s">
        <v>118</v>
      </c>
      <c r="D58" s="77" t="s">
        <v>64</v>
      </c>
      <c r="E58" s="67" t="s">
        <v>119</v>
      </c>
      <c r="F58" s="35" t="s">
        <v>126</v>
      </c>
      <c r="G58" s="35">
        <v>120</v>
      </c>
      <c r="H58" s="103">
        <v>1</v>
      </c>
      <c r="I58" s="103">
        <v>0.8</v>
      </c>
      <c r="J58" s="35" t="s">
        <v>124</v>
      </c>
      <c r="K58" s="117">
        <v>30</v>
      </c>
      <c r="L58" s="34">
        <v>6.16</v>
      </c>
      <c r="M58" s="70">
        <v>6</v>
      </c>
      <c r="N58" s="35" t="s">
        <v>64</v>
      </c>
      <c r="O58" s="38">
        <f t="shared" si="7"/>
        <v>2.5974025974025997E-2</v>
      </c>
      <c r="P58" s="67"/>
      <c r="Q58" s="77"/>
      <c r="R58" s="16"/>
      <c r="U58" s="52"/>
      <c r="V58" s="16"/>
      <c r="W58" s="16"/>
      <c r="X58" s="16"/>
      <c r="Y58" s="16"/>
      <c r="Z58" s="16"/>
      <c r="AA58" s="16"/>
      <c r="AB58" s="16"/>
      <c r="AC58" s="16"/>
      <c r="AD58" s="16"/>
      <c r="AE58" s="16"/>
    </row>
    <row r="59" spans="1:32" x14ac:dyDescent="0.15">
      <c r="B59" s="16"/>
      <c r="C59" s="16"/>
      <c r="D59" s="16"/>
      <c r="E59" s="16"/>
      <c r="F59" s="16"/>
      <c r="G59" s="16"/>
      <c r="H59" s="16"/>
      <c r="I59" s="16"/>
      <c r="J59" s="16"/>
      <c r="K59" s="16"/>
      <c r="L59" s="16"/>
      <c r="M59" s="16"/>
      <c r="N59" s="16"/>
      <c r="O59" s="16"/>
      <c r="P59" s="16"/>
      <c r="Q59" s="16"/>
      <c r="R59" s="16"/>
      <c r="U59" s="52"/>
      <c r="V59" s="16"/>
      <c r="W59" s="16"/>
      <c r="X59" s="16"/>
      <c r="Y59" s="16"/>
      <c r="Z59" s="16"/>
      <c r="AA59" s="16"/>
      <c r="AB59" s="16"/>
      <c r="AC59" s="16"/>
      <c r="AD59" s="16"/>
      <c r="AE59" s="16"/>
    </row>
    <row r="60" spans="1:32" ht="11.25" thickBot="1" x14ac:dyDescent="0.2">
      <c r="B60" s="43" t="s">
        <v>22</v>
      </c>
      <c r="C60" s="16"/>
      <c r="D60" s="16"/>
      <c r="E60" s="16"/>
      <c r="F60" s="16"/>
      <c r="G60" s="16"/>
      <c r="H60" s="16"/>
      <c r="I60" s="16"/>
      <c r="J60" s="16"/>
      <c r="K60" s="16"/>
      <c r="L60" s="16"/>
      <c r="M60" s="16"/>
      <c r="N60" s="16"/>
      <c r="O60" s="16"/>
      <c r="P60" s="40"/>
      <c r="Q60" s="40"/>
      <c r="R60" s="40"/>
      <c r="S60" s="16"/>
      <c r="T60" s="16"/>
      <c r="U60" s="16"/>
      <c r="V60" s="16"/>
      <c r="W60" s="16"/>
      <c r="X60" s="16"/>
      <c r="Y60" s="16"/>
      <c r="Z60" s="16"/>
      <c r="AA60" s="16"/>
      <c r="AB60" s="16"/>
      <c r="AC60" s="16"/>
      <c r="AD60" s="16"/>
      <c r="AE60" s="16"/>
    </row>
    <row r="61" spans="1:32" ht="11.25" thickBot="1" x14ac:dyDescent="0.2">
      <c r="B61" s="105" t="s">
        <v>8</v>
      </c>
      <c r="C61" s="63"/>
      <c r="D61" s="64" t="s">
        <v>15</v>
      </c>
      <c r="E61" s="25" t="s">
        <v>116</v>
      </c>
      <c r="F61" s="106" t="s">
        <v>25</v>
      </c>
      <c r="G61" s="107"/>
      <c r="H61" s="107"/>
      <c r="I61" s="107"/>
      <c r="J61" s="107"/>
      <c r="K61" s="108"/>
      <c r="L61" s="109"/>
      <c r="M61" s="109"/>
      <c r="N61" s="109"/>
      <c r="O61" s="16"/>
      <c r="P61" s="16"/>
      <c r="Q61" s="16"/>
      <c r="R61" s="40"/>
      <c r="S61" s="16"/>
      <c r="T61" s="16"/>
      <c r="U61" s="16"/>
      <c r="V61" s="16"/>
      <c r="W61" s="16"/>
      <c r="X61" s="16"/>
      <c r="Y61" s="16"/>
      <c r="Z61" s="16"/>
      <c r="AA61" s="16"/>
      <c r="AB61" s="16"/>
      <c r="AC61" s="16"/>
      <c r="AD61" s="16"/>
      <c r="AE61" s="16"/>
    </row>
    <row r="62" spans="1:32" x14ac:dyDescent="0.15">
      <c r="B62" s="10" t="s">
        <v>56</v>
      </c>
      <c r="C62" s="74" t="s">
        <v>59</v>
      </c>
      <c r="D62" s="64">
        <v>0.25</v>
      </c>
      <c r="E62" s="27">
        <v>9.006642843210324</v>
      </c>
      <c r="F62" s="10" t="s">
        <v>16</v>
      </c>
      <c r="G62" s="80">
        <v>11.139960556640009</v>
      </c>
      <c r="H62" s="63" t="s">
        <v>41</v>
      </c>
      <c r="I62" s="63" t="s">
        <v>23</v>
      </c>
      <c r="J62" s="95">
        <v>89.145703825113827</v>
      </c>
      <c r="K62" s="74" t="s">
        <v>20</v>
      </c>
      <c r="L62" s="109"/>
      <c r="M62" s="110"/>
      <c r="N62" s="109"/>
      <c r="O62" s="16"/>
      <c r="P62" s="16"/>
      <c r="Q62" s="16"/>
      <c r="R62" s="40"/>
      <c r="S62" s="16"/>
      <c r="W62" s="16"/>
      <c r="X62" s="16"/>
      <c r="Y62" s="16"/>
      <c r="Z62" s="16"/>
      <c r="AC62" s="16"/>
      <c r="AD62" s="16"/>
      <c r="AE62" s="16"/>
    </row>
    <row r="63" spans="1:32" x14ac:dyDescent="0.15">
      <c r="B63" s="11"/>
      <c r="C63" s="83"/>
      <c r="D63" s="111">
        <v>0.5</v>
      </c>
      <c r="E63" s="33">
        <v>11.139960556640009</v>
      </c>
      <c r="F63" s="11" t="s">
        <v>17</v>
      </c>
      <c r="G63" s="112">
        <v>0.65367003397346102</v>
      </c>
      <c r="H63" s="16" t="s">
        <v>18</v>
      </c>
      <c r="I63" s="16" t="s">
        <v>24</v>
      </c>
      <c r="J63" s="96">
        <v>88.980507523969933</v>
      </c>
      <c r="K63" s="83" t="s">
        <v>20</v>
      </c>
      <c r="L63" s="109"/>
      <c r="M63" s="113"/>
      <c r="N63" s="109"/>
      <c r="O63" s="16"/>
      <c r="P63" s="16"/>
      <c r="Q63" s="16"/>
      <c r="R63" s="40"/>
      <c r="S63" s="16"/>
      <c r="T63" s="16"/>
      <c r="U63" s="81"/>
      <c r="V63" s="114"/>
      <c r="W63" s="16"/>
      <c r="X63" s="16"/>
      <c r="Y63" s="16"/>
      <c r="Z63" s="16"/>
      <c r="AC63" s="16"/>
      <c r="AD63" s="16"/>
      <c r="AE63" s="16"/>
    </row>
    <row r="64" spans="1:32" ht="11.25" thickBot="1" x14ac:dyDescent="0.2">
      <c r="B64" s="13"/>
      <c r="C64" s="77"/>
      <c r="D64" s="111">
        <v>0.75</v>
      </c>
      <c r="E64" s="33">
        <v>13.778576919706241</v>
      </c>
      <c r="F64" s="11" t="s">
        <v>19</v>
      </c>
      <c r="G64" s="102">
        <v>0</v>
      </c>
      <c r="H64" s="16" t="s">
        <v>20</v>
      </c>
      <c r="I64" s="16"/>
      <c r="J64" s="96"/>
      <c r="K64" s="83"/>
      <c r="L64" s="109"/>
      <c r="M64" s="110"/>
      <c r="N64" s="109"/>
      <c r="O64" s="16"/>
      <c r="P64" s="16"/>
      <c r="Q64" s="16"/>
      <c r="R64" s="16"/>
      <c r="S64" s="16"/>
      <c r="T64" s="16"/>
      <c r="U64" s="81"/>
      <c r="V64" s="114"/>
      <c r="W64" s="16"/>
      <c r="X64" s="16"/>
      <c r="Y64" s="16"/>
      <c r="Z64" s="16"/>
      <c r="AC64" s="16"/>
      <c r="AD64" s="16"/>
      <c r="AE64" s="16"/>
    </row>
    <row r="65" spans="2:31" x14ac:dyDescent="0.15">
      <c r="B65" s="11" t="s">
        <v>56</v>
      </c>
      <c r="C65" s="83" t="s">
        <v>57</v>
      </c>
      <c r="D65" s="64">
        <v>0.25</v>
      </c>
      <c r="E65" s="27">
        <v>9.2037885770033423</v>
      </c>
      <c r="F65" s="10" t="s">
        <v>16</v>
      </c>
      <c r="G65" s="80">
        <v>11.533782683657865</v>
      </c>
      <c r="H65" s="63" t="s">
        <v>41</v>
      </c>
      <c r="I65" s="63" t="s">
        <v>23</v>
      </c>
      <c r="J65" s="95">
        <v>85.787253226976887</v>
      </c>
      <c r="K65" s="74" t="s">
        <v>20</v>
      </c>
      <c r="L65" s="109"/>
      <c r="M65" s="110"/>
      <c r="N65" s="109"/>
      <c r="O65" s="16"/>
      <c r="P65" s="16"/>
      <c r="Q65" s="81"/>
      <c r="R65" s="114"/>
      <c r="S65" s="16"/>
      <c r="W65" s="16"/>
      <c r="X65" s="16"/>
      <c r="Y65" s="16"/>
      <c r="Z65" s="16"/>
      <c r="AC65" s="16"/>
      <c r="AD65" s="16"/>
      <c r="AE65" s="16"/>
    </row>
    <row r="66" spans="2:31" x14ac:dyDescent="0.15">
      <c r="B66" s="11"/>
      <c r="C66" s="83"/>
      <c r="D66" s="111">
        <v>0.5</v>
      </c>
      <c r="E66" s="33">
        <v>11.533782683657865</v>
      </c>
      <c r="F66" s="11" t="s">
        <v>17</v>
      </c>
      <c r="G66" s="112">
        <v>0.63678047564789342</v>
      </c>
      <c r="H66" s="16" t="s">
        <v>18</v>
      </c>
      <c r="I66" s="16" t="s">
        <v>24</v>
      </c>
      <c r="J66" s="96">
        <v>85.367989563002624</v>
      </c>
      <c r="K66" s="83" t="s">
        <v>20</v>
      </c>
      <c r="L66" s="109"/>
      <c r="M66" s="113"/>
      <c r="N66" s="109"/>
      <c r="O66" s="16"/>
      <c r="P66" s="16"/>
      <c r="Q66" s="81"/>
      <c r="R66" s="114"/>
      <c r="S66" s="16"/>
      <c r="W66" s="16"/>
      <c r="X66" s="16"/>
      <c r="Y66" s="16"/>
      <c r="Z66" s="16"/>
      <c r="AC66" s="16"/>
      <c r="AD66" s="16"/>
      <c r="AE66" s="16"/>
    </row>
    <row r="67" spans="2:31" ht="11.25" thickBot="1" x14ac:dyDescent="0.2">
      <c r="B67" s="11"/>
      <c r="C67" s="83"/>
      <c r="D67" s="68">
        <v>0.75</v>
      </c>
      <c r="E67" s="39">
        <v>14.453628729176929</v>
      </c>
      <c r="F67" s="13" t="s">
        <v>19</v>
      </c>
      <c r="G67" s="104">
        <v>0</v>
      </c>
      <c r="H67" s="67" t="s">
        <v>20</v>
      </c>
      <c r="I67" s="67"/>
      <c r="J67" s="97"/>
      <c r="K67" s="77"/>
      <c r="L67" s="109"/>
      <c r="M67" s="110"/>
      <c r="N67" s="109"/>
      <c r="O67" s="16"/>
      <c r="P67" s="16"/>
      <c r="Q67" s="81"/>
      <c r="R67" s="114"/>
      <c r="S67" s="16"/>
      <c r="W67" s="16"/>
      <c r="X67" s="16"/>
      <c r="Y67" s="16"/>
      <c r="Z67" s="16"/>
      <c r="AC67" s="16"/>
      <c r="AD67" s="16"/>
      <c r="AE67" s="16"/>
    </row>
    <row r="68" spans="2:31" x14ac:dyDescent="0.15">
      <c r="B68" s="10" t="s">
        <v>37</v>
      </c>
      <c r="C68" s="8" t="s">
        <v>60</v>
      </c>
      <c r="D68" s="60">
        <v>0.25</v>
      </c>
      <c r="E68" s="58">
        <v>8.5023346608252659</v>
      </c>
      <c r="F68" s="46" t="s">
        <v>16</v>
      </c>
      <c r="G68" s="20">
        <v>10.435782606950086</v>
      </c>
      <c r="H68" s="2" t="s">
        <v>41</v>
      </c>
      <c r="I68" s="2" t="s">
        <v>23</v>
      </c>
      <c r="J68" s="19">
        <v>89.330775619194753</v>
      </c>
      <c r="K68" s="12" t="s">
        <v>20</v>
      </c>
      <c r="L68" s="44"/>
      <c r="M68" s="45"/>
      <c r="N68" s="44"/>
      <c r="Q68" s="51"/>
    </row>
    <row r="69" spans="2:31" x14ac:dyDescent="0.15">
      <c r="B69" s="46"/>
      <c r="C69" s="12"/>
      <c r="D69" s="60">
        <v>0.5</v>
      </c>
      <c r="E69" s="58">
        <v>10.435782606950086</v>
      </c>
      <c r="F69" s="46" t="s">
        <v>17</v>
      </c>
      <c r="G69" s="47">
        <v>0.66378333301815795</v>
      </c>
      <c r="H69" s="2" t="s">
        <v>18</v>
      </c>
      <c r="I69" s="2" t="s">
        <v>24</v>
      </c>
      <c r="J69" s="19">
        <v>88.163499976056002</v>
      </c>
      <c r="K69" s="12" t="s">
        <v>20</v>
      </c>
      <c r="L69" s="44"/>
      <c r="M69" s="48"/>
      <c r="N69" s="44"/>
      <c r="Q69" s="51"/>
      <c r="R69" s="52"/>
    </row>
    <row r="70" spans="2:31" ht="11.25" thickBot="1" x14ac:dyDescent="0.2">
      <c r="B70" s="49"/>
      <c r="C70" s="15"/>
      <c r="D70" s="60">
        <v>0.75</v>
      </c>
      <c r="E70" s="58">
        <v>12.808900491921033</v>
      </c>
      <c r="F70" s="46" t="s">
        <v>19</v>
      </c>
      <c r="G70" s="50">
        <v>0</v>
      </c>
      <c r="H70" s="2" t="s">
        <v>20</v>
      </c>
      <c r="J70" s="19"/>
      <c r="K70" s="12"/>
      <c r="L70" s="44"/>
      <c r="M70" s="45"/>
      <c r="N70" s="44"/>
      <c r="Q70" s="51"/>
      <c r="R70" s="52"/>
    </row>
    <row r="71" spans="2:31" x14ac:dyDescent="0.15">
      <c r="B71" s="11" t="s">
        <v>37</v>
      </c>
      <c r="C71" s="12" t="s">
        <v>58</v>
      </c>
      <c r="D71" s="21">
        <v>0.25</v>
      </c>
      <c r="E71" s="57">
        <v>7.8485536045031621</v>
      </c>
      <c r="F71" s="7" t="s">
        <v>16</v>
      </c>
      <c r="G71" s="18">
        <v>10.029972965329243</v>
      </c>
      <c r="H71" s="6" t="s">
        <v>41</v>
      </c>
      <c r="I71" s="6" t="s">
        <v>23</v>
      </c>
      <c r="J71" s="17">
        <v>85.454401567390903</v>
      </c>
      <c r="K71" s="8" t="s">
        <v>20</v>
      </c>
      <c r="Q71" s="51"/>
      <c r="R71" s="52"/>
    </row>
    <row r="72" spans="2:31" x14ac:dyDescent="0.15">
      <c r="B72" s="46"/>
      <c r="C72" s="12"/>
      <c r="D72" s="60">
        <v>0.5</v>
      </c>
      <c r="E72" s="58">
        <v>10.029972965329243</v>
      </c>
      <c r="F72" s="46" t="s">
        <v>17</v>
      </c>
      <c r="G72" s="47">
        <v>0.61232181574837741</v>
      </c>
      <c r="H72" s="2" t="s">
        <v>18</v>
      </c>
      <c r="I72" s="2" t="s">
        <v>24</v>
      </c>
      <c r="J72" s="19">
        <v>83.135612199686676</v>
      </c>
      <c r="K72" s="12" t="s">
        <v>20</v>
      </c>
      <c r="Q72" s="51"/>
      <c r="R72" s="52"/>
    </row>
    <row r="73" spans="2:31" ht="11.25" thickBot="1" x14ac:dyDescent="0.2">
      <c r="B73" s="49"/>
      <c r="C73" s="15"/>
      <c r="D73" s="9">
        <v>0.75</v>
      </c>
      <c r="E73" s="59">
        <v>12.817693903181759</v>
      </c>
      <c r="F73" s="49" t="s">
        <v>19</v>
      </c>
      <c r="G73" s="53">
        <v>0</v>
      </c>
      <c r="H73" s="14" t="s">
        <v>20</v>
      </c>
      <c r="I73" s="14"/>
      <c r="J73" s="14"/>
      <c r="K73" s="15"/>
      <c r="Q73" s="51"/>
      <c r="R73" s="52"/>
    </row>
    <row r="74" spans="2:31" x14ac:dyDescent="0.15">
      <c r="B74" s="2" t="s">
        <v>26</v>
      </c>
      <c r="Q74" s="51"/>
      <c r="R74" s="52"/>
    </row>
    <row r="75" spans="2:31" x14ac:dyDescent="0.15">
      <c r="B75" s="2" t="s">
        <v>27</v>
      </c>
      <c r="Q75" s="51"/>
      <c r="R75" s="52"/>
    </row>
    <row r="76" spans="2:31" x14ac:dyDescent="0.15">
      <c r="B76" s="2" t="s">
        <v>28</v>
      </c>
      <c r="Q76" s="51"/>
      <c r="U76" s="51"/>
      <c r="V76" s="52"/>
    </row>
    <row r="77" spans="2:31" x14ac:dyDescent="0.15">
      <c r="B77" s="2" t="s">
        <v>29</v>
      </c>
    </row>
    <row r="78" spans="2:31" x14ac:dyDescent="0.15">
      <c r="B78" s="2" t="s">
        <v>30</v>
      </c>
    </row>
  </sheetData>
  <mergeCells count="9">
    <mergeCell ref="O53:O54"/>
    <mergeCell ref="B43:D43"/>
    <mergeCell ref="K26:K27"/>
    <mergeCell ref="Y43:Y44"/>
    <mergeCell ref="X34:X35"/>
    <mergeCell ref="Y34:Y35"/>
    <mergeCell ref="U34:U35"/>
    <mergeCell ref="V34:V35"/>
    <mergeCell ref="W34:W35"/>
  </mergeCells>
  <pageMargins left="0.17" right="0.17" top="0.74803149606299213" bottom="0.74803149606299213" header="0.31496062992125984" footer="0.31496062992125984"/>
  <pageSetup paperSize="9" scale="6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78488-C873-4390-BA56-5D2876CC0437}">
  <dimension ref="A1:AP31"/>
  <sheetViews>
    <sheetView zoomScale="70" zoomScaleNormal="70" workbookViewId="0">
      <selection activeCell="E22" sqref="E22"/>
    </sheetView>
  </sheetViews>
  <sheetFormatPr defaultRowHeight="15" x14ac:dyDescent="0.25"/>
  <cols>
    <col min="1" max="1" width="12.5703125" customWidth="1"/>
    <col min="2" max="2" width="33.7109375" customWidth="1"/>
    <col min="3" max="3" width="26.7109375" customWidth="1"/>
    <col min="4" max="4" width="11" customWidth="1"/>
    <col min="5" max="13" width="8.42578125" customWidth="1"/>
    <col min="14" max="22" width="7.85546875" customWidth="1"/>
  </cols>
  <sheetData>
    <row r="1" spans="1:42" x14ac:dyDescent="0.25">
      <c r="A1" s="118"/>
      <c r="B1" s="119"/>
      <c r="C1" s="119"/>
      <c r="D1" s="128"/>
      <c r="E1" s="126" t="s">
        <v>158</v>
      </c>
      <c r="F1" s="119"/>
      <c r="G1" s="119"/>
      <c r="H1" s="126" t="s">
        <v>158</v>
      </c>
      <c r="I1" s="119"/>
      <c r="J1" s="120"/>
      <c r="K1" s="126" t="s">
        <v>158</v>
      </c>
      <c r="L1" s="119"/>
      <c r="M1" s="120"/>
      <c r="N1" t="s">
        <v>159</v>
      </c>
    </row>
    <row r="2" spans="1:42" ht="15.75" thickBot="1" x14ac:dyDescent="0.3">
      <c r="A2" s="65" t="s">
        <v>8</v>
      </c>
      <c r="B2" s="66" t="s">
        <v>104</v>
      </c>
      <c r="C2" s="66" t="s">
        <v>160</v>
      </c>
      <c r="D2" s="129" t="s">
        <v>161</v>
      </c>
      <c r="E2" s="127" t="s">
        <v>136</v>
      </c>
      <c r="F2" s="124" t="s">
        <v>137</v>
      </c>
      <c r="G2" s="124" t="s">
        <v>138</v>
      </c>
      <c r="H2" s="127" t="s">
        <v>42</v>
      </c>
      <c r="I2" s="124" t="s">
        <v>139</v>
      </c>
      <c r="J2" s="125" t="s">
        <v>140</v>
      </c>
      <c r="K2" s="124" t="s">
        <v>141</v>
      </c>
      <c r="L2" s="124" t="s">
        <v>142</v>
      </c>
      <c r="M2" s="125" t="s">
        <v>143</v>
      </c>
      <c r="N2" t="s">
        <v>136</v>
      </c>
      <c r="O2" t="s">
        <v>137</v>
      </c>
      <c r="P2" t="s">
        <v>138</v>
      </c>
      <c r="Q2" t="s">
        <v>42</v>
      </c>
      <c r="R2" t="s">
        <v>139</v>
      </c>
      <c r="S2" t="s">
        <v>140</v>
      </c>
      <c r="T2" t="s">
        <v>141</v>
      </c>
      <c r="U2" t="s">
        <v>142</v>
      </c>
      <c r="V2" t="s">
        <v>143</v>
      </c>
      <c r="W2" t="s">
        <v>136</v>
      </c>
      <c r="X2" t="s">
        <v>137</v>
      </c>
      <c r="Y2" t="s">
        <v>138</v>
      </c>
      <c r="Z2" t="s">
        <v>42</v>
      </c>
      <c r="AA2" t="s">
        <v>139</v>
      </c>
      <c r="AB2" t="s">
        <v>140</v>
      </c>
      <c r="AC2" t="s">
        <v>141</v>
      </c>
      <c r="AD2" t="s">
        <v>142</v>
      </c>
      <c r="AE2" t="s">
        <v>143</v>
      </c>
    </row>
    <row r="3" spans="1:42" x14ac:dyDescent="0.25">
      <c r="A3" s="118" t="s">
        <v>37</v>
      </c>
      <c r="B3" s="119" t="s">
        <v>154</v>
      </c>
      <c r="C3" s="119" t="s">
        <v>144</v>
      </c>
      <c r="D3" s="128" t="s">
        <v>152</v>
      </c>
      <c r="E3" s="132">
        <f>AVERAGE(W3,AH3)</f>
        <v>92.21</v>
      </c>
      <c r="F3" s="141">
        <f t="shared" ref="F3:M3" si="0">AVERAGE(X3,AI3)</f>
        <v>-0.21</v>
      </c>
      <c r="G3" s="133">
        <f t="shared" si="0"/>
        <v>14.61</v>
      </c>
      <c r="H3" s="132">
        <f t="shared" si="0"/>
        <v>76.86</v>
      </c>
      <c r="I3" s="133">
        <f t="shared" si="0"/>
        <v>81.180000000000007</v>
      </c>
      <c r="J3" s="134">
        <f t="shared" si="0"/>
        <v>68.204999999999998</v>
      </c>
      <c r="K3" s="133">
        <f t="shared" si="0"/>
        <v>90.1</v>
      </c>
      <c r="L3" s="141">
        <f t="shared" si="0"/>
        <v>-0.21</v>
      </c>
      <c r="M3" s="134">
        <f t="shared" si="0"/>
        <v>13.04</v>
      </c>
      <c r="N3" s="3">
        <f>_xlfn.STDEV.S(W3,AH3)</f>
        <v>0</v>
      </c>
      <c r="O3" s="3">
        <f t="shared" ref="O3:V3" si="1">_xlfn.STDEV.S(X3,AI3)</f>
        <v>0</v>
      </c>
      <c r="P3" s="3">
        <f t="shared" si="1"/>
        <v>0</v>
      </c>
      <c r="Q3" s="3">
        <f t="shared" si="1"/>
        <v>0</v>
      </c>
      <c r="R3" s="3">
        <f t="shared" si="1"/>
        <v>0</v>
      </c>
      <c r="S3" s="3">
        <f t="shared" si="1"/>
        <v>7.0710678118590439E-3</v>
      </c>
      <c r="T3" s="3">
        <f t="shared" si="1"/>
        <v>0</v>
      </c>
      <c r="U3" s="3">
        <f t="shared" si="1"/>
        <v>0</v>
      </c>
      <c r="V3" s="3">
        <f t="shared" si="1"/>
        <v>0</v>
      </c>
      <c r="W3">
        <v>92.21</v>
      </c>
      <c r="X3">
        <v>-0.21</v>
      </c>
      <c r="Y3">
        <v>14.61</v>
      </c>
      <c r="Z3">
        <v>76.86</v>
      </c>
      <c r="AA3">
        <v>81.180000000000007</v>
      </c>
      <c r="AB3">
        <v>68.2</v>
      </c>
      <c r="AC3">
        <v>90.1</v>
      </c>
      <c r="AD3">
        <v>-0.21</v>
      </c>
      <c r="AE3">
        <v>13.04</v>
      </c>
      <c r="AF3" t="s">
        <v>144</v>
      </c>
      <c r="AH3">
        <v>92.21</v>
      </c>
      <c r="AI3">
        <v>-0.21</v>
      </c>
      <c r="AJ3">
        <v>14.61</v>
      </c>
      <c r="AK3">
        <v>76.86</v>
      </c>
      <c r="AL3">
        <v>81.180000000000007</v>
      </c>
      <c r="AM3">
        <v>68.209999999999994</v>
      </c>
      <c r="AN3">
        <v>90.1</v>
      </c>
      <c r="AO3">
        <v>-0.21</v>
      </c>
      <c r="AP3">
        <v>13.04</v>
      </c>
    </row>
    <row r="4" spans="1:42" x14ac:dyDescent="0.25">
      <c r="A4" s="121" t="s">
        <v>37</v>
      </c>
      <c r="B4" t="s">
        <v>156</v>
      </c>
      <c r="C4" t="s">
        <v>150</v>
      </c>
      <c r="D4" s="130" t="s">
        <v>152</v>
      </c>
      <c r="E4" s="135">
        <f>AVERAGE(W4,AH4)</f>
        <v>92.215000000000003</v>
      </c>
      <c r="F4" s="3">
        <f t="shared" ref="F4:M4" si="2">AVERAGE(X4,AI4)</f>
        <v>-0.38</v>
      </c>
      <c r="G4" s="136">
        <f t="shared" si="2"/>
        <v>15.375</v>
      </c>
      <c r="H4" s="135">
        <f t="shared" si="2"/>
        <v>76.78</v>
      </c>
      <c r="I4" s="136">
        <f t="shared" si="2"/>
        <v>81.180000000000007</v>
      </c>
      <c r="J4" s="137">
        <f t="shared" si="2"/>
        <v>67.295000000000002</v>
      </c>
      <c r="K4" s="136">
        <f t="shared" si="2"/>
        <v>90.1</v>
      </c>
      <c r="L4" s="3">
        <f t="shared" si="2"/>
        <v>-0.37</v>
      </c>
      <c r="M4" s="137">
        <f t="shared" si="2"/>
        <v>13.664999999999999</v>
      </c>
      <c r="N4" s="3">
        <f>_xlfn.STDEV.S(W4,AH4)</f>
        <v>7.0710678118690922E-3</v>
      </c>
      <c r="O4" s="3">
        <f t="shared" ref="O4:V4" si="3">_xlfn.STDEV.S(X4,AI4)</f>
        <v>2.8284271247461926E-2</v>
      </c>
      <c r="P4" s="3">
        <f t="shared" si="3"/>
        <v>2.1213203435597228E-2</v>
      </c>
      <c r="Q4" s="3">
        <f t="shared" si="3"/>
        <v>2.8284271247456274E-2</v>
      </c>
      <c r="R4" s="3">
        <f t="shared" si="3"/>
        <v>1.4142135623728137E-2</v>
      </c>
      <c r="S4" s="3">
        <f t="shared" si="3"/>
        <v>4.9497474683053502E-2</v>
      </c>
      <c r="T4" s="3">
        <f t="shared" si="3"/>
        <v>1.4142135623728137E-2</v>
      </c>
      <c r="U4" s="3">
        <f t="shared" si="3"/>
        <v>2.8284271247461926E-2</v>
      </c>
      <c r="V4" s="3">
        <f t="shared" si="3"/>
        <v>2.1213203435595972E-2</v>
      </c>
      <c r="W4">
        <v>92.21</v>
      </c>
      <c r="X4">
        <v>-0.4</v>
      </c>
      <c r="Y4">
        <v>15.39</v>
      </c>
      <c r="Z4">
        <v>76.760000000000005</v>
      </c>
      <c r="AA4">
        <v>81.17</v>
      </c>
      <c r="AB4">
        <v>67.260000000000005</v>
      </c>
      <c r="AC4">
        <v>90.09</v>
      </c>
      <c r="AD4">
        <v>-0.39</v>
      </c>
      <c r="AE4">
        <v>13.68</v>
      </c>
      <c r="AF4" t="s">
        <v>151</v>
      </c>
      <c r="AH4">
        <v>92.22</v>
      </c>
      <c r="AI4">
        <v>-0.36</v>
      </c>
      <c r="AJ4">
        <v>15.36</v>
      </c>
      <c r="AK4">
        <v>76.8</v>
      </c>
      <c r="AL4">
        <v>81.19</v>
      </c>
      <c r="AM4">
        <v>67.33</v>
      </c>
      <c r="AN4">
        <v>90.11</v>
      </c>
      <c r="AO4">
        <v>-0.35</v>
      </c>
      <c r="AP4">
        <v>13.65</v>
      </c>
    </row>
    <row r="5" spans="1:42" x14ac:dyDescent="0.25">
      <c r="A5" s="121" t="s">
        <v>37</v>
      </c>
      <c r="B5" t="s">
        <v>155</v>
      </c>
      <c r="C5" t="s">
        <v>149</v>
      </c>
      <c r="D5" s="130" t="s">
        <v>152</v>
      </c>
      <c r="E5" s="135">
        <f t="shared" ref="E5" si="4">AVERAGE(W5,AH5)</f>
        <v>92.05</v>
      </c>
      <c r="F5" s="3">
        <f t="shared" ref="F5" si="5">AVERAGE(X5,AI5)</f>
        <v>-0.54500000000000004</v>
      </c>
      <c r="G5" s="136">
        <f t="shared" ref="G5" si="6">AVERAGE(Y5,AJ5)</f>
        <v>16.54</v>
      </c>
      <c r="H5" s="135">
        <f t="shared" ref="H5" si="7">AVERAGE(Z5,AK5)</f>
        <v>76.35499999999999</v>
      </c>
      <c r="I5" s="136">
        <f t="shared" ref="I5" si="8">AVERAGE(AA5,AL5)</f>
        <v>80.814999999999998</v>
      </c>
      <c r="J5" s="137">
        <f t="shared" ref="J5" si="9">AVERAGE(AB5,AM5)</f>
        <v>65.61</v>
      </c>
      <c r="K5" s="136">
        <f t="shared" ref="K5" si="10">AVERAGE(AC5,AN5)</f>
        <v>89.9</v>
      </c>
      <c r="L5" s="3">
        <f t="shared" ref="L5" si="11">AVERAGE(AD5,AO5)</f>
        <v>-0.54</v>
      </c>
      <c r="M5" s="137">
        <f t="shared" ref="M5" si="12">AVERAGE(AE5,AP5)</f>
        <v>14.59</v>
      </c>
      <c r="N5" s="3">
        <f t="shared" ref="N5" si="13">_xlfn.STDEV.S(W5,AH5)</f>
        <v>2.8284271247456274E-2</v>
      </c>
      <c r="O5" s="3">
        <f t="shared" ref="O5" si="14">_xlfn.STDEV.S(X5,AI5)</f>
        <v>2.1213203435596444E-2</v>
      </c>
      <c r="P5" s="3">
        <f t="shared" ref="P5" si="15">_xlfn.STDEV.S(Y5,AJ5)</f>
        <v>1.4142135623730649E-2</v>
      </c>
      <c r="Q5" s="3">
        <f t="shared" ref="Q5" si="16">_xlfn.STDEV.S(Z5,AK5)</f>
        <v>7.7781745930519827E-2</v>
      </c>
      <c r="R5" s="3">
        <f t="shared" ref="R5" si="17">_xlfn.STDEV.S(AA5,AL5)</f>
        <v>7.7781745930519827E-2</v>
      </c>
      <c r="S5" s="3">
        <f t="shared" ref="S5" si="18">_xlfn.STDEV.S(AB5,AM5)</f>
        <v>8.4852813742388913E-2</v>
      </c>
      <c r="T5" s="3">
        <f t="shared" ref="T5" si="19">_xlfn.STDEV.S(AC5,AN5)</f>
        <v>4.2426406871194457E-2</v>
      </c>
      <c r="U5" s="3">
        <f t="shared" ref="U5" si="20">_xlfn.STDEV.S(AD5,AO5)</f>
        <v>1.4142135623730963E-2</v>
      </c>
      <c r="V5" s="3">
        <f t="shared" ref="V5" si="21">_xlfn.STDEV.S(AE5,AP5)</f>
        <v>1.4142135623730649E-2</v>
      </c>
      <c r="W5">
        <v>92.07</v>
      </c>
      <c r="X5">
        <v>-0.53</v>
      </c>
      <c r="Y5">
        <v>16.53</v>
      </c>
      <c r="Z5">
        <v>76.41</v>
      </c>
      <c r="AA5">
        <v>80.87</v>
      </c>
      <c r="AB5">
        <v>65.67</v>
      </c>
      <c r="AC5">
        <v>89.93</v>
      </c>
      <c r="AD5">
        <v>-0.53</v>
      </c>
      <c r="AE5">
        <v>14.58</v>
      </c>
      <c r="AF5" t="s">
        <v>149</v>
      </c>
      <c r="AH5">
        <v>92.03</v>
      </c>
      <c r="AI5">
        <v>-0.56000000000000005</v>
      </c>
      <c r="AJ5">
        <v>16.55</v>
      </c>
      <c r="AK5">
        <v>76.3</v>
      </c>
      <c r="AL5">
        <v>80.760000000000005</v>
      </c>
      <c r="AM5">
        <v>65.55</v>
      </c>
      <c r="AN5">
        <v>89.87</v>
      </c>
      <c r="AO5">
        <v>-0.55000000000000004</v>
      </c>
      <c r="AP5">
        <v>14.6</v>
      </c>
    </row>
    <row r="6" spans="1:42" x14ac:dyDescent="0.25">
      <c r="A6" s="121" t="s">
        <v>49</v>
      </c>
      <c r="B6" t="s">
        <v>76</v>
      </c>
      <c r="C6" t="s">
        <v>145</v>
      </c>
      <c r="D6" s="130" t="s">
        <v>152</v>
      </c>
      <c r="E6" s="135">
        <f t="shared" ref="E6" si="22">AVERAGE(W6,AH6)</f>
        <v>91.25</v>
      </c>
      <c r="F6" s="3">
        <f t="shared" ref="F6" si="23">AVERAGE(X6,AI6)</f>
        <v>0.69499999999999995</v>
      </c>
      <c r="G6" s="136">
        <f t="shared" ref="G6" si="24">AVERAGE(Y6,AJ6)</f>
        <v>16.329999999999998</v>
      </c>
      <c r="H6" s="135">
        <f t="shared" ref="H6" si="25">AVERAGE(Z6,AK6)</f>
        <v>75.275000000000006</v>
      </c>
      <c r="I6" s="136">
        <f t="shared" ref="I6" si="26">AVERAGE(AA6,AL6)</f>
        <v>79.039999999999992</v>
      </c>
      <c r="J6" s="137">
        <f t="shared" ref="J6" si="27">AVERAGE(AB6,AM6)</f>
        <v>64.265000000000001</v>
      </c>
      <c r="K6" s="136">
        <f t="shared" ref="K6" si="28">AVERAGE(AC6,AN6)</f>
        <v>88.905000000000001</v>
      </c>
      <c r="L6" s="3">
        <f t="shared" ref="L6" si="29">AVERAGE(AD6,AO6)</f>
        <v>0.69499999999999995</v>
      </c>
      <c r="M6" s="137">
        <f t="shared" ref="M6" si="30">AVERAGE(AE6,AP6)</f>
        <v>14.36</v>
      </c>
      <c r="N6" s="3">
        <f t="shared" ref="N6" si="31">_xlfn.STDEV.S(W6,AH6)</f>
        <v>0</v>
      </c>
      <c r="O6" s="3">
        <f t="shared" ref="O6" si="32">_xlfn.STDEV.S(X6,AI6)</f>
        <v>7.0710678118654814E-3</v>
      </c>
      <c r="P6" s="3">
        <f t="shared" ref="P6" si="33">_xlfn.STDEV.S(Y6,AJ6)</f>
        <v>2.828427124746381E-2</v>
      </c>
      <c r="Q6" s="3">
        <f t="shared" ref="Q6" si="34">_xlfn.STDEV.S(Z6,AK6)</f>
        <v>7.0710678118690922E-3</v>
      </c>
      <c r="R6" s="3">
        <f t="shared" ref="R6" si="35">_xlfn.STDEV.S(AA6,AL6)</f>
        <v>1.4142135623728137E-2</v>
      </c>
      <c r="S6" s="3">
        <f t="shared" ref="S6" si="36">_xlfn.STDEV.S(AB6,AM6)</f>
        <v>7.0710678118590439E-3</v>
      </c>
      <c r="T6" s="3">
        <f t="shared" ref="T6" si="37">_xlfn.STDEV.S(AC6,AN6)</f>
        <v>7.0710678118590439E-3</v>
      </c>
      <c r="U6" s="3">
        <f t="shared" ref="U6" si="38">_xlfn.STDEV.S(AD6,AO6)</f>
        <v>7.0710678118654814E-3</v>
      </c>
      <c r="V6" s="3">
        <f t="shared" ref="V6" si="39">_xlfn.STDEV.S(AE6,AP6)</f>
        <v>1.4142135623730649E-2</v>
      </c>
      <c r="W6">
        <v>91.25</v>
      </c>
      <c r="X6">
        <v>0.7</v>
      </c>
      <c r="Y6">
        <v>16.309999999999999</v>
      </c>
      <c r="Z6">
        <v>75.27</v>
      </c>
      <c r="AA6">
        <v>79.03</v>
      </c>
      <c r="AB6">
        <v>64.27</v>
      </c>
      <c r="AC6">
        <v>88.9</v>
      </c>
      <c r="AD6">
        <v>0.7</v>
      </c>
      <c r="AE6">
        <v>14.35</v>
      </c>
      <c r="AF6" t="s">
        <v>145</v>
      </c>
      <c r="AH6">
        <v>91.25</v>
      </c>
      <c r="AI6">
        <v>0.69</v>
      </c>
      <c r="AJ6">
        <v>16.350000000000001</v>
      </c>
      <c r="AK6">
        <v>75.28</v>
      </c>
      <c r="AL6">
        <v>79.05</v>
      </c>
      <c r="AM6">
        <v>64.260000000000005</v>
      </c>
      <c r="AN6">
        <v>88.91</v>
      </c>
      <c r="AO6">
        <v>0.69</v>
      </c>
      <c r="AP6">
        <v>14.37</v>
      </c>
    </row>
    <row r="7" spans="1:42" x14ac:dyDescent="0.25">
      <c r="A7" s="121" t="s">
        <v>49</v>
      </c>
      <c r="B7" t="s">
        <v>157</v>
      </c>
      <c r="C7" t="s">
        <v>146</v>
      </c>
      <c r="D7" s="130" t="s">
        <v>152</v>
      </c>
      <c r="E7" s="135">
        <f t="shared" ref="E7" si="40">AVERAGE(W7,AH7)</f>
        <v>90.935000000000002</v>
      </c>
      <c r="F7" s="3">
        <f t="shared" ref="F7" si="41">AVERAGE(X7,AI7)</f>
        <v>0.87</v>
      </c>
      <c r="G7" s="136">
        <f t="shared" ref="G7" si="42">AVERAGE(Y7,AJ7)</f>
        <v>16.79</v>
      </c>
      <c r="H7" s="135">
        <f t="shared" ref="H7" si="43">AVERAGE(Z7,AK7)</f>
        <v>74.704999999999998</v>
      </c>
      <c r="I7" s="136">
        <f t="shared" ref="I7" si="44">AVERAGE(AA7,AL7)</f>
        <v>78.344999999999999</v>
      </c>
      <c r="J7" s="137">
        <f t="shared" ref="J7" si="45">AVERAGE(AB7,AM7)</f>
        <v>63.134999999999998</v>
      </c>
      <c r="K7" s="136">
        <f t="shared" ref="K7" si="46">AVERAGE(AC7,AN7)</f>
        <v>88.509999999999991</v>
      </c>
      <c r="L7" s="3">
        <f t="shared" ref="L7" si="47">AVERAGE(AD7,AO7)</f>
        <v>0.86499999999999999</v>
      </c>
      <c r="M7" s="137">
        <f t="shared" ref="M7" si="48">AVERAGE(AE7,AP7)</f>
        <v>14.7</v>
      </c>
      <c r="N7" s="3">
        <f t="shared" ref="N7" si="49">_xlfn.STDEV.S(W7,AH7)</f>
        <v>7.0710678118590439E-3</v>
      </c>
      <c r="O7" s="3">
        <f t="shared" ref="O7" si="50">_xlfn.STDEV.S(X7,AI7)</f>
        <v>2.8284271247461926E-2</v>
      </c>
      <c r="P7" s="3">
        <f t="shared" ref="P7" si="51">_xlfn.STDEV.S(Y7,AJ7)</f>
        <v>0</v>
      </c>
      <c r="Q7" s="3">
        <f t="shared" ref="Q7" si="52">_xlfn.STDEV.S(Z7,AK7)</f>
        <v>7.0710678118590439E-3</v>
      </c>
      <c r="R7" s="3">
        <f t="shared" ref="R7" si="53">_xlfn.STDEV.S(AA7,AL7)</f>
        <v>2.1213203435597228E-2</v>
      </c>
      <c r="S7" s="3">
        <f t="shared" ref="S7" si="54">_xlfn.STDEV.S(AB7,AM7)</f>
        <v>2.1213203435597228E-2</v>
      </c>
      <c r="T7" s="3">
        <f t="shared" ref="T7" si="55">_xlfn.STDEV.S(AC7,AN7)</f>
        <v>1.4142135623728137E-2</v>
      </c>
      <c r="U7" s="3">
        <f t="shared" ref="U7" si="56">_xlfn.STDEV.S(AD7,AO7)</f>
        <v>2.1213203435596444E-2</v>
      </c>
      <c r="V7" s="3">
        <f t="shared" ref="V7" si="57">_xlfn.STDEV.S(AE7,AP7)</f>
        <v>0</v>
      </c>
      <c r="W7">
        <v>90.93</v>
      </c>
      <c r="X7">
        <v>0.89</v>
      </c>
      <c r="Y7">
        <v>16.79</v>
      </c>
      <c r="Z7">
        <v>74.7</v>
      </c>
      <c r="AA7">
        <v>78.33</v>
      </c>
      <c r="AB7">
        <v>63.12</v>
      </c>
      <c r="AC7">
        <v>88.5</v>
      </c>
      <c r="AD7">
        <v>0.88</v>
      </c>
      <c r="AE7">
        <v>14.7</v>
      </c>
      <c r="AF7" t="s">
        <v>146</v>
      </c>
      <c r="AH7">
        <v>90.94</v>
      </c>
      <c r="AI7">
        <v>0.85</v>
      </c>
      <c r="AJ7">
        <v>16.79</v>
      </c>
      <c r="AK7">
        <v>74.709999999999994</v>
      </c>
      <c r="AL7">
        <v>78.36</v>
      </c>
      <c r="AM7">
        <v>63.15</v>
      </c>
      <c r="AN7">
        <v>88.52</v>
      </c>
      <c r="AO7">
        <v>0.85</v>
      </c>
      <c r="AP7">
        <v>14.7</v>
      </c>
    </row>
    <row r="8" spans="1:42" x14ac:dyDescent="0.25">
      <c r="A8" s="121" t="s">
        <v>49</v>
      </c>
      <c r="B8" t="s">
        <v>73</v>
      </c>
      <c r="C8" t="s">
        <v>147</v>
      </c>
      <c r="D8" s="130" t="s">
        <v>152</v>
      </c>
      <c r="E8" s="135">
        <f t="shared" ref="E8" si="58">AVERAGE(W8,AH8)</f>
        <v>91.425000000000011</v>
      </c>
      <c r="F8" s="3">
        <f t="shared" ref="F8" si="59">AVERAGE(X8,AI8)</f>
        <v>1.52</v>
      </c>
      <c r="G8" s="136">
        <f t="shared" ref="G8" si="60">AVERAGE(Y8,AJ8)</f>
        <v>17.47</v>
      </c>
      <c r="H8" s="135">
        <f t="shared" ref="H8" si="61">AVERAGE(Z8,AK8)</f>
        <v>76.045000000000002</v>
      </c>
      <c r="I8" s="136">
        <f t="shared" ref="I8" si="62">AVERAGE(AA8,AL8)</f>
        <v>79.414999999999992</v>
      </c>
      <c r="J8" s="137">
        <f t="shared" ref="J8" si="63">AVERAGE(AB8,AM8)</f>
        <v>63.31</v>
      </c>
      <c r="K8" s="136">
        <f t="shared" ref="K8" si="64">AVERAGE(AC8,AN8)</f>
        <v>89.115000000000009</v>
      </c>
      <c r="L8" s="3">
        <f t="shared" ref="L8" si="65">AVERAGE(AD8,AO8)</f>
        <v>1.5150000000000001</v>
      </c>
      <c r="M8" s="137">
        <f t="shared" ref="M8" si="66">AVERAGE(AE8,AP8)</f>
        <v>15.274999999999999</v>
      </c>
      <c r="N8" s="3">
        <f t="shared" ref="N8" si="67">_xlfn.STDEV.S(W8,AH8)</f>
        <v>7.0710678118690922E-3</v>
      </c>
      <c r="O8" s="3">
        <f t="shared" ref="O8" si="68">_xlfn.STDEV.S(X8,AI8)</f>
        <v>0</v>
      </c>
      <c r="P8" s="3">
        <f t="shared" ref="P8" si="69">_xlfn.STDEV.S(Y8,AJ8)</f>
        <v>2.8284271247461298E-2</v>
      </c>
      <c r="Q8" s="3">
        <f t="shared" ref="Q8" si="70">_xlfn.STDEV.S(Z8,AK8)</f>
        <v>7.0710678118590439E-3</v>
      </c>
      <c r="R8" s="3">
        <f t="shared" ref="R8" si="71">_xlfn.STDEV.S(AA8,AL8)</f>
        <v>7.0710678118690922E-3</v>
      </c>
      <c r="S8" s="3">
        <f t="shared" ref="S8" si="72">_xlfn.STDEV.S(AB8,AM8)</f>
        <v>2.8284271247461298E-2</v>
      </c>
      <c r="T8" s="3">
        <f t="shared" ref="T8" si="73">_xlfn.STDEV.S(AC8,AN8)</f>
        <v>7.0710678118690922E-3</v>
      </c>
      <c r="U8" s="3">
        <f t="shared" ref="U8" si="74">_xlfn.STDEV.S(AD8,AO8)</f>
        <v>7.0710678118654814E-3</v>
      </c>
      <c r="V8" s="3">
        <f t="shared" ref="V8" si="75">_xlfn.STDEV.S(AE8,AP8)</f>
        <v>2.1213203435595972E-2</v>
      </c>
      <c r="W8">
        <v>91.42</v>
      </c>
      <c r="X8">
        <v>1.52</v>
      </c>
      <c r="Y8">
        <v>17.45</v>
      </c>
      <c r="Z8">
        <v>76.040000000000006</v>
      </c>
      <c r="AA8">
        <v>79.41</v>
      </c>
      <c r="AB8">
        <v>63.33</v>
      </c>
      <c r="AC8">
        <v>89.11</v>
      </c>
      <c r="AD8">
        <v>1.51</v>
      </c>
      <c r="AE8">
        <v>15.26</v>
      </c>
      <c r="AF8" t="s">
        <v>148</v>
      </c>
      <c r="AH8">
        <v>91.43</v>
      </c>
      <c r="AI8">
        <v>1.52</v>
      </c>
      <c r="AJ8">
        <v>17.489999999999998</v>
      </c>
      <c r="AK8">
        <v>76.05</v>
      </c>
      <c r="AL8">
        <v>79.42</v>
      </c>
      <c r="AM8">
        <v>63.29</v>
      </c>
      <c r="AN8">
        <v>89.12</v>
      </c>
      <c r="AO8">
        <v>1.52</v>
      </c>
      <c r="AP8">
        <v>15.29</v>
      </c>
    </row>
    <row r="9" spans="1:42" x14ac:dyDescent="0.25">
      <c r="A9" s="121"/>
      <c r="D9" s="130"/>
      <c r="E9" s="135"/>
      <c r="F9" s="3"/>
      <c r="G9" s="136"/>
      <c r="H9" s="135"/>
      <c r="I9" s="136"/>
      <c r="J9" s="137"/>
      <c r="K9" s="136"/>
      <c r="L9" s="3"/>
      <c r="M9" s="137"/>
    </row>
    <row r="10" spans="1:42" x14ac:dyDescent="0.25">
      <c r="A10" s="121" t="s">
        <v>37</v>
      </c>
      <c r="B10" t="s">
        <v>154</v>
      </c>
      <c r="C10" t="s">
        <v>144</v>
      </c>
      <c r="D10" s="130" t="s">
        <v>153</v>
      </c>
      <c r="E10" s="135">
        <f t="shared" ref="E10" si="76">AVERAGE(W10,AH10)</f>
        <v>57.915000000000006</v>
      </c>
      <c r="F10" s="3">
        <f t="shared" ref="F10" si="77">AVERAGE(X10,AI10)</f>
        <v>8.6050000000000004</v>
      </c>
      <c r="G10" s="136">
        <f t="shared" ref="G10" si="78">AVERAGE(Y10,AJ10)</f>
        <v>49.454999999999998</v>
      </c>
      <c r="H10" s="135">
        <f t="shared" ref="H10" si="79">AVERAGE(Z10,AK10)</f>
        <v>26.575000000000003</v>
      </c>
      <c r="I10" s="136">
        <f t="shared" ref="I10" si="80">AVERAGE(AA10,AL10)</f>
        <v>25.875</v>
      </c>
      <c r="J10" s="137">
        <f t="shared" ref="J10" si="81">AVERAGE(AB10,AM10)</f>
        <v>6.3599999999999994</v>
      </c>
      <c r="K10" s="136">
        <f t="shared" ref="K10" si="82">AVERAGE(AC10,AN10)</f>
        <v>50.864999999999995</v>
      </c>
      <c r="L10" s="3">
        <f t="shared" ref="L10" si="83">AVERAGE(AD10,AO10)</f>
        <v>7.2850000000000001</v>
      </c>
      <c r="M10" s="137">
        <f t="shared" ref="M10" si="84">AVERAGE(AE10,AP10)</f>
        <v>26.145</v>
      </c>
      <c r="N10" s="3">
        <f t="shared" ref="N10" si="85">_xlfn.STDEV.S(W10,AH10)</f>
        <v>4.9497474683058526E-2</v>
      </c>
      <c r="O10" s="3">
        <f t="shared" ref="O10" si="86">_xlfn.STDEV.S(X10,AI10)</f>
        <v>3.5355339059327882E-2</v>
      </c>
      <c r="P10" s="3">
        <f t="shared" ref="P10" si="87">_xlfn.STDEV.S(Y10,AJ10)</f>
        <v>3.5355339059325371E-2</v>
      </c>
      <c r="Q10" s="3">
        <f t="shared" ref="Q10" si="88">_xlfn.STDEV.S(Z10,AK10)</f>
        <v>6.3639610306789177E-2</v>
      </c>
      <c r="R10" s="3">
        <f t="shared" ref="R10" si="89">_xlfn.STDEV.S(AA10,AL10)</f>
        <v>4.9497474683058526E-2</v>
      </c>
      <c r="S10" s="3">
        <f t="shared" ref="S10" si="90">_xlfn.STDEV.S(AB10,AM10)</f>
        <v>2.8284271247461926E-2</v>
      </c>
      <c r="T10" s="3">
        <f t="shared" ref="T10" si="91">_xlfn.STDEV.S(AC10,AN10)</f>
        <v>4.9497474683058526E-2</v>
      </c>
      <c r="U10" s="3">
        <f t="shared" ref="U10" si="92">_xlfn.STDEV.S(AD10,AO10)</f>
        <v>3.5355339059327251E-2</v>
      </c>
      <c r="V10" s="3">
        <f t="shared" ref="V10" si="93">_xlfn.STDEV.S(AE10,AP10)</f>
        <v>7.0710678118640685E-3</v>
      </c>
      <c r="W10">
        <v>57.95</v>
      </c>
      <c r="X10">
        <v>8.6300000000000008</v>
      </c>
      <c r="Y10">
        <v>49.43</v>
      </c>
      <c r="Z10">
        <v>26.62</v>
      </c>
      <c r="AA10">
        <v>25.91</v>
      </c>
      <c r="AB10">
        <v>6.38</v>
      </c>
      <c r="AC10">
        <v>50.9</v>
      </c>
      <c r="AD10">
        <v>7.31</v>
      </c>
      <c r="AE10">
        <v>26.15</v>
      </c>
      <c r="AF10" t="s">
        <v>144</v>
      </c>
      <c r="AG10" t="s">
        <v>153</v>
      </c>
      <c r="AH10">
        <v>57.88</v>
      </c>
      <c r="AI10">
        <v>8.58</v>
      </c>
      <c r="AJ10">
        <v>49.48</v>
      </c>
      <c r="AK10">
        <v>26.53</v>
      </c>
      <c r="AL10">
        <v>25.84</v>
      </c>
      <c r="AM10">
        <v>6.34</v>
      </c>
      <c r="AN10">
        <v>50.83</v>
      </c>
      <c r="AO10">
        <v>7.26</v>
      </c>
      <c r="AP10">
        <v>26.14</v>
      </c>
    </row>
    <row r="11" spans="1:42" x14ac:dyDescent="0.25">
      <c r="A11" s="121" t="s">
        <v>37</v>
      </c>
      <c r="B11" t="s">
        <v>156</v>
      </c>
      <c r="C11" t="s">
        <v>151</v>
      </c>
      <c r="D11" s="130" t="s">
        <v>153</v>
      </c>
      <c r="E11" s="135">
        <f t="shared" ref="E11" si="94">AVERAGE(W11,AH11)</f>
        <v>56.43</v>
      </c>
      <c r="F11" s="3">
        <f t="shared" ref="F11" si="95">AVERAGE(X11,AI11)</f>
        <v>8.6750000000000007</v>
      </c>
      <c r="G11" s="136">
        <f t="shared" ref="G11" si="96">AVERAGE(Y11,AJ11)</f>
        <v>49.239999999999995</v>
      </c>
      <c r="H11" s="135">
        <f t="shared" ref="H11" si="97">AVERAGE(Z11,AK11)</f>
        <v>25.055</v>
      </c>
      <c r="I11" s="136">
        <f t="shared" ref="I11" si="98">AVERAGE(AA11,AL11)</f>
        <v>24.34</v>
      </c>
      <c r="J11" s="137">
        <f t="shared" ref="J11" si="99">AVERAGE(AB11,AM11)</f>
        <v>5.8</v>
      </c>
      <c r="K11" s="136">
        <f t="shared" ref="K11" si="100">AVERAGE(AC11,AN11)</f>
        <v>49.335000000000001</v>
      </c>
      <c r="L11" s="3">
        <f t="shared" ref="L11" si="101">AVERAGE(AD11,AO11)</f>
        <v>7.2750000000000004</v>
      </c>
      <c r="M11" s="137">
        <f t="shared" ref="M11" si="102">AVERAGE(AE11,AP11)</f>
        <v>25.59</v>
      </c>
      <c r="N11" s="3">
        <f t="shared" ref="N11" si="103">_xlfn.STDEV.S(W11,AH11)</f>
        <v>8.4852813742388913E-2</v>
      </c>
      <c r="O11" s="3">
        <f t="shared" ref="O11" si="104">_xlfn.STDEV.S(X11,AI11)</f>
        <v>2.1213203435595972E-2</v>
      </c>
      <c r="P11" s="3">
        <f t="shared" ref="P11" si="105">_xlfn.STDEV.S(Y11,AJ11)</f>
        <v>0.11313708498985021</v>
      </c>
      <c r="Q11" s="3">
        <f t="shared" ref="Q11" si="106">_xlfn.STDEV.S(Z11,AK11)</f>
        <v>7.7781745930519827E-2</v>
      </c>
      <c r="R11" s="3">
        <f t="shared" ref="R11" si="107">_xlfn.STDEV.S(AA11,AL11)</f>
        <v>8.485281374238389E-2</v>
      </c>
      <c r="S11" s="3">
        <f t="shared" ref="S11" si="108">_xlfn.STDEV.S(AB11,AM11)</f>
        <v>5.6568542494923851E-2</v>
      </c>
      <c r="T11" s="3">
        <f t="shared" ref="T11" si="109">_xlfn.STDEV.S(AC11,AN11)</f>
        <v>9.1923881554247966E-2</v>
      </c>
      <c r="U11" s="3">
        <f t="shared" ref="U11" si="110">_xlfn.STDEV.S(AD11,AO11)</f>
        <v>2.12132034355966E-2</v>
      </c>
      <c r="V11" s="3">
        <f t="shared" ref="V11" si="111">_xlfn.STDEV.S(AE11,AP11)</f>
        <v>0</v>
      </c>
      <c r="W11">
        <v>56.49</v>
      </c>
      <c r="X11">
        <v>8.66</v>
      </c>
      <c r="Y11">
        <v>49.16</v>
      </c>
      <c r="Z11">
        <v>25.11</v>
      </c>
      <c r="AA11">
        <v>24.4</v>
      </c>
      <c r="AB11">
        <v>5.84</v>
      </c>
      <c r="AC11">
        <v>49.4</v>
      </c>
      <c r="AD11">
        <v>7.26</v>
      </c>
      <c r="AE11">
        <v>25.59</v>
      </c>
      <c r="AF11" t="s">
        <v>151</v>
      </c>
      <c r="AG11" t="s">
        <v>153</v>
      </c>
      <c r="AH11">
        <v>56.37</v>
      </c>
      <c r="AI11">
        <v>8.69</v>
      </c>
      <c r="AJ11">
        <v>49.32</v>
      </c>
      <c r="AK11">
        <v>25</v>
      </c>
      <c r="AL11">
        <v>24.28</v>
      </c>
      <c r="AM11">
        <v>5.76</v>
      </c>
      <c r="AN11">
        <v>49.27</v>
      </c>
      <c r="AO11">
        <v>7.29</v>
      </c>
      <c r="AP11">
        <v>25.59</v>
      </c>
    </row>
    <row r="12" spans="1:42" x14ac:dyDescent="0.25">
      <c r="A12" s="121" t="s">
        <v>37</v>
      </c>
      <c r="B12" t="s">
        <v>164</v>
      </c>
      <c r="C12" t="s">
        <v>149</v>
      </c>
      <c r="D12" s="130" t="s">
        <v>153</v>
      </c>
      <c r="E12" s="135">
        <f t="shared" ref="E12" si="112">AVERAGE(W12,AH12)</f>
        <v>65.935000000000002</v>
      </c>
      <c r="F12" s="3">
        <f t="shared" ref="F12" si="113">AVERAGE(X12,AI12)</f>
        <v>4.2699999999999996</v>
      </c>
      <c r="G12" s="136">
        <f t="shared" ref="G12" si="114">AVERAGE(Y12,AJ12)</f>
        <v>44.43</v>
      </c>
      <c r="H12" s="135">
        <f t="shared" ref="H12" si="115">AVERAGE(Z12,AK12)</f>
        <v>34.634999999999998</v>
      </c>
      <c r="I12" s="136">
        <f t="shared" ref="I12" si="116">AVERAGE(AA12,AL12)</f>
        <v>35.24</v>
      </c>
      <c r="J12" s="137">
        <f t="shared" ref="J12" si="117">AVERAGE(AB12,AM12)</f>
        <v>12.18</v>
      </c>
      <c r="K12" s="136">
        <f t="shared" ref="K12" si="118">AVERAGE(AC12,AN12)</f>
        <v>59.36</v>
      </c>
      <c r="L12" s="3">
        <f t="shared" ref="L12" si="119">AVERAGE(AD12,AO12)</f>
        <v>3.75</v>
      </c>
      <c r="M12" s="137">
        <f t="shared" ref="M12" si="120">AVERAGE(AE12,AP12)</f>
        <v>26.835000000000001</v>
      </c>
      <c r="N12" s="3">
        <f t="shared" ref="N12" si="121">_xlfn.STDEV.S(W12,AH12)</f>
        <v>0.12020815280171428</v>
      </c>
      <c r="O12" s="3">
        <f t="shared" ref="O12" si="122">_xlfn.STDEV.S(X12,AI12)</f>
        <v>4.2426406871192576E-2</v>
      </c>
      <c r="P12" s="3">
        <f t="shared" ref="P12" si="123">_xlfn.STDEV.S(Y12,AJ12)</f>
        <v>0.11313708498984519</v>
      </c>
      <c r="Q12" s="3">
        <f t="shared" ref="Q12" si="124">_xlfn.STDEV.S(Z12,AK12)</f>
        <v>0.13435028842544242</v>
      </c>
      <c r="R12" s="3">
        <f t="shared" ref="R12" si="125">_xlfn.STDEV.S(AA12,AL12)</f>
        <v>0.15556349186103965</v>
      </c>
      <c r="S12" s="3">
        <f t="shared" ref="S12" si="126">_xlfn.STDEV.S(AB12,AM12)</f>
        <v>0.12727922061357835</v>
      </c>
      <c r="T12" s="3">
        <f t="shared" ref="T12" si="127">_xlfn.STDEV.S(AC12,AN12)</f>
        <v>0.12727922061357835</v>
      </c>
      <c r="U12" s="3">
        <f t="shared" ref="U12" si="128">_xlfn.STDEV.S(AD12,AO12)</f>
        <v>4.2426406871192576E-2</v>
      </c>
      <c r="V12" s="3">
        <f t="shared" ref="V12" si="129">_xlfn.STDEV.S(AE12,AP12)</f>
        <v>7.0710678118665812E-3</v>
      </c>
      <c r="W12">
        <v>66.02</v>
      </c>
      <c r="X12">
        <v>4.24</v>
      </c>
      <c r="Y12">
        <v>44.35</v>
      </c>
      <c r="Z12">
        <v>34.729999999999997</v>
      </c>
      <c r="AA12">
        <v>35.35</v>
      </c>
      <c r="AB12">
        <v>12.27</v>
      </c>
      <c r="AC12">
        <v>59.45</v>
      </c>
      <c r="AD12">
        <v>3.72</v>
      </c>
      <c r="AE12">
        <v>26.83</v>
      </c>
      <c r="AF12" t="s">
        <v>149</v>
      </c>
      <c r="AG12" t="s">
        <v>153</v>
      </c>
      <c r="AH12">
        <v>65.849999999999994</v>
      </c>
      <c r="AI12">
        <v>4.3</v>
      </c>
      <c r="AJ12">
        <v>44.51</v>
      </c>
      <c r="AK12">
        <v>34.54</v>
      </c>
      <c r="AL12">
        <v>35.130000000000003</v>
      </c>
      <c r="AM12">
        <v>12.09</v>
      </c>
      <c r="AN12">
        <v>59.27</v>
      </c>
      <c r="AO12">
        <v>3.78</v>
      </c>
      <c r="AP12">
        <v>26.84</v>
      </c>
    </row>
    <row r="13" spans="1:42" x14ac:dyDescent="0.25">
      <c r="A13" s="121" t="s">
        <v>49</v>
      </c>
      <c r="B13" t="s">
        <v>76</v>
      </c>
      <c r="C13" t="s">
        <v>145</v>
      </c>
      <c r="D13" s="130" t="s">
        <v>153</v>
      </c>
      <c r="E13" s="135">
        <f t="shared" ref="E13" si="130">AVERAGE(W13,AH13)</f>
        <v>58.704999999999998</v>
      </c>
      <c r="F13" s="3">
        <f t="shared" ref="F13" si="131">AVERAGE(X13,AI13)</f>
        <v>10.55</v>
      </c>
      <c r="G13" s="136">
        <f t="shared" ref="G13" si="132">AVERAGE(Y13,AJ13)</f>
        <v>43.744999999999997</v>
      </c>
      <c r="H13" s="135">
        <f t="shared" ref="H13" si="133">AVERAGE(Z13,AK13)</f>
        <v>27.895</v>
      </c>
      <c r="I13" s="136">
        <f t="shared" ref="I13" si="134">AVERAGE(AA13,AL13)</f>
        <v>26.71</v>
      </c>
      <c r="J13" s="137">
        <f t="shared" ref="J13" si="135">AVERAGE(AB13,AM13)</f>
        <v>8.254999999999999</v>
      </c>
      <c r="K13" s="136">
        <f t="shared" ref="K13" si="136">AVERAGE(AC13,AN13)</f>
        <v>51.685000000000002</v>
      </c>
      <c r="L13" s="3">
        <f t="shared" ref="L13" si="137">AVERAGE(AD13,AO13)</f>
        <v>9.0300000000000011</v>
      </c>
      <c r="M13" s="137">
        <f t="shared" ref="M13" si="138">AVERAGE(AE13,AP13)</f>
        <v>24.54</v>
      </c>
      <c r="N13" s="3">
        <f t="shared" ref="N13" si="139">_xlfn.STDEV.S(W13,AH13)</f>
        <v>7.7781745930519827E-2</v>
      </c>
      <c r="O13" s="3">
        <f t="shared" ref="O13" si="140">_xlfn.STDEV.S(X13,AI13)</f>
        <v>2.8284271247462554E-2</v>
      </c>
      <c r="P13" s="3">
        <f t="shared" ref="P13" si="141">_xlfn.STDEV.S(Y13,AJ13)</f>
        <v>2.1213203435597228E-2</v>
      </c>
      <c r="Q13" s="3">
        <f t="shared" ref="Q13" si="142">_xlfn.STDEV.S(Z13,AK13)</f>
        <v>9.192388155425299E-2</v>
      </c>
      <c r="R13" s="3">
        <f t="shared" ref="R13" si="143">_xlfn.STDEV.S(AA13,AL13)</f>
        <v>8.4852813742386402E-2</v>
      </c>
      <c r="S13" s="3">
        <f t="shared" ref="S13" si="144">_xlfn.STDEV.S(AB13,AM13)</f>
        <v>4.9497474683057277E-2</v>
      </c>
      <c r="T13" s="3">
        <f t="shared" ref="T13" si="145">_xlfn.STDEV.S(AC13,AN13)</f>
        <v>7.7781745930519827E-2</v>
      </c>
      <c r="U13" s="3">
        <f t="shared" ref="U13" si="146">_xlfn.STDEV.S(AD13,AO13)</f>
        <v>2.8284271247462554E-2</v>
      </c>
      <c r="V13" s="3">
        <f t="shared" ref="V13" si="147">_xlfn.STDEV.S(AE13,AP13)</f>
        <v>1.4142135623730649E-2</v>
      </c>
      <c r="W13">
        <v>58.76</v>
      </c>
      <c r="X13">
        <v>10.57</v>
      </c>
      <c r="Y13">
        <v>43.73</v>
      </c>
      <c r="Z13">
        <v>27.96</v>
      </c>
      <c r="AA13">
        <v>26.77</v>
      </c>
      <c r="AB13">
        <v>8.2899999999999991</v>
      </c>
      <c r="AC13">
        <v>51.74</v>
      </c>
      <c r="AD13">
        <v>9.0500000000000007</v>
      </c>
      <c r="AE13">
        <v>24.55</v>
      </c>
      <c r="AF13" t="s">
        <v>145</v>
      </c>
      <c r="AG13" t="s">
        <v>153</v>
      </c>
      <c r="AH13">
        <v>58.65</v>
      </c>
      <c r="AI13">
        <v>10.53</v>
      </c>
      <c r="AJ13">
        <v>43.76</v>
      </c>
      <c r="AK13">
        <v>27.83</v>
      </c>
      <c r="AL13">
        <v>26.65</v>
      </c>
      <c r="AM13">
        <v>8.2200000000000006</v>
      </c>
      <c r="AN13">
        <v>51.63</v>
      </c>
      <c r="AO13">
        <v>9.01</v>
      </c>
      <c r="AP13">
        <v>24.53</v>
      </c>
    </row>
    <row r="14" spans="1:42" x14ac:dyDescent="0.25">
      <c r="A14" s="121" t="s">
        <v>49</v>
      </c>
      <c r="B14" t="s">
        <v>157</v>
      </c>
      <c r="C14" t="s">
        <v>146</v>
      </c>
      <c r="D14" s="130" t="s">
        <v>153</v>
      </c>
      <c r="E14" s="135">
        <f t="shared" ref="E14" si="148">AVERAGE(W14,AH14)</f>
        <v>59.465000000000003</v>
      </c>
      <c r="F14" s="3">
        <f t="shared" ref="F14" si="149">AVERAGE(X14,AI14)</f>
        <v>10.345000000000001</v>
      </c>
      <c r="G14" s="136">
        <f t="shared" ref="G14" si="150">AVERAGE(Y14,AJ14)</f>
        <v>42.605000000000004</v>
      </c>
      <c r="H14" s="135">
        <f t="shared" ref="H14" si="151">AVERAGE(Z14,AK14)</f>
        <v>28.675000000000001</v>
      </c>
      <c r="I14" s="136">
        <f t="shared" ref="I14" si="152">AVERAGE(AA14,AL14)</f>
        <v>27.535</v>
      </c>
      <c r="J14" s="137">
        <f t="shared" ref="J14" si="153">AVERAGE(AB14,AM14)</f>
        <v>8.9849999999999994</v>
      </c>
      <c r="K14" s="136">
        <f t="shared" ref="K14" si="154">AVERAGE(AC14,AN14)</f>
        <v>52.47</v>
      </c>
      <c r="L14" s="3">
        <f t="shared" ref="L14" si="155">AVERAGE(AD14,AO14)</f>
        <v>8.89</v>
      </c>
      <c r="M14" s="137">
        <f t="shared" ref="M14" si="156">AVERAGE(AE14,AP14)</f>
        <v>24.344999999999999</v>
      </c>
      <c r="N14" s="3">
        <f t="shared" ref="N14" si="157">_xlfn.STDEV.S(W14,AH14)</f>
        <v>0.14849242404917559</v>
      </c>
      <c r="O14" s="3">
        <f t="shared" ref="O14" si="158">_xlfn.STDEV.S(X14,AI14)</f>
        <v>4.9497474683058526E-2</v>
      </c>
      <c r="P14" s="3">
        <f t="shared" ref="P14" si="159">_xlfn.STDEV.S(Y14,AJ14)</f>
        <v>9.192388155425299E-2</v>
      </c>
      <c r="Q14" s="3">
        <f t="shared" ref="Q14" si="160">_xlfn.STDEV.S(Z14,AK14)</f>
        <v>0.14849242404917559</v>
      </c>
      <c r="R14" s="3">
        <f t="shared" ref="R14" si="161">_xlfn.STDEV.S(AA14,AL14)</f>
        <v>0.16263455967290372</v>
      </c>
      <c r="S14" s="3">
        <f t="shared" ref="S14" si="162">_xlfn.STDEV.S(AB14,AM14)</f>
        <v>0.10606601717798238</v>
      </c>
      <c r="T14" s="3">
        <f t="shared" ref="T14" si="163">_xlfn.STDEV.S(AC14,AN14)</f>
        <v>0.15556349186103965</v>
      </c>
      <c r="U14" s="3">
        <f t="shared" ref="U14" si="164">_xlfn.STDEV.S(AD14,AO14)</f>
        <v>4.2426406871193201E-2</v>
      </c>
      <c r="V14" s="3">
        <f t="shared" ref="V14" si="165">_xlfn.STDEV.S(AE14,AP14)</f>
        <v>7.0710678118665812E-3</v>
      </c>
      <c r="W14">
        <v>59.57</v>
      </c>
      <c r="X14">
        <v>10.31</v>
      </c>
      <c r="Y14">
        <v>42.54</v>
      </c>
      <c r="Z14">
        <v>28.78</v>
      </c>
      <c r="AA14">
        <v>27.65</v>
      </c>
      <c r="AB14">
        <v>9.06</v>
      </c>
      <c r="AC14">
        <v>52.58</v>
      </c>
      <c r="AD14">
        <v>8.86</v>
      </c>
      <c r="AE14">
        <v>24.35</v>
      </c>
      <c r="AF14" t="s">
        <v>146</v>
      </c>
      <c r="AG14" t="s">
        <v>153</v>
      </c>
      <c r="AH14">
        <v>59.36</v>
      </c>
      <c r="AI14">
        <v>10.38</v>
      </c>
      <c r="AJ14">
        <v>42.67</v>
      </c>
      <c r="AK14">
        <v>28.57</v>
      </c>
      <c r="AL14">
        <v>27.42</v>
      </c>
      <c r="AM14">
        <v>8.91</v>
      </c>
      <c r="AN14">
        <v>52.36</v>
      </c>
      <c r="AO14">
        <v>8.92</v>
      </c>
      <c r="AP14">
        <v>24.34</v>
      </c>
    </row>
    <row r="15" spans="1:42" ht="15.75" thickBot="1" x14ac:dyDescent="0.3">
      <c r="A15" s="122" t="s">
        <v>49</v>
      </c>
      <c r="B15" s="123" t="s">
        <v>165</v>
      </c>
      <c r="C15" s="123" t="s">
        <v>148</v>
      </c>
      <c r="D15" s="131" t="s">
        <v>153</v>
      </c>
      <c r="E15" s="138">
        <f t="shared" ref="E15" si="166">AVERAGE(W15,AH15)</f>
        <v>67.574999999999989</v>
      </c>
      <c r="F15" s="142">
        <f t="shared" ref="F15" si="167">AVERAGE(X15,AI15)</f>
        <v>10.395</v>
      </c>
      <c r="G15" s="139">
        <f t="shared" ref="G15" si="168">AVERAGE(Y15,AJ15)</f>
        <v>42.515000000000001</v>
      </c>
      <c r="H15" s="138">
        <f t="shared" ref="H15" si="169">AVERAGE(Z15,AK15)</f>
        <v>38.614999999999995</v>
      </c>
      <c r="I15" s="139">
        <f t="shared" ref="I15" si="170">AVERAGE(AA15,AL15)</f>
        <v>37.4</v>
      </c>
      <c r="J15" s="140">
        <f t="shared" ref="J15" si="171">AVERAGE(AB15,AM15)</f>
        <v>14.059999999999999</v>
      </c>
      <c r="K15" s="139">
        <f t="shared" ref="K15" si="172">AVERAGE(AC15,AN15)</f>
        <v>61.15</v>
      </c>
      <c r="L15" s="142">
        <f t="shared" ref="L15" si="173">AVERAGE(AD15,AO15)</f>
        <v>9.3800000000000008</v>
      </c>
      <c r="M15" s="140">
        <f t="shared" ref="M15" si="174">AVERAGE(AE15,AP15)</f>
        <v>26.495000000000001</v>
      </c>
      <c r="N15" s="3">
        <f t="shared" ref="N15" si="175">_xlfn.STDEV.S(W15,AH15)</f>
        <v>3.5355339059325371E-2</v>
      </c>
      <c r="O15" s="3">
        <f t="shared" ref="O15" si="176">_xlfn.STDEV.S(X15,AI15)</f>
        <v>7.0710678118653244E-3</v>
      </c>
      <c r="P15" s="3">
        <f t="shared" ref="P15" si="177">_xlfn.STDEV.S(Y15,AJ15)</f>
        <v>7.7781745930519827E-2</v>
      </c>
      <c r="Q15" s="3">
        <f t="shared" ref="Q15" si="178">_xlfn.STDEV.S(Z15,AK15)</f>
        <v>4.9497474683058526E-2</v>
      </c>
      <c r="R15" s="3">
        <f t="shared" ref="R15" si="179">_xlfn.STDEV.S(AA15,AL15)</f>
        <v>5.6568542494922595E-2</v>
      </c>
      <c r="S15" s="3">
        <f t="shared" ref="S15" si="180">_xlfn.STDEV.S(AB15,AM15)</f>
        <v>5.6568542494923851E-2</v>
      </c>
      <c r="T15" s="3">
        <f t="shared" ref="T15" si="181">_xlfn.STDEV.S(AC15,AN15)</f>
        <v>4.2426406871194457E-2</v>
      </c>
      <c r="U15" s="3">
        <f t="shared" ref="U15" si="182">_xlfn.STDEV.S(AD15,AO15)</f>
        <v>0</v>
      </c>
      <c r="V15" s="3">
        <f t="shared" ref="V15" si="183">_xlfn.STDEV.S(AE15,AP15)</f>
        <v>2.1213203435597228E-2</v>
      </c>
      <c r="W15">
        <v>67.599999999999994</v>
      </c>
      <c r="X15">
        <v>10.39</v>
      </c>
      <c r="Y15">
        <v>42.46</v>
      </c>
      <c r="Z15">
        <v>38.65</v>
      </c>
      <c r="AA15">
        <v>37.44</v>
      </c>
      <c r="AB15">
        <v>14.1</v>
      </c>
      <c r="AC15">
        <v>61.18</v>
      </c>
      <c r="AD15">
        <v>9.3800000000000008</v>
      </c>
      <c r="AE15">
        <v>26.48</v>
      </c>
      <c r="AF15" t="s">
        <v>148</v>
      </c>
      <c r="AG15" t="s">
        <v>153</v>
      </c>
      <c r="AH15">
        <v>67.55</v>
      </c>
      <c r="AI15">
        <v>10.4</v>
      </c>
      <c r="AJ15">
        <v>42.57</v>
      </c>
      <c r="AK15">
        <v>38.58</v>
      </c>
      <c r="AL15">
        <v>37.36</v>
      </c>
      <c r="AM15">
        <v>14.02</v>
      </c>
      <c r="AN15">
        <v>61.12</v>
      </c>
      <c r="AO15">
        <v>9.3800000000000008</v>
      </c>
      <c r="AP15">
        <v>26.51</v>
      </c>
    </row>
    <row r="16" spans="1:42" x14ac:dyDescent="0.25">
      <c r="A16" t="s">
        <v>162</v>
      </c>
    </row>
    <row r="17" spans="1:3" x14ac:dyDescent="0.25">
      <c r="A17" t="s">
        <v>163</v>
      </c>
    </row>
    <row r="19" spans="1:3" x14ac:dyDescent="0.25">
      <c r="A19" t="s">
        <v>166</v>
      </c>
    </row>
    <row r="28" spans="1:3" x14ac:dyDescent="0.25">
      <c r="B28" s="16"/>
      <c r="C28" s="16"/>
    </row>
    <row r="29" spans="1:3" x14ac:dyDescent="0.25">
      <c r="B29" s="16"/>
      <c r="C29" s="16"/>
    </row>
    <row r="30" spans="1:3" x14ac:dyDescent="0.25">
      <c r="B30" s="16"/>
      <c r="C30" s="16"/>
    </row>
    <row r="31" spans="1:3" x14ac:dyDescent="0.25">
      <c r="B31" s="16"/>
      <c r="C31" s="16"/>
    </row>
  </sheetData>
  <phoneticPr fontId="5"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zoomScale="112" zoomScaleNormal="112" workbookViewId="0">
      <selection activeCell="Q1" sqref="Q1"/>
    </sheetView>
  </sheetViews>
  <sheetFormatPr defaultRowHeight="15" x14ac:dyDescent="0.25"/>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BA428"/>
  <sheetViews>
    <sheetView tabSelected="1" zoomScale="70" zoomScaleNormal="70" workbookViewId="0">
      <selection activeCell="M60" sqref="M60"/>
    </sheetView>
  </sheetViews>
  <sheetFormatPr defaultRowHeight="15" x14ac:dyDescent="0.25"/>
  <cols>
    <col min="1" max="1" width="12.28515625" customWidth="1"/>
    <col min="2" max="2" width="33.140625" customWidth="1"/>
    <col min="3" max="3" width="32.85546875" customWidth="1"/>
    <col min="4" max="4" width="24.85546875" bestFit="1" customWidth="1"/>
    <col min="5" max="21" width="8.7109375" customWidth="1"/>
    <col min="26" max="26" width="8.7109375" customWidth="1"/>
    <col min="44" max="44" width="9.140625" style="4"/>
  </cols>
  <sheetData>
    <row r="1" spans="2:53" x14ac:dyDescent="0.25">
      <c r="C1" t="s">
        <v>65</v>
      </c>
      <c r="D1" t="s">
        <v>66</v>
      </c>
      <c r="E1" t="s">
        <v>67</v>
      </c>
      <c r="F1" t="s">
        <v>68</v>
      </c>
      <c r="G1" t="s">
        <v>69</v>
      </c>
      <c r="H1" t="s">
        <v>70</v>
      </c>
      <c r="I1" t="s">
        <v>71</v>
      </c>
      <c r="J1" t="s">
        <v>72</v>
      </c>
      <c r="K1" t="s">
        <v>57</v>
      </c>
      <c r="L1" t="s">
        <v>59</v>
      </c>
      <c r="M1" t="s">
        <v>58</v>
      </c>
      <c r="N1" t="s">
        <v>60</v>
      </c>
      <c r="P1" t="s">
        <v>65</v>
      </c>
      <c r="Q1" t="s">
        <v>66</v>
      </c>
      <c r="R1" t="s">
        <v>67</v>
      </c>
      <c r="S1" t="s">
        <v>68</v>
      </c>
      <c r="T1" t="s">
        <v>69</v>
      </c>
      <c r="U1" t="s">
        <v>70</v>
      </c>
      <c r="V1" t="s">
        <v>71</v>
      </c>
      <c r="W1" t="s">
        <v>72</v>
      </c>
      <c r="X1" t="s">
        <v>57</v>
      </c>
      <c r="Y1" t="s">
        <v>59</v>
      </c>
      <c r="Z1" t="s">
        <v>58</v>
      </c>
      <c r="AA1" t="s">
        <v>60</v>
      </c>
      <c r="AR1"/>
    </row>
    <row r="2" spans="2:53" ht="12.95" customHeight="1" x14ac:dyDescent="0.25">
      <c r="C2" t="s">
        <v>73</v>
      </c>
      <c r="D2" t="s">
        <v>75</v>
      </c>
      <c r="E2" t="s">
        <v>76</v>
      </c>
      <c r="F2" t="s">
        <v>77</v>
      </c>
      <c r="G2" t="s">
        <v>78</v>
      </c>
      <c r="H2" t="s">
        <v>79</v>
      </c>
      <c r="I2" t="s">
        <v>80</v>
      </c>
      <c r="J2" t="s">
        <v>81</v>
      </c>
      <c r="K2" t="s">
        <v>82</v>
      </c>
      <c r="L2" t="s">
        <v>83</v>
      </c>
      <c r="M2" t="s">
        <v>85</v>
      </c>
      <c r="N2" t="s">
        <v>84</v>
      </c>
      <c r="P2" t="s">
        <v>73</v>
      </c>
      <c r="Q2" t="s">
        <v>75</v>
      </c>
      <c r="R2" t="s">
        <v>76</v>
      </c>
      <c r="S2" t="s">
        <v>77</v>
      </c>
      <c r="T2" t="s">
        <v>78</v>
      </c>
      <c r="U2" t="s">
        <v>79</v>
      </c>
      <c r="V2" t="s">
        <v>80</v>
      </c>
      <c r="W2" t="s">
        <v>81</v>
      </c>
      <c r="X2" t="s">
        <v>82</v>
      </c>
      <c r="Y2" t="s">
        <v>83</v>
      </c>
      <c r="Z2" t="s">
        <v>85</v>
      </c>
      <c r="AA2" t="s">
        <v>84</v>
      </c>
      <c r="AR2"/>
      <c r="AT2" s="1"/>
      <c r="AU2" s="1"/>
      <c r="BA2" s="1"/>
    </row>
    <row r="3" spans="2:53" x14ac:dyDescent="0.25">
      <c r="B3">
        <v>0.83176399999999995</v>
      </c>
      <c r="C3">
        <v>0</v>
      </c>
      <c r="D3">
        <v>0</v>
      </c>
      <c r="E3">
        <v>0</v>
      </c>
      <c r="F3">
        <v>0</v>
      </c>
      <c r="G3">
        <v>0</v>
      </c>
      <c r="H3">
        <v>0</v>
      </c>
      <c r="I3">
        <v>0</v>
      </c>
      <c r="J3">
        <v>0</v>
      </c>
      <c r="K3">
        <v>0</v>
      </c>
      <c r="L3">
        <v>0</v>
      </c>
      <c r="M3">
        <v>0</v>
      </c>
      <c r="N3">
        <v>0</v>
      </c>
      <c r="P3">
        <v>0</v>
      </c>
      <c r="Q3">
        <v>0</v>
      </c>
      <c r="R3">
        <v>0</v>
      </c>
      <c r="S3">
        <v>0</v>
      </c>
      <c r="T3">
        <v>0</v>
      </c>
      <c r="U3">
        <v>0</v>
      </c>
      <c r="V3">
        <v>0</v>
      </c>
      <c r="W3">
        <v>0</v>
      </c>
      <c r="X3">
        <v>0</v>
      </c>
      <c r="Y3">
        <v>0</v>
      </c>
      <c r="Z3">
        <v>0</v>
      </c>
      <c r="AA3">
        <v>0</v>
      </c>
      <c r="AR3"/>
    </row>
    <row r="4" spans="2:53" x14ac:dyDescent="0.25">
      <c r="B4">
        <v>0.95499299999999998</v>
      </c>
      <c r="C4">
        <v>0</v>
      </c>
      <c r="D4">
        <v>0</v>
      </c>
      <c r="E4">
        <v>0</v>
      </c>
      <c r="F4">
        <v>0</v>
      </c>
      <c r="G4">
        <v>0</v>
      </c>
      <c r="H4">
        <v>0</v>
      </c>
      <c r="I4">
        <v>0</v>
      </c>
      <c r="J4">
        <v>0</v>
      </c>
      <c r="K4">
        <v>0</v>
      </c>
      <c r="L4">
        <v>0</v>
      </c>
      <c r="M4">
        <v>0</v>
      </c>
      <c r="N4">
        <v>0</v>
      </c>
      <c r="P4">
        <f t="shared" ref="P4:P55" si="0">P3+C4</f>
        <v>0</v>
      </c>
      <c r="Q4">
        <f t="shared" ref="Q4:AA18" si="1">Q3+D4</f>
        <v>0</v>
      </c>
      <c r="R4">
        <f t="shared" si="1"/>
        <v>0</v>
      </c>
      <c r="S4">
        <f t="shared" si="1"/>
        <v>0</v>
      </c>
      <c r="T4">
        <f t="shared" si="1"/>
        <v>0</v>
      </c>
      <c r="U4">
        <f t="shared" si="1"/>
        <v>0</v>
      </c>
      <c r="V4">
        <f t="shared" si="1"/>
        <v>0</v>
      </c>
      <c r="W4">
        <f t="shared" si="1"/>
        <v>0</v>
      </c>
      <c r="X4">
        <f t="shared" si="1"/>
        <v>0</v>
      </c>
      <c r="Y4">
        <f t="shared" si="1"/>
        <v>0</v>
      </c>
      <c r="Z4">
        <f t="shared" si="1"/>
        <v>0</v>
      </c>
      <c r="AA4">
        <f t="shared" si="1"/>
        <v>0</v>
      </c>
      <c r="AR4"/>
    </row>
    <row r="5" spans="2:53" x14ac:dyDescent="0.25">
      <c r="B5">
        <v>1.0964780000000001</v>
      </c>
      <c r="C5">
        <v>4.4662E-2</v>
      </c>
      <c r="D5">
        <v>1.7125999999999999E-2</v>
      </c>
      <c r="E5">
        <v>4.4386000000000002E-2</v>
      </c>
      <c r="F5">
        <v>5.4987000000000001E-2</v>
      </c>
      <c r="G5">
        <v>0</v>
      </c>
      <c r="H5">
        <v>0</v>
      </c>
      <c r="I5">
        <v>0</v>
      </c>
      <c r="J5">
        <v>0</v>
      </c>
      <c r="K5">
        <v>3.4798999999999997E-2</v>
      </c>
      <c r="L5">
        <v>4.0258000000000002E-2</v>
      </c>
      <c r="M5">
        <v>4.0243000000000001E-2</v>
      </c>
      <c r="N5">
        <v>5.5280999999999997E-2</v>
      </c>
      <c r="P5">
        <f t="shared" si="0"/>
        <v>4.4662E-2</v>
      </c>
      <c r="Q5">
        <f t="shared" si="1"/>
        <v>1.7125999999999999E-2</v>
      </c>
      <c r="R5">
        <f t="shared" si="1"/>
        <v>4.4386000000000002E-2</v>
      </c>
      <c r="S5">
        <f t="shared" si="1"/>
        <v>5.4987000000000001E-2</v>
      </c>
      <c r="T5">
        <f t="shared" si="1"/>
        <v>0</v>
      </c>
      <c r="U5">
        <f t="shared" si="1"/>
        <v>0</v>
      </c>
      <c r="V5">
        <f t="shared" si="1"/>
        <v>0</v>
      </c>
      <c r="W5">
        <f t="shared" si="1"/>
        <v>0</v>
      </c>
      <c r="X5">
        <f t="shared" si="1"/>
        <v>3.4798999999999997E-2</v>
      </c>
      <c r="Y5">
        <f t="shared" si="1"/>
        <v>4.0258000000000002E-2</v>
      </c>
      <c r="Z5">
        <f t="shared" si="1"/>
        <v>4.0243000000000001E-2</v>
      </c>
      <c r="AA5">
        <f t="shared" si="1"/>
        <v>5.5280999999999997E-2</v>
      </c>
      <c r="AR5"/>
    </row>
    <row r="6" spans="2:53" x14ac:dyDescent="0.25">
      <c r="B6">
        <v>1.2589250000000001</v>
      </c>
      <c r="C6">
        <v>0.162883</v>
      </c>
      <c r="D6">
        <v>9.4649999999999998E-2</v>
      </c>
      <c r="E6">
        <v>0.29545700000000003</v>
      </c>
      <c r="F6">
        <v>0.225769</v>
      </c>
      <c r="G6">
        <v>0</v>
      </c>
      <c r="H6">
        <v>0</v>
      </c>
      <c r="I6">
        <v>0</v>
      </c>
      <c r="J6">
        <v>0</v>
      </c>
      <c r="K6">
        <v>0.137876</v>
      </c>
      <c r="L6">
        <v>0.159361</v>
      </c>
      <c r="M6">
        <v>0.15806400000000001</v>
      </c>
      <c r="N6">
        <v>0.21592</v>
      </c>
      <c r="P6">
        <f t="shared" si="0"/>
        <v>0.20754500000000001</v>
      </c>
      <c r="Q6">
        <f t="shared" si="1"/>
        <v>0.111776</v>
      </c>
      <c r="R6">
        <f t="shared" si="1"/>
        <v>0.33984300000000001</v>
      </c>
      <c r="S6">
        <f t="shared" si="1"/>
        <v>0.28075600000000001</v>
      </c>
      <c r="T6">
        <f t="shared" si="1"/>
        <v>0</v>
      </c>
      <c r="U6">
        <f t="shared" si="1"/>
        <v>0</v>
      </c>
      <c r="V6">
        <f t="shared" si="1"/>
        <v>0</v>
      </c>
      <c r="W6">
        <f t="shared" si="1"/>
        <v>0</v>
      </c>
      <c r="X6">
        <f t="shared" si="1"/>
        <v>0.172675</v>
      </c>
      <c r="Y6">
        <f t="shared" si="1"/>
        <v>0.19961899999999999</v>
      </c>
      <c r="Z6">
        <f t="shared" si="1"/>
        <v>0.19830700000000001</v>
      </c>
      <c r="AA6">
        <f t="shared" si="1"/>
        <v>0.27120100000000003</v>
      </c>
      <c r="AR6"/>
    </row>
    <row r="7" spans="2:53" x14ac:dyDescent="0.25">
      <c r="B7">
        <v>1.4454400000000001</v>
      </c>
      <c r="C7">
        <v>0.28670299999999999</v>
      </c>
      <c r="D7">
        <v>0.31849699999999997</v>
      </c>
      <c r="E7">
        <v>0.51909899999999998</v>
      </c>
      <c r="F7">
        <v>0.52960700000000005</v>
      </c>
      <c r="G7">
        <v>0</v>
      </c>
      <c r="H7">
        <v>0</v>
      </c>
      <c r="I7">
        <v>0</v>
      </c>
      <c r="J7">
        <v>0</v>
      </c>
      <c r="K7">
        <v>0.29173399999999999</v>
      </c>
      <c r="L7">
        <v>0.33822999999999998</v>
      </c>
      <c r="M7">
        <v>0.328185</v>
      </c>
      <c r="N7">
        <v>0.44531399999999999</v>
      </c>
      <c r="P7">
        <f t="shared" si="0"/>
        <v>0.49424800000000002</v>
      </c>
      <c r="Q7">
        <f t="shared" si="1"/>
        <v>0.43027299999999996</v>
      </c>
      <c r="R7">
        <f t="shared" si="1"/>
        <v>0.85894199999999998</v>
      </c>
      <c r="S7">
        <f t="shared" si="1"/>
        <v>0.81036300000000006</v>
      </c>
      <c r="T7">
        <f t="shared" si="1"/>
        <v>0</v>
      </c>
      <c r="U7">
        <f t="shared" si="1"/>
        <v>0</v>
      </c>
      <c r="V7">
        <f t="shared" si="1"/>
        <v>0</v>
      </c>
      <c r="W7">
        <f t="shared" si="1"/>
        <v>0</v>
      </c>
      <c r="X7">
        <f t="shared" si="1"/>
        <v>0.46440899999999996</v>
      </c>
      <c r="Y7">
        <f t="shared" si="1"/>
        <v>0.53784900000000002</v>
      </c>
      <c r="Z7">
        <f t="shared" si="1"/>
        <v>0.52649199999999996</v>
      </c>
      <c r="AA7">
        <f t="shared" si="1"/>
        <v>0.71651500000000001</v>
      </c>
      <c r="AR7"/>
    </row>
    <row r="8" spans="2:53" x14ac:dyDescent="0.25">
      <c r="B8">
        <v>1.6595869999999999</v>
      </c>
      <c r="C8">
        <v>0.41505300000000001</v>
      </c>
      <c r="D8">
        <v>0.54271899999999995</v>
      </c>
      <c r="E8">
        <v>0.82701000000000002</v>
      </c>
      <c r="F8">
        <v>0.87606099999999998</v>
      </c>
      <c r="G8">
        <v>0</v>
      </c>
      <c r="H8">
        <v>0</v>
      </c>
      <c r="I8">
        <v>0</v>
      </c>
      <c r="J8">
        <v>0</v>
      </c>
      <c r="K8">
        <v>0.429064</v>
      </c>
      <c r="L8">
        <v>0.50417699999999999</v>
      </c>
      <c r="M8">
        <v>0.479296</v>
      </c>
      <c r="N8">
        <v>0.65720800000000001</v>
      </c>
      <c r="P8">
        <f t="shared" si="0"/>
        <v>0.90930100000000003</v>
      </c>
      <c r="Q8">
        <f t="shared" si="1"/>
        <v>0.97299199999999986</v>
      </c>
      <c r="R8">
        <f t="shared" si="1"/>
        <v>1.6859519999999999</v>
      </c>
      <c r="S8">
        <f t="shared" si="1"/>
        <v>1.6864240000000001</v>
      </c>
      <c r="T8">
        <f t="shared" si="1"/>
        <v>0</v>
      </c>
      <c r="U8">
        <f t="shared" si="1"/>
        <v>0</v>
      </c>
      <c r="V8">
        <f t="shared" si="1"/>
        <v>0</v>
      </c>
      <c r="W8">
        <f t="shared" si="1"/>
        <v>0</v>
      </c>
      <c r="X8">
        <f t="shared" si="1"/>
        <v>0.89347299999999996</v>
      </c>
      <c r="Y8">
        <f t="shared" si="1"/>
        <v>1.0420259999999999</v>
      </c>
      <c r="Z8">
        <f t="shared" si="1"/>
        <v>1.0057879999999999</v>
      </c>
      <c r="AA8">
        <f t="shared" si="1"/>
        <v>1.373723</v>
      </c>
      <c r="AR8"/>
    </row>
    <row r="9" spans="2:53" x14ac:dyDescent="0.25">
      <c r="B9">
        <v>1.9054610000000001</v>
      </c>
      <c r="C9">
        <v>0.587808</v>
      </c>
      <c r="D9">
        <v>0.85987999999999998</v>
      </c>
      <c r="E9">
        <v>1.1924520000000001</v>
      </c>
      <c r="F9">
        <v>1.336724</v>
      </c>
      <c r="G9">
        <v>0</v>
      </c>
      <c r="H9">
        <v>0</v>
      </c>
      <c r="I9">
        <v>0</v>
      </c>
      <c r="J9">
        <v>0</v>
      </c>
      <c r="K9">
        <v>0.58349799999999996</v>
      </c>
      <c r="L9">
        <v>0.69353699999999996</v>
      </c>
      <c r="M9">
        <v>0.64982099999999998</v>
      </c>
      <c r="N9">
        <v>0.89770899999999998</v>
      </c>
      <c r="P9">
        <f t="shared" si="0"/>
        <v>1.497109</v>
      </c>
      <c r="Q9">
        <f t="shared" si="1"/>
        <v>1.8328719999999998</v>
      </c>
      <c r="R9">
        <f t="shared" si="1"/>
        <v>2.8784039999999997</v>
      </c>
      <c r="S9">
        <f t="shared" si="1"/>
        <v>3.0231479999999999</v>
      </c>
      <c r="T9">
        <f t="shared" si="1"/>
        <v>0</v>
      </c>
      <c r="U9">
        <f t="shared" si="1"/>
        <v>0</v>
      </c>
      <c r="V9">
        <f t="shared" si="1"/>
        <v>0</v>
      </c>
      <c r="W9">
        <f t="shared" si="1"/>
        <v>0</v>
      </c>
      <c r="X9">
        <f t="shared" si="1"/>
        <v>1.4769709999999998</v>
      </c>
      <c r="Y9">
        <f t="shared" si="1"/>
        <v>1.735563</v>
      </c>
      <c r="Z9">
        <f t="shared" si="1"/>
        <v>1.6556089999999999</v>
      </c>
      <c r="AA9">
        <f t="shared" si="1"/>
        <v>2.2714319999999999</v>
      </c>
      <c r="AR9"/>
    </row>
    <row r="10" spans="2:53" x14ac:dyDescent="0.25">
      <c r="B10">
        <v>2.1877620000000002</v>
      </c>
      <c r="C10">
        <v>0.81351899999999999</v>
      </c>
      <c r="D10">
        <v>1.2560690000000001</v>
      </c>
      <c r="E10">
        <v>1.624139</v>
      </c>
      <c r="F10">
        <v>1.8833949999999999</v>
      </c>
      <c r="G10">
        <v>0</v>
      </c>
      <c r="H10">
        <v>0</v>
      </c>
      <c r="I10">
        <v>0</v>
      </c>
      <c r="J10">
        <v>0</v>
      </c>
      <c r="K10">
        <v>0.73344799999999999</v>
      </c>
      <c r="L10">
        <v>0.87767799999999996</v>
      </c>
      <c r="M10">
        <v>0.818465</v>
      </c>
      <c r="N10">
        <v>1.131521</v>
      </c>
      <c r="P10">
        <f t="shared" si="0"/>
        <v>2.3106279999999999</v>
      </c>
      <c r="Q10">
        <f t="shared" si="1"/>
        <v>3.0889410000000002</v>
      </c>
      <c r="R10">
        <f t="shared" si="1"/>
        <v>4.5025429999999993</v>
      </c>
      <c r="S10">
        <f t="shared" si="1"/>
        <v>4.9065430000000001</v>
      </c>
      <c r="T10">
        <f t="shared" si="1"/>
        <v>0</v>
      </c>
      <c r="U10">
        <f t="shared" si="1"/>
        <v>0</v>
      </c>
      <c r="V10">
        <f t="shared" si="1"/>
        <v>0</v>
      </c>
      <c r="W10">
        <f t="shared" si="1"/>
        <v>0</v>
      </c>
      <c r="X10">
        <f t="shared" si="1"/>
        <v>2.2104189999999999</v>
      </c>
      <c r="Y10">
        <f t="shared" si="1"/>
        <v>2.6132409999999999</v>
      </c>
      <c r="Z10">
        <f t="shared" si="1"/>
        <v>2.4740739999999999</v>
      </c>
      <c r="AA10">
        <f t="shared" si="1"/>
        <v>3.4029530000000001</v>
      </c>
      <c r="AR10"/>
    </row>
    <row r="11" spans="2:53" x14ac:dyDescent="0.25">
      <c r="B11">
        <v>2.5118860000000001</v>
      </c>
      <c r="C11">
        <v>1.117008</v>
      </c>
      <c r="D11">
        <v>1.744394</v>
      </c>
      <c r="E11">
        <v>2.123856</v>
      </c>
      <c r="F11">
        <v>2.5154640000000001</v>
      </c>
      <c r="G11">
        <v>0</v>
      </c>
      <c r="H11">
        <v>0</v>
      </c>
      <c r="I11">
        <v>0</v>
      </c>
      <c r="J11">
        <v>0</v>
      </c>
      <c r="K11">
        <v>0.87766</v>
      </c>
      <c r="L11">
        <v>1.0489040000000001</v>
      </c>
      <c r="M11">
        <v>0.98731100000000005</v>
      </c>
      <c r="N11">
        <v>1.3512869999999999</v>
      </c>
      <c r="P11">
        <f t="shared" si="0"/>
        <v>3.4276359999999997</v>
      </c>
      <c r="Q11">
        <f t="shared" si="1"/>
        <v>4.8333349999999999</v>
      </c>
      <c r="R11">
        <f t="shared" si="1"/>
        <v>6.6263989999999993</v>
      </c>
      <c r="S11">
        <f t="shared" si="1"/>
        <v>7.4220070000000007</v>
      </c>
      <c r="T11">
        <f t="shared" si="1"/>
        <v>0</v>
      </c>
      <c r="U11">
        <f t="shared" si="1"/>
        <v>0</v>
      </c>
      <c r="V11">
        <f t="shared" si="1"/>
        <v>0</v>
      </c>
      <c r="W11">
        <f t="shared" si="1"/>
        <v>0</v>
      </c>
      <c r="X11">
        <f t="shared" si="1"/>
        <v>3.088079</v>
      </c>
      <c r="Y11">
        <f t="shared" si="1"/>
        <v>3.6621449999999998</v>
      </c>
      <c r="Z11">
        <f t="shared" si="1"/>
        <v>3.4613849999999999</v>
      </c>
      <c r="AA11">
        <f t="shared" si="1"/>
        <v>4.7542400000000002</v>
      </c>
      <c r="AR11"/>
    </row>
    <row r="12" spans="2:53" x14ac:dyDescent="0.25">
      <c r="B12">
        <v>2.8840309999999998</v>
      </c>
      <c r="C12">
        <v>1.5165249999999999</v>
      </c>
      <c r="D12">
        <v>2.3253599999999999</v>
      </c>
      <c r="E12">
        <v>2.6888380000000001</v>
      </c>
      <c r="F12">
        <v>3.2198449999999998</v>
      </c>
      <c r="G12">
        <v>0</v>
      </c>
      <c r="H12">
        <v>0</v>
      </c>
      <c r="I12">
        <v>0</v>
      </c>
      <c r="J12">
        <v>0</v>
      </c>
      <c r="K12">
        <v>1.0150509999999999</v>
      </c>
      <c r="L12">
        <v>1.1986589999999999</v>
      </c>
      <c r="M12">
        <v>1.1586799999999999</v>
      </c>
      <c r="N12">
        <v>1.5493440000000001</v>
      </c>
      <c r="P12">
        <f t="shared" si="0"/>
        <v>4.9441609999999994</v>
      </c>
      <c r="Q12">
        <f t="shared" si="1"/>
        <v>7.1586949999999998</v>
      </c>
      <c r="R12">
        <f t="shared" si="1"/>
        <v>9.3152369999999998</v>
      </c>
      <c r="S12">
        <f t="shared" si="1"/>
        <v>10.641852</v>
      </c>
      <c r="T12">
        <f t="shared" si="1"/>
        <v>0</v>
      </c>
      <c r="U12">
        <f t="shared" si="1"/>
        <v>0</v>
      </c>
      <c r="V12">
        <f t="shared" si="1"/>
        <v>0</v>
      </c>
      <c r="W12">
        <f t="shared" si="1"/>
        <v>0</v>
      </c>
      <c r="X12">
        <f t="shared" si="1"/>
        <v>4.1031300000000002</v>
      </c>
      <c r="Y12">
        <f t="shared" si="1"/>
        <v>4.8608039999999999</v>
      </c>
      <c r="Z12">
        <f t="shared" si="1"/>
        <v>4.6200650000000003</v>
      </c>
      <c r="AA12">
        <f t="shared" si="1"/>
        <v>6.3035840000000007</v>
      </c>
      <c r="AR12"/>
    </row>
    <row r="13" spans="2:53" x14ac:dyDescent="0.25">
      <c r="B13">
        <v>3.3113109999999999</v>
      </c>
      <c r="C13">
        <v>2.025738</v>
      </c>
      <c r="D13">
        <v>2.9951780000000001</v>
      </c>
      <c r="E13">
        <v>3.3130929999999998</v>
      </c>
      <c r="F13">
        <v>3.980315</v>
      </c>
      <c r="G13">
        <v>0</v>
      </c>
      <c r="H13">
        <v>0</v>
      </c>
      <c r="I13">
        <v>0</v>
      </c>
      <c r="J13">
        <v>0</v>
      </c>
      <c r="K13">
        <v>1.1485780000000001</v>
      </c>
      <c r="L13">
        <v>1.3228310000000001</v>
      </c>
      <c r="M13">
        <v>1.33891</v>
      </c>
      <c r="N13">
        <v>1.723786</v>
      </c>
      <c r="P13">
        <f t="shared" si="0"/>
        <v>6.9698989999999998</v>
      </c>
      <c r="Q13">
        <f t="shared" si="1"/>
        <v>10.153873000000001</v>
      </c>
      <c r="R13">
        <f t="shared" si="1"/>
        <v>12.62833</v>
      </c>
      <c r="S13">
        <f t="shared" si="1"/>
        <v>14.622167000000001</v>
      </c>
      <c r="T13">
        <f t="shared" si="1"/>
        <v>0</v>
      </c>
      <c r="U13">
        <f t="shared" si="1"/>
        <v>0</v>
      </c>
      <c r="V13">
        <f t="shared" si="1"/>
        <v>0</v>
      </c>
      <c r="W13">
        <f t="shared" si="1"/>
        <v>0</v>
      </c>
      <c r="X13">
        <f t="shared" si="1"/>
        <v>5.2517080000000007</v>
      </c>
      <c r="Y13">
        <f t="shared" si="1"/>
        <v>6.1836349999999998</v>
      </c>
      <c r="Z13">
        <f t="shared" si="1"/>
        <v>5.9589750000000006</v>
      </c>
      <c r="AA13">
        <f t="shared" si="1"/>
        <v>8.0273700000000012</v>
      </c>
      <c r="AR13"/>
    </row>
    <row r="14" spans="2:53" x14ac:dyDescent="0.25">
      <c r="B14">
        <v>3.8018939999999999</v>
      </c>
      <c r="C14">
        <v>2.65801</v>
      </c>
      <c r="D14">
        <v>3.7472379999999998</v>
      </c>
      <c r="E14">
        <v>3.9892300000000001</v>
      </c>
      <c r="F14">
        <v>4.7787269999999999</v>
      </c>
      <c r="G14">
        <v>0</v>
      </c>
      <c r="H14">
        <v>0</v>
      </c>
      <c r="I14">
        <v>0</v>
      </c>
      <c r="J14">
        <v>0</v>
      </c>
      <c r="K14">
        <v>1.2868539999999999</v>
      </c>
      <c r="L14">
        <v>1.4222939999999999</v>
      </c>
      <c r="M14">
        <v>1.540656</v>
      </c>
      <c r="N14">
        <v>1.879537</v>
      </c>
      <c r="P14">
        <f t="shared" si="0"/>
        <v>9.6279089999999989</v>
      </c>
      <c r="Q14">
        <f t="shared" si="1"/>
        <v>13.901111</v>
      </c>
      <c r="R14">
        <f t="shared" si="1"/>
        <v>16.617560000000001</v>
      </c>
      <c r="S14">
        <f t="shared" si="1"/>
        <v>19.400894000000001</v>
      </c>
      <c r="T14">
        <f t="shared" si="1"/>
        <v>0</v>
      </c>
      <c r="U14">
        <f t="shared" si="1"/>
        <v>0</v>
      </c>
      <c r="V14">
        <f t="shared" si="1"/>
        <v>0</v>
      </c>
      <c r="W14">
        <f t="shared" si="1"/>
        <v>0</v>
      </c>
      <c r="X14">
        <f t="shared" si="1"/>
        <v>6.5385620000000007</v>
      </c>
      <c r="Y14">
        <f t="shared" si="1"/>
        <v>7.6059289999999997</v>
      </c>
      <c r="Z14">
        <f t="shared" si="1"/>
        <v>7.4996310000000008</v>
      </c>
      <c r="AA14">
        <f t="shared" si="1"/>
        <v>9.9069070000000004</v>
      </c>
      <c r="AR14"/>
    </row>
    <row r="15" spans="2:53" x14ac:dyDescent="0.25">
      <c r="B15">
        <v>4.3651580000000001</v>
      </c>
      <c r="C15">
        <v>3.4075859999999998</v>
      </c>
      <c r="D15">
        <v>4.5515749999999997</v>
      </c>
      <c r="E15">
        <v>4.6919120000000003</v>
      </c>
      <c r="F15">
        <v>5.5777330000000003</v>
      </c>
      <c r="G15">
        <v>0</v>
      </c>
      <c r="H15">
        <v>0</v>
      </c>
      <c r="I15">
        <v>0</v>
      </c>
      <c r="J15">
        <v>0</v>
      </c>
      <c r="K15">
        <v>1.4471540000000001</v>
      </c>
      <c r="L15">
        <v>1.5073209999999999</v>
      </c>
      <c r="M15">
        <v>1.7844549999999999</v>
      </c>
      <c r="N15">
        <v>2.0332569999999999</v>
      </c>
      <c r="P15">
        <f t="shared" si="0"/>
        <v>13.035494999999999</v>
      </c>
      <c r="Q15">
        <f t="shared" si="1"/>
        <v>18.452686</v>
      </c>
      <c r="R15">
        <f t="shared" si="1"/>
        <v>21.309472</v>
      </c>
      <c r="S15">
        <f t="shared" si="1"/>
        <v>24.978627000000003</v>
      </c>
      <c r="T15">
        <f t="shared" si="1"/>
        <v>0</v>
      </c>
      <c r="U15">
        <f t="shared" si="1"/>
        <v>0</v>
      </c>
      <c r="V15">
        <f t="shared" si="1"/>
        <v>0</v>
      </c>
      <c r="W15">
        <f t="shared" si="1"/>
        <v>0</v>
      </c>
      <c r="X15">
        <f t="shared" si="1"/>
        <v>7.9857160000000009</v>
      </c>
      <c r="Y15">
        <f t="shared" si="1"/>
        <v>9.113249999999999</v>
      </c>
      <c r="Z15">
        <f t="shared" si="1"/>
        <v>9.2840860000000003</v>
      </c>
      <c r="AA15">
        <f t="shared" si="1"/>
        <v>11.940163999999999</v>
      </c>
      <c r="AR15"/>
    </row>
    <row r="16" spans="2:53" x14ac:dyDescent="0.25">
      <c r="B16">
        <v>5.0118720000000003</v>
      </c>
      <c r="C16">
        <v>4.2622229999999997</v>
      </c>
      <c r="D16">
        <v>5.3777679999999997</v>
      </c>
      <c r="E16">
        <v>5.3967099999999997</v>
      </c>
      <c r="F16">
        <v>6.3433279999999996</v>
      </c>
      <c r="G16">
        <v>0</v>
      </c>
      <c r="H16">
        <v>0</v>
      </c>
      <c r="I16">
        <v>0</v>
      </c>
      <c r="J16">
        <v>0</v>
      </c>
      <c r="K16">
        <v>1.658617</v>
      </c>
      <c r="L16">
        <v>1.6023270000000001</v>
      </c>
      <c r="M16">
        <v>2.1013999999999999</v>
      </c>
      <c r="N16">
        <v>2.2168369999999999</v>
      </c>
      <c r="P16">
        <f t="shared" si="0"/>
        <v>17.297718</v>
      </c>
      <c r="Q16">
        <f t="shared" si="1"/>
        <v>23.830454</v>
      </c>
      <c r="R16">
        <f t="shared" si="1"/>
        <v>26.706181999999998</v>
      </c>
      <c r="S16">
        <f t="shared" si="1"/>
        <v>31.321955000000003</v>
      </c>
      <c r="T16">
        <f t="shared" si="1"/>
        <v>0</v>
      </c>
      <c r="U16">
        <f t="shared" si="1"/>
        <v>0</v>
      </c>
      <c r="V16">
        <f t="shared" si="1"/>
        <v>0</v>
      </c>
      <c r="W16">
        <f t="shared" si="1"/>
        <v>0</v>
      </c>
      <c r="X16">
        <f t="shared" si="1"/>
        <v>9.6443330000000014</v>
      </c>
      <c r="Y16">
        <f t="shared" si="1"/>
        <v>10.715577</v>
      </c>
      <c r="Z16">
        <f t="shared" si="1"/>
        <v>11.385486</v>
      </c>
      <c r="AA16">
        <f t="shared" si="1"/>
        <v>14.157000999999999</v>
      </c>
      <c r="AR16"/>
    </row>
    <row r="17" spans="2:44" x14ac:dyDescent="0.25">
      <c r="B17">
        <v>5.7543990000000003</v>
      </c>
      <c r="C17">
        <v>5.173756</v>
      </c>
      <c r="D17">
        <v>6.1672029999999998</v>
      </c>
      <c r="E17">
        <v>6.0553020000000002</v>
      </c>
      <c r="F17">
        <v>7.0155969999999996</v>
      </c>
      <c r="G17">
        <v>0</v>
      </c>
      <c r="H17">
        <v>0</v>
      </c>
      <c r="I17">
        <v>0</v>
      </c>
      <c r="J17">
        <v>0</v>
      </c>
      <c r="K17">
        <v>1.9481139999999999</v>
      </c>
      <c r="L17">
        <v>1.7364869999999999</v>
      </c>
      <c r="M17">
        <v>2.514059</v>
      </c>
      <c r="N17">
        <v>2.461757</v>
      </c>
      <c r="P17">
        <f t="shared" si="0"/>
        <v>22.471474000000001</v>
      </c>
      <c r="Q17">
        <f t="shared" si="1"/>
        <v>29.997657</v>
      </c>
      <c r="R17">
        <f t="shared" si="1"/>
        <v>32.761483999999996</v>
      </c>
      <c r="S17">
        <f t="shared" si="1"/>
        <v>38.337552000000002</v>
      </c>
      <c r="T17">
        <f t="shared" si="1"/>
        <v>0</v>
      </c>
      <c r="U17">
        <f t="shared" si="1"/>
        <v>0</v>
      </c>
      <c r="V17">
        <f t="shared" si="1"/>
        <v>0</v>
      </c>
      <c r="W17">
        <f t="shared" si="1"/>
        <v>0</v>
      </c>
      <c r="X17">
        <f t="shared" si="1"/>
        <v>11.592447000000002</v>
      </c>
      <c r="Y17">
        <f t="shared" si="1"/>
        <v>12.452064</v>
      </c>
      <c r="Z17">
        <f t="shared" si="1"/>
        <v>13.899545</v>
      </c>
      <c r="AA17">
        <f t="shared" si="1"/>
        <v>16.618758</v>
      </c>
      <c r="AR17"/>
    </row>
    <row r="18" spans="2:44" x14ac:dyDescent="0.25">
      <c r="B18">
        <v>6.6069339999999999</v>
      </c>
      <c r="C18">
        <v>6.0993130000000004</v>
      </c>
      <c r="D18">
        <v>6.8743829999999999</v>
      </c>
      <c r="E18">
        <v>6.6310599999999997</v>
      </c>
      <c r="F18">
        <v>7.5483549999999999</v>
      </c>
      <c r="G18">
        <v>0</v>
      </c>
      <c r="H18">
        <v>1.4546999999999999E-2</v>
      </c>
      <c r="I18">
        <v>0</v>
      </c>
      <c r="J18">
        <v>0</v>
      </c>
      <c r="K18">
        <v>2.3540700000000001</v>
      </c>
      <c r="L18">
        <v>1.9528380000000001</v>
      </c>
      <c r="M18">
        <v>3.0542660000000001</v>
      </c>
      <c r="N18">
        <v>2.8113760000000001</v>
      </c>
      <c r="P18">
        <f t="shared" si="0"/>
        <v>28.570787000000003</v>
      </c>
      <c r="Q18">
        <f t="shared" si="1"/>
        <v>36.872039999999998</v>
      </c>
      <c r="R18">
        <f t="shared" si="1"/>
        <v>39.392543999999994</v>
      </c>
      <c r="S18">
        <f t="shared" si="1"/>
        <v>45.885907000000003</v>
      </c>
      <c r="T18">
        <f t="shared" si="1"/>
        <v>0</v>
      </c>
      <c r="U18">
        <f t="shared" si="1"/>
        <v>1.4546999999999999E-2</v>
      </c>
      <c r="V18">
        <f t="shared" si="1"/>
        <v>0</v>
      </c>
      <c r="W18">
        <f t="shared" si="1"/>
        <v>0</v>
      </c>
      <c r="X18">
        <f t="shared" si="1"/>
        <v>13.946517000000002</v>
      </c>
      <c r="Y18">
        <f t="shared" si="1"/>
        <v>14.404902</v>
      </c>
      <c r="Z18">
        <f t="shared" si="1"/>
        <v>16.953811000000002</v>
      </c>
      <c r="AA18">
        <f t="shared" si="1"/>
        <v>19.430133999999999</v>
      </c>
      <c r="AR18"/>
    </row>
    <row r="19" spans="2:44" x14ac:dyDescent="0.25">
      <c r="B19">
        <v>7.5857760000000001</v>
      </c>
      <c r="C19">
        <v>6.9428780000000003</v>
      </c>
      <c r="D19">
        <v>7.4201360000000003</v>
      </c>
      <c r="E19">
        <v>7.0601760000000002</v>
      </c>
      <c r="F19">
        <v>7.8716429999999997</v>
      </c>
      <c r="G19">
        <v>6.9719999999999999E-3</v>
      </c>
      <c r="H19">
        <v>0.36496899999999999</v>
      </c>
      <c r="I19">
        <v>0</v>
      </c>
      <c r="J19">
        <v>4.4040999999999997E-2</v>
      </c>
      <c r="K19">
        <v>2.897837</v>
      </c>
      <c r="L19">
        <v>2.2918080000000001</v>
      </c>
      <c r="M19">
        <v>3.7250350000000001</v>
      </c>
      <c r="N19">
        <v>3.2937189999999998</v>
      </c>
      <c r="P19">
        <f t="shared" si="0"/>
        <v>35.513665000000003</v>
      </c>
      <c r="Q19">
        <f t="shared" ref="Q19:Q55" si="2">Q18+D19</f>
        <v>44.292175999999998</v>
      </c>
      <c r="R19">
        <f t="shared" ref="R19:R55" si="3">R18+E19</f>
        <v>46.452719999999992</v>
      </c>
      <c r="S19">
        <f t="shared" ref="S19:S55" si="4">S18+F19</f>
        <v>53.757550000000002</v>
      </c>
      <c r="T19">
        <f t="shared" ref="T19:T55" si="5">T18+G19</f>
        <v>6.9719999999999999E-3</v>
      </c>
      <c r="U19">
        <f t="shared" ref="U19:U55" si="6">U18+H19</f>
        <v>0.37951599999999996</v>
      </c>
      <c r="V19">
        <f t="shared" ref="V19:V55" si="7">V18+I19</f>
        <v>0</v>
      </c>
      <c r="W19">
        <f t="shared" ref="W19:W55" si="8">W18+J19</f>
        <v>4.4040999999999997E-2</v>
      </c>
      <c r="X19">
        <f t="shared" ref="X19:X55" si="9">X18+K19</f>
        <v>16.844354000000003</v>
      </c>
      <c r="Y19">
        <f t="shared" ref="Y19:Y55" si="10">Y18+L19</f>
        <v>16.696709999999999</v>
      </c>
      <c r="Z19">
        <f t="shared" ref="Z19:Z55" si="11">Z18+M19</f>
        <v>20.678846</v>
      </c>
      <c r="AA19">
        <f t="shared" ref="AA19:AA55" si="12">AA18+N19</f>
        <v>22.723852999999998</v>
      </c>
      <c r="AR19"/>
    </row>
    <row r="20" spans="2:44" x14ac:dyDescent="0.25">
      <c r="B20">
        <v>8.7096359999999997</v>
      </c>
      <c r="C20">
        <v>7.640917</v>
      </c>
      <c r="D20">
        <v>7.7575630000000002</v>
      </c>
      <c r="E20">
        <v>7.305199</v>
      </c>
      <c r="F20">
        <v>7.9412640000000003</v>
      </c>
      <c r="G20">
        <v>0.13216600000000001</v>
      </c>
      <c r="H20">
        <v>1.288581</v>
      </c>
      <c r="I20">
        <v>0.11149000000000001</v>
      </c>
      <c r="J20">
        <v>0.66216799999999998</v>
      </c>
      <c r="K20">
        <v>3.6076190000000001</v>
      </c>
      <c r="L20">
        <v>2.799356</v>
      </c>
      <c r="M20">
        <v>4.5352839999999999</v>
      </c>
      <c r="N20">
        <v>3.937376</v>
      </c>
      <c r="P20">
        <f t="shared" si="0"/>
        <v>43.154582000000005</v>
      </c>
      <c r="Q20">
        <f t="shared" si="2"/>
        <v>52.049738999999995</v>
      </c>
      <c r="R20">
        <f t="shared" si="3"/>
        <v>53.757918999999994</v>
      </c>
      <c r="S20">
        <f t="shared" si="4"/>
        <v>61.698813999999999</v>
      </c>
      <c r="T20">
        <f t="shared" si="5"/>
        <v>0.13913800000000001</v>
      </c>
      <c r="U20">
        <f t="shared" si="6"/>
        <v>1.6680969999999999</v>
      </c>
      <c r="V20">
        <f t="shared" si="7"/>
        <v>0.11149000000000001</v>
      </c>
      <c r="W20">
        <f t="shared" si="8"/>
        <v>0.70620899999999998</v>
      </c>
      <c r="X20">
        <f t="shared" si="9"/>
        <v>20.451973000000002</v>
      </c>
      <c r="Y20">
        <f t="shared" si="10"/>
        <v>19.496065999999999</v>
      </c>
      <c r="Z20">
        <f t="shared" si="11"/>
        <v>25.214130000000001</v>
      </c>
      <c r="AA20">
        <f t="shared" si="12"/>
        <v>26.661228999999999</v>
      </c>
      <c r="AR20"/>
    </row>
    <row r="21" spans="2:44" x14ac:dyDescent="0.25">
      <c r="B21">
        <v>10</v>
      </c>
      <c r="C21">
        <v>8.0902360000000009</v>
      </c>
      <c r="D21">
        <v>7.8298719999999999</v>
      </c>
      <c r="E21">
        <v>7.3225490000000004</v>
      </c>
      <c r="F21">
        <v>7.7217849999999997</v>
      </c>
      <c r="G21">
        <v>0.99390500000000004</v>
      </c>
      <c r="H21">
        <v>2.7578640000000001</v>
      </c>
      <c r="I21">
        <v>0.97273799999999999</v>
      </c>
      <c r="J21">
        <v>1.87341</v>
      </c>
      <c r="K21">
        <v>4.4577470000000003</v>
      </c>
      <c r="L21">
        <v>3.4852590000000001</v>
      </c>
      <c r="M21">
        <v>5.4289009999999998</v>
      </c>
      <c r="N21">
        <v>4.71685</v>
      </c>
      <c r="P21">
        <f t="shared" si="0"/>
        <v>51.244818000000009</v>
      </c>
      <c r="Q21">
        <f t="shared" si="2"/>
        <v>59.879610999999997</v>
      </c>
      <c r="R21">
        <f t="shared" si="3"/>
        <v>61.080467999999996</v>
      </c>
      <c r="S21">
        <f t="shared" si="4"/>
        <v>69.420598999999996</v>
      </c>
      <c r="T21">
        <f t="shared" si="5"/>
        <v>1.133043</v>
      </c>
      <c r="U21">
        <f t="shared" si="6"/>
        <v>4.425961</v>
      </c>
      <c r="V21">
        <f t="shared" si="7"/>
        <v>1.084228</v>
      </c>
      <c r="W21">
        <f t="shared" si="8"/>
        <v>2.5796190000000001</v>
      </c>
      <c r="X21">
        <f t="shared" si="9"/>
        <v>24.909720000000004</v>
      </c>
      <c r="Y21">
        <f t="shared" si="10"/>
        <v>22.981324999999998</v>
      </c>
      <c r="Z21">
        <f t="shared" si="11"/>
        <v>30.643031000000001</v>
      </c>
      <c r="AA21">
        <f t="shared" si="12"/>
        <v>31.378079</v>
      </c>
      <c r="AR21"/>
    </row>
    <row r="22" spans="2:44" x14ac:dyDescent="0.25">
      <c r="B22">
        <v>11.481536</v>
      </c>
      <c r="C22">
        <v>8.2366989999999998</v>
      </c>
      <c r="D22">
        <v>7.6128299999999998</v>
      </c>
      <c r="E22">
        <v>7.0939560000000004</v>
      </c>
      <c r="F22">
        <v>7.199802</v>
      </c>
      <c r="G22">
        <v>2.406326</v>
      </c>
      <c r="H22">
        <v>4.7934539999999997</v>
      </c>
      <c r="I22">
        <v>2.3878819999999998</v>
      </c>
      <c r="J22">
        <v>3.8400660000000002</v>
      </c>
      <c r="K22">
        <v>5.4370750000000001</v>
      </c>
      <c r="L22">
        <v>4.3659160000000004</v>
      </c>
      <c r="M22">
        <v>6.3682639999999999</v>
      </c>
      <c r="N22">
        <v>5.6130740000000001</v>
      </c>
      <c r="P22">
        <f t="shared" si="0"/>
        <v>59.481517000000011</v>
      </c>
      <c r="Q22">
        <f t="shared" si="2"/>
        <v>67.492440999999999</v>
      </c>
      <c r="R22">
        <f t="shared" si="3"/>
        <v>68.174424000000002</v>
      </c>
      <c r="S22">
        <f t="shared" si="4"/>
        <v>76.620401000000001</v>
      </c>
      <c r="T22">
        <f t="shared" si="5"/>
        <v>3.5393689999999998</v>
      </c>
      <c r="U22">
        <f t="shared" si="6"/>
        <v>9.2194149999999997</v>
      </c>
      <c r="V22">
        <f t="shared" si="7"/>
        <v>3.4721099999999998</v>
      </c>
      <c r="W22">
        <f t="shared" si="8"/>
        <v>6.4196850000000003</v>
      </c>
      <c r="X22">
        <f t="shared" si="9"/>
        <v>30.346795000000004</v>
      </c>
      <c r="Y22">
        <f t="shared" si="10"/>
        <v>27.347240999999997</v>
      </c>
      <c r="Z22">
        <f t="shared" si="11"/>
        <v>37.011295000000004</v>
      </c>
      <c r="AA22">
        <f t="shared" si="12"/>
        <v>36.991152999999997</v>
      </c>
      <c r="AR22"/>
    </row>
    <row r="23" spans="2:44" x14ac:dyDescent="0.25">
      <c r="B23">
        <v>13.182567000000001</v>
      </c>
      <c r="C23">
        <v>8.0406440000000003</v>
      </c>
      <c r="D23">
        <v>7.1183540000000001</v>
      </c>
      <c r="E23">
        <v>6.6340149999999998</v>
      </c>
      <c r="F23">
        <v>6.4213959999999997</v>
      </c>
      <c r="G23">
        <v>4.3597720000000004</v>
      </c>
      <c r="H23">
        <v>7.1554630000000001</v>
      </c>
      <c r="I23">
        <v>4.3342929999999997</v>
      </c>
      <c r="J23">
        <v>6.3712869999999997</v>
      </c>
      <c r="K23">
        <v>6.4420789999999997</v>
      </c>
      <c r="L23">
        <v>5.3697220000000003</v>
      </c>
      <c r="M23">
        <v>7.2308519999999996</v>
      </c>
      <c r="N23">
        <v>6.5173379999999996</v>
      </c>
      <c r="P23">
        <f t="shared" si="0"/>
        <v>67.522161000000011</v>
      </c>
      <c r="Q23">
        <f t="shared" si="2"/>
        <v>74.610794999999996</v>
      </c>
      <c r="R23">
        <f t="shared" si="3"/>
        <v>74.808439000000007</v>
      </c>
      <c r="S23">
        <f t="shared" si="4"/>
        <v>83.041797000000003</v>
      </c>
      <c r="T23">
        <f t="shared" si="5"/>
        <v>7.8991410000000002</v>
      </c>
      <c r="U23">
        <f t="shared" si="6"/>
        <v>16.374877999999999</v>
      </c>
      <c r="V23">
        <f t="shared" si="7"/>
        <v>7.8064029999999995</v>
      </c>
      <c r="W23">
        <f t="shared" si="8"/>
        <v>12.790972</v>
      </c>
      <c r="X23">
        <f t="shared" si="9"/>
        <v>36.788874000000007</v>
      </c>
      <c r="Y23">
        <f t="shared" si="10"/>
        <v>32.716963</v>
      </c>
      <c r="Z23">
        <f t="shared" si="11"/>
        <v>44.242147000000003</v>
      </c>
      <c r="AA23">
        <f t="shared" si="12"/>
        <v>43.508490999999999</v>
      </c>
      <c r="AR23"/>
    </row>
    <row r="24" spans="2:44" x14ac:dyDescent="0.25">
      <c r="B24">
        <v>15.135612</v>
      </c>
      <c r="C24">
        <v>7.5027889999999999</v>
      </c>
      <c r="D24">
        <v>6.3713090000000001</v>
      </c>
      <c r="E24">
        <v>5.9646759999999999</v>
      </c>
      <c r="F24">
        <v>5.4315119999999997</v>
      </c>
      <c r="G24">
        <v>6.7453690000000002</v>
      </c>
      <c r="H24">
        <v>9.5804539999999996</v>
      </c>
      <c r="I24">
        <v>6.6985599999999996</v>
      </c>
      <c r="J24">
        <v>9.1927869999999992</v>
      </c>
      <c r="K24">
        <v>7.3937249999999999</v>
      </c>
      <c r="L24">
        <v>6.4369100000000001</v>
      </c>
      <c r="M24">
        <v>7.9272119999999999</v>
      </c>
      <c r="N24">
        <v>7.3403559999999999</v>
      </c>
      <c r="P24">
        <f t="shared" si="0"/>
        <v>75.024950000000018</v>
      </c>
      <c r="Q24">
        <f t="shared" si="2"/>
        <v>80.982103999999993</v>
      </c>
      <c r="R24">
        <f t="shared" si="3"/>
        <v>80.773115000000004</v>
      </c>
      <c r="S24">
        <f t="shared" si="4"/>
        <v>88.473309</v>
      </c>
      <c r="T24">
        <f t="shared" si="5"/>
        <v>14.64451</v>
      </c>
      <c r="U24">
        <f t="shared" si="6"/>
        <v>25.955331999999999</v>
      </c>
      <c r="V24">
        <f t="shared" si="7"/>
        <v>14.504963</v>
      </c>
      <c r="W24">
        <f t="shared" si="8"/>
        <v>21.983758999999999</v>
      </c>
      <c r="X24">
        <f t="shared" si="9"/>
        <v>44.18259900000001</v>
      </c>
      <c r="Y24">
        <f t="shared" si="10"/>
        <v>39.153872999999997</v>
      </c>
      <c r="Z24">
        <f t="shared" si="11"/>
        <v>52.169359</v>
      </c>
      <c r="AA24">
        <f t="shared" si="12"/>
        <v>50.848846999999999</v>
      </c>
      <c r="AR24"/>
    </row>
    <row r="25" spans="2:44" x14ac:dyDescent="0.25">
      <c r="B25">
        <v>17.378008000000001</v>
      </c>
      <c r="C25">
        <v>6.6855599999999997</v>
      </c>
      <c r="D25">
        <v>5.4585309999999998</v>
      </c>
      <c r="E25">
        <v>5.1608840000000002</v>
      </c>
      <c r="F25">
        <v>4.343934</v>
      </c>
      <c r="G25">
        <v>9.1797640000000005</v>
      </c>
      <c r="H25">
        <v>11.578476999999999</v>
      </c>
      <c r="I25">
        <v>9.0996240000000004</v>
      </c>
      <c r="J25">
        <v>11.706109</v>
      </c>
      <c r="K25">
        <v>8.1372999999999998</v>
      </c>
      <c r="L25">
        <v>7.4121649999999999</v>
      </c>
      <c r="M25">
        <v>8.323658</v>
      </c>
      <c r="N25">
        <v>7.9288319999999999</v>
      </c>
      <c r="P25">
        <f t="shared" si="0"/>
        <v>81.710510000000014</v>
      </c>
      <c r="Q25">
        <f t="shared" si="2"/>
        <v>86.440634999999986</v>
      </c>
      <c r="R25">
        <f t="shared" si="3"/>
        <v>85.933999</v>
      </c>
      <c r="S25">
        <f t="shared" si="4"/>
        <v>92.817243000000005</v>
      </c>
      <c r="T25">
        <f t="shared" si="5"/>
        <v>23.824274000000003</v>
      </c>
      <c r="U25">
        <f t="shared" si="6"/>
        <v>37.533808999999998</v>
      </c>
      <c r="V25">
        <f t="shared" si="7"/>
        <v>23.604587000000002</v>
      </c>
      <c r="W25">
        <f t="shared" si="8"/>
        <v>33.689867999999997</v>
      </c>
      <c r="X25">
        <f t="shared" si="9"/>
        <v>52.319899000000007</v>
      </c>
      <c r="Y25">
        <f t="shared" si="10"/>
        <v>46.566037999999999</v>
      </c>
      <c r="Z25">
        <f t="shared" si="11"/>
        <v>60.493017000000002</v>
      </c>
      <c r="AA25">
        <f t="shared" si="12"/>
        <v>58.777678999999999</v>
      </c>
      <c r="AR25"/>
    </row>
    <row r="26" spans="2:44" x14ac:dyDescent="0.25">
      <c r="B26">
        <v>19.952622999999999</v>
      </c>
      <c r="C26">
        <v>5.6562910000000004</v>
      </c>
      <c r="D26">
        <v>4.4453610000000001</v>
      </c>
      <c r="E26">
        <v>4.2761849999999999</v>
      </c>
      <c r="F26">
        <v>3.2575859999999999</v>
      </c>
      <c r="G26">
        <v>11.31146</v>
      </c>
      <c r="H26">
        <v>12.774331999999999</v>
      </c>
      <c r="I26">
        <v>11.194318000000001</v>
      </c>
      <c r="J26">
        <v>13.389961</v>
      </c>
      <c r="K26">
        <v>8.5606469999999995</v>
      </c>
      <c r="L26">
        <v>8.1689159999999994</v>
      </c>
      <c r="M26">
        <v>8.3374290000000002</v>
      </c>
      <c r="N26">
        <v>8.1734299999999998</v>
      </c>
      <c r="P26">
        <f t="shared" si="0"/>
        <v>87.366801000000009</v>
      </c>
      <c r="Q26">
        <f t="shared" si="2"/>
        <v>90.885995999999992</v>
      </c>
      <c r="R26">
        <f t="shared" si="3"/>
        <v>90.210183999999998</v>
      </c>
      <c r="S26">
        <f t="shared" si="4"/>
        <v>96.074829000000008</v>
      </c>
      <c r="T26">
        <f t="shared" si="5"/>
        <v>35.135733999999999</v>
      </c>
      <c r="U26">
        <f t="shared" si="6"/>
        <v>50.308140999999999</v>
      </c>
      <c r="V26">
        <f t="shared" si="7"/>
        <v>34.798905000000005</v>
      </c>
      <c r="W26">
        <f t="shared" si="8"/>
        <v>47.079828999999997</v>
      </c>
      <c r="X26">
        <f t="shared" si="9"/>
        <v>60.88054600000001</v>
      </c>
      <c r="Y26">
        <f t="shared" si="10"/>
        <v>54.734954000000002</v>
      </c>
      <c r="Z26">
        <f t="shared" si="11"/>
        <v>68.830445999999995</v>
      </c>
      <c r="AA26">
        <f t="shared" si="12"/>
        <v>66.951109000000002</v>
      </c>
      <c r="AR26"/>
    </row>
    <row r="27" spans="2:44" x14ac:dyDescent="0.25">
      <c r="B27">
        <v>22.908677000000001</v>
      </c>
      <c r="C27">
        <v>4.5422229999999999</v>
      </c>
      <c r="D27">
        <v>3.4434659999999999</v>
      </c>
      <c r="E27">
        <v>3.4009659999999999</v>
      </c>
      <c r="F27">
        <v>2.2262749999999998</v>
      </c>
      <c r="G27">
        <v>12.674272999999999</v>
      </c>
      <c r="H27">
        <v>12.85994</v>
      </c>
      <c r="I27">
        <v>12.532019999999999</v>
      </c>
      <c r="J27">
        <v>13.775243</v>
      </c>
      <c r="K27">
        <v>8.5545200000000001</v>
      </c>
      <c r="L27">
        <v>8.5502800000000008</v>
      </c>
      <c r="M27">
        <v>7.9231389999999999</v>
      </c>
      <c r="N27">
        <v>7.9844410000000003</v>
      </c>
      <c r="P27">
        <f t="shared" si="0"/>
        <v>91.909024000000016</v>
      </c>
      <c r="Q27">
        <f t="shared" si="2"/>
        <v>94.329461999999992</v>
      </c>
      <c r="R27">
        <f t="shared" si="3"/>
        <v>93.611149999999995</v>
      </c>
      <c r="S27">
        <f t="shared" si="4"/>
        <v>98.301104000000009</v>
      </c>
      <c r="T27">
        <f t="shared" si="5"/>
        <v>47.810006999999999</v>
      </c>
      <c r="U27">
        <f t="shared" si="6"/>
        <v>63.168081000000001</v>
      </c>
      <c r="V27">
        <f t="shared" si="7"/>
        <v>47.330925000000008</v>
      </c>
      <c r="W27">
        <f t="shared" si="8"/>
        <v>60.855071999999993</v>
      </c>
      <c r="X27">
        <f t="shared" si="9"/>
        <v>69.435066000000006</v>
      </c>
      <c r="Y27">
        <f t="shared" si="10"/>
        <v>63.285234000000003</v>
      </c>
      <c r="Z27">
        <f t="shared" si="11"/>
        <v>76.753585000000001</v>
      </c>
      <c r="AA27">
        <f t="shared" si="12"/>
        <v>74.935550000000006</v>
      </c>
      <c r="AR27"/>
    </row>
    <row r="28" spans="2:44" x14ac:dyDescent="0.25">
      <c r="B28">
        <v>26.302679999999999</v>
      </c>
      <c r="C28">
        <v>3.4349660000000002</v>
      </c>
      <c r="D28">
        <v>2.5108670000000002</v>
      </c>
      <c r="E28">
        <v>2.5838950000000001</v>
      </c>
      <c r="F28">
        <v>1.311083</v>
      </c>
      <c r="G28">
        <v>12.982891</v>
      </c>
      <c r="H28">
        <v>11.791774999999999</v>
      </c>
      <c r="I28">
        <v>12.842755</v>
      </c>
      <c r="J28">
        <v>12.739535999999999</v>
      </c>
      <c r="K28">
        <v>8.0771929999999994</v>
      </c>
      <c r="L28">
        <v>8.4631229999999995</v>
      </c>
      <c r="M28">
        <v>7.0942470000000002</v>
      </c>
      <c r="N28">
        <v>7.3383529999999997</v>
      </c>
      <c r="P28">
        <f t="shared" si="0"/>
        <v>95.343990000000019</v>
      </c>
      <c r="Q28">
        <f t="shared" si="2"/>
        <v>96.840328999999997</v>
      </c>
      <c r="R28">
        <f t="shared" si="3"/>
        <v>96.195044999999993</v>
      </c>
      <c r="S28">
        <f t="shared" si="4"/>
        <v>99.612187000000006</v>
      </c>
      <c r="T28">
        <f t="shared" si="5"/>
        <v>60.792898000000001</v>
      </c>
      <c r="U28">
        <f t="shared" si="6"/>
        <v>74.959856000000002</v>
      </c>
      <c r="V28">
        <f t="shared" si="7"/>
        <v>60.173680000000004</v>
      </c>
      <c r="W28">
        <f t="shared" si="8"/>
        <v>73.594607999999994</v>
      </c>
      <c r="X28">
        <f t="shared" si="9"/>
        <v>77.512259</v>
      </c>
      <c r="Y28">
        <f t="shared" si="10"/>
        <v>71.748356999999999</v>
      </c>
      <c r="Z28">
        <f t="shared" si="11"/>
        <v>83.847831999999997</v>
      </c>
      <c r="AA28">
        <f t="shared" si="12"/>
        <v>82.273903000000004</v>
      </c>
      <c r="AR28"/>
    </row>
    <row r="29" spans="2:44" x14ac:dyDescent="0.25">
      <c r="B29">
        <v>30.199517</v>
      </c>
      <c r="C29">
        <v>2.436928</v>
      </c>
      <c r="D29">
        <v>1.7283630000000001</v>
      </c>
      <c r="E29">
        <v>1.8735999999999999</v>
      </c>
      <c r="F29">
        <v>0.38781300000000002</v>
      </c>
      <c r="G29">
        <v>12.138373</v>
      </c>
      <c r="H29">
        <v>9.8015150000000002</v>
      </c>
      <c r="I29">
        <v>12.037609</v>
      </c>
      <c r="J29">
        <v>10.540039</v>
      </c>
      <c r="K29">
        <v>7.1645310000000002</v>
      </c>
      <c r="L29">
        <v>7.8809959999999997</v>
      </c>
      <c r="M29">
        <v>5.946574</v>
      </c>
      <c r="N29">
        <v>6.2992869999999996</v>
      </c>
      <c r="P29">
        <f t="shared" si="0"/>
        <v>97.780918000000014</v>
      </c>
      <c r="Q29">
        <f t="shared" si="2"/>
        <v>98.568691999999999</v>
      </c>
      <c r="R29">
        <f t="shared" si="3"/>
        <v>98.068644999999989</v>
      </c>
      <c r="S29">
        <f t="shared" si="4"/>
        <v>100</v>
      </c>
      <c r="T29">
        <f t="shared" si="5"/>
        <v>72.931270999999995</v>
      </c>
      <c r="U29">
        <f t="shared" si="6"/>
        <v>84.761370999999997</v>
      </c>
      <c r="V29">
        <f t="shared" si="7"/>
        <v>72.211289000000008</v>
      </c>
      <c r="W29">
        <f t="shared" si="8"/>
        <v>84.134647000000001</v>
      </c>
      <c r="X29">
        <f t="shared" si="9"/>
        <v>84.676789999999997</v>
      </c>
      <c r="Y29">
        <f t="shared" si="10"/>
        <v>79.629352999999995</v>
      </c>
      <c r="Z29">
        <f t="shared" si="11"/>
        <v>89.794405999999995</v>
      </c>
      <c r="AA29">
        <f t="shared" si="12"/>
        <v>88.573190000000011</v>
      </c>
      <c r="AR29"/>
    </row>
    <row r="30" spans="2:44" x14ac:dyDescent="0.25">
      <c r="B30">
        <v>34.673684999999999</v>
      </c>
      <c r="C30">
        <v>1.602922</v>
      </c>
      <c r="D30">
        <v>1.0728249999999999</v>
      </c>
      <c r="E30">
        <v>1.289752</v>
      </c>
      <c r="F30">
        <v>0</v>
      </c>
      <c r="G30">
        <v>10.298556</v>
      </c>
      <c r="H30">
        <v>7.2870309999999998</v>
      </c>
      <c r="I30">
        <v>10.271910999999999</v>
      </c>
      <c r="J30">
        <v>7.6790760000000002</v>
      </c>
      <c r="K30">
        <v>5.9211400000000003</v>
      </c>
      <c r="L30">
        <v>6.855702</v>
      </c>
      <c r="M30">
        <v>4.6076639999999998</v>
      </c>
      <c r="N30">
        <v>4.9796129999999996</v>
      </c>
      <c r="P30">
        <f t="shared" si="0"/>
        <v>99.383840000000021</v>
      </c>
      <c r="Q30">
        <f t="shared" si="2"/>
        <v>99.641516999999993</v>
      </c>
      <c r="R30">
        <f t="shared" si="3"/>
        <v>99.358396999999997</v>
      </c>
      <c r="S30">
        <f t="shared" si="4"/>
        <v>100</v>
      </c>
      <c r="T30">
        <f t="shared" si="5"/>
        <v>83.229827</v>
      </c>
      <c r="U30">
        <f t="shared" si="6"/>
        <v>92.048401999999996</v>
      </c>
      <c r="V30">
        <f t="shared" si="7"/>
        <v>82.483200000000011</v>
      </c>
      <c r="W30">
        <f t="shared" si="8"/>
        <v>91.813722999999996</v>
      </c>
      <c r="X30">
        <f t="shared" si="9"/>
        <v>90.597929999999991</v>
      </c>
      <c r="Y30">
        <f t="shared" si="10"/>
        <v>86.485054999999988</v>
      </c>
      <c r="Z30">
        <f t="shared" si="11"/>
        <v>94.402069999999995</v>
      </c>
      <c r="AA30">
        <f t="shared" si="12"/>
        <v>93.552803000000011</v>
      </c>
      <c r="AR30"/>
    </row>
    <row r="31" spans="2:44" x14ac:dyDescent="0.25">
      <c r="B31">
        <v>39.810716999999997</v>
      </c>
      <c r="C31">
        <v>0.61616300000000002</v>
      </c>
      <c r="D31">
        <v>0.35848400000000002</v>
      </c>
      <c r="E31">
        <v>0.58783399999999997</v>
      </c>
      <c r="F31">
        <v>0</v>
      </c>
      <c r="G31">
        <v>7.8453439999999999</v>
      </c>
      <c r="H31">
        <v>4.7574870000000002</v>
      </c>
      <c r="I31">
        <v>7.9139030000000004</v>
      </c>
      <c r="J31">
        <v>4.8380190000000001</v>
      </c>
      <c r="K31">
        <v>4.4970210000000002</v>
      </c>
      <c r="L31">
        <v>5.5291899999999998</v>
      </c>
      <c r="M31">
        <v>3.2427800000000002</v>
      </c>
      <c r="N31">
        <v>3.5599059999999998</v>
      </c>
      <c r="P31">
        <f t="shared" si="0"/>
        <v>100.00000300000002</v>
      </c>
      <c r="Q31">
        <f t="shared" si="2"/>
        <v>100.000001</v>
      </c>
      <c r="R31">
        <f t="shared" si="3"/>
        <v>99.946230999999997</v>
      </c>
      <c r="S31">
        <f t="shared" si="4"/>
        <v>100</v>
      </c>
      <c r="T31">
        <f t="shared" si="5"/>
        <v>91.075170999999997</v>
      </c>
      <c r="U31">
        <f t="shared" si="6"/>
        <v>96.805888999999993</v>
      </c>
      <c r="V31">
        <f t="shared" si="7"/>
        <v>90.397103000000016</v>
      </c>
      <c r="W31">
        <f t="shared" si="8"/>
        <v>96.651741999999999</v>
      </c>
      <c r="X31">
        <f t="shared" si="9"/>
        <v>95.094950999999995</v>
      </c>
      <c r="Y31">
        <f t="shared" si="10"/>
        <v>92.014244999999988</v>
      </c>
      <c r="Z31">
        <f t="shared" si="11"/>
        <v>97.644849999999991</v>
      </c>
      <c r="AA31">
        <f t="shared" si="12"/>
        <v>97.112709000000009</v>
      </c>
      <c r="AR31"/>
    </row>
    <row r="32" spans="2:44" x14ac:dyDescent="0.25">
      <c r="B32">
        <v>45.708818999999998</v>
      </c>
      <c r="C32">
        <v>0</v>
      </c>
      <c r="D32">
        <v>0</v>
      </c>
      <c r="E32">
        <v>5.3769999999999998E-2</v>
      </c>
      <c r="F32">
        <v>0</v>
      </c>
      <c r="G32">
        <v>5.2529640000000004</v>
      </c>
      <c r="H32">
        <v>2.5175339999999999</v>
      </c>
      <c r="I32">
        <v>5.4088620000000001</v>
      </c>
      <c r="J32">
        <v>2.5405609999999998</v>
      </c>
      <c r="K32">
        <v>3.099386</v>
      </c>
      <c r="L32">
        <v>4.0719969999999996</v>
      </c>
      <c r="M32">
        <v>1.8610469999999999</v>
      </c>
      <c r="N32">
        <v>2.1462539999999999</v>
      </c>
      <c r="P32">
        <f t="shared" si="0"/>
        <v>100.00000300000002</v>
      </c>
      <c r="Q32">
        <f t="shared" si="2"/>
        <v>100.000001</v>
      </c>
      <c r="R32">
        <f t="shared" si="3"/>
        <v>100.000001</v>
      </c>
      <c r="S32">
        <f t="shared" si="4"/>
        <v>100</v>
      </c>
      <c r="T32">
        <f t="shared" si="5"/>
        <v>96.328135000000003</v>
      </c>
      <c r="U32">
        <f t="shared" si="6"/>
        <v>99.323422999999991</v>
      </c>
      <c r="V32">
        <f t="shared" si="7"/>
        <v>95.805965000000015</v>
      </c>
      <c r="W32">
        <f t="shared" si="8"/>
        <v>99.192302999999995</v>
      </c>
      <c r="X32">
        <f t="shared" si="9"/>
        <v>98.19433699999999</v>
      </c>
      <c r="Y32">
        <f t="shared" si="10"/>
        <v>96.086241999999984</v>
      </c>
      <c r="Z32">
        <f t="shared" si="11"/>
        <v>99.50589699999999</v>
      </c>
      <c r="AA32">
        <f t="shared" si="12"/>
        <v>99.258963000000008</v>
      </c>
      <c r="AR32"/>
    </row>
    <row r="33" spans="2:44" x14ac:dyDescent="0.25">
      <c r="B33">
        <v>52.480746000000003</v>
      </c>
      <c r="C33">
        <v>0</v>
      </c>
      <c r="D33">
        <v>0</v>
      </c>
      <c r="E33">
        <v>0</v>
      </c>
      <c r="F33">
        <v>0</v>
      </c>
      <c r="G33">
        <v>2.8797169999999999</v>
      </c>
      <c r="H33">
        <v>0.67123999999999995</v>
      </c>
      <c r="I33">
        <v>3.1062189999999998</v>
      </c>
      <c r="J33">
        <v>0.79958499999999999</v>
      </c>
      <c r="K33">
        <v>1.677395</v>
      </c>
      <c r="L33">
        <v>2.6401940000000002</v>
      </c>
      <c r="M33">
        <v>0.49410700000000002</v>
      </c>
      <c r="N33">
        <v>0.73327500000000001</v>
      </c>
      <c r="P33">
        <f t="shared" si="0"/>
        <v>100.00000300000002</v>
      </c>
      <c r="Q33">
        <f t="shared" si="2"/>
        <v>100.000001</v>
      </c>
      <c r="R33">
        <f t="shared" si="3"/>
        <v>100.000001</v>
      </c>
      <c r="S33">
        <f t="shared" si="4"/>
        <v>100</v>
      </c>
      <c r="T33">
        <f t="shared" si="5"/>
        <v>99.207852000000003</v>
      </c>
      <c r="U33">
        <f t="shared" si="6"/>
        <v>99.994662999999989</v>
      </c>
      <c r="V33">
        <f t="shared" si="7"/>
        <v>98.912184000000011</v>
      </c>
      <c r="W33">
        <f t="shared" si="8"/>
        <v>99.991887999999989</v>
      </c>
      <c r="X33">
        <f t="shared" si="9"/>
        <v>99.871731999999994</v>
      </c>
      <c r="Y33">
        <f t="shared" si="10"/>
        <v>98.726435999999978</v>
      </c>
      <c r="Z33">
        <f t="shared" si="11"/>
        <v>100.00000399999999</v>
      </c>
      <c r="AA33">
        <f t="shared" si="12"/>
        <v>99.992238000000015</v>
      </c>
      <c r="AR33"/>
    </row>
    <row r="34" spans="2:44" x14ac:dyDescent="0.25">
      <c r="B34">
        <v>60.255958999999997</v>
      </c>
      <c r="C34">
        <v>0</v>
      </c>
      <c r="D34">
        <v>0</v>
      </c>
      <c r="E34">
        <v>0</v>
      </c>
      <c r="F34">
        <v>0</v>
      </c>
      <c r="G34">
        <v>0.78104200000000001</v>
      </c>
      <c r="H34">
        <v>5.3340000000000002E-3</v>
      </c>
      <c r="I34">
        <v>1.063544</v>
      </c>
      <c r="J34">
        <v>8.1130000000000004E-3</v>
      </c>
      <c r="K34">
        <v>0.12826799999999999</v>
      </c>
      <c r="L34">
        <v>1.2349380000000001</v>
      </c>
      <c r="M34">
        <v>0</v>
      </c>
      <c r="N34">
        <v>7.7629999999999999E-3</v>
      </c>
      <c r="P34">
        <f t="shared" si="0"/>
        <v>100.00000300000002</v>
      </c>
      <c r="Q34">
        <f t="shared" si="2"/>
        <v>100.000001</v>
      </c>
      <c r="R34">
        <f t="shared" si="3"/>
        <v>100.000001</v>
      </c>
      <c r="S34">
        <f t="shared" si="4"/>
        <v>100</v>
      </c>
      <c r="T34">
        <f t="shared" si="5"/>
        <v>99.988894000000002</v>
      </c>
      <c r="U34">
        <f t="shared" si="6"/>
        <v>99.999996999999993</v>
      </c>
      <c r="V34">
        <f t="shared" si="7"/>
        <v>99.975728000000004</v>
      </c>
      <c r="W34">
        <f t="shared" si="8"/>
        <v>100.00000099999998</v>
      </c>
      <c r="X34">
        <f t="shared" si="9"/>
        <v>100</v>
      </c>
      <c r="Y34">
        <f t="shared" si="10"/>
        <v>99.961373999999978</v>
      </c>
      <c r="Z34">
        <f t="shared" si="11"/>
        <v>100.00000399999999</v>
      </c>
      <c r="AA34">
        <f t="shared" si="12"/>
        <v>100.00000100000001</v>
      </c>
      <c r="AR34"/>
    </row>
    <row r="35" spans="2:44" x14ac:dyDescent="0.25">
      <c r="B35">
        <v>69.183097000000004</v>
      </c>
      <c r="C35">
        <v>0</v>
      </c>
      <c r="D35">
        <v>0</v>
      </c>
      <c r="E35">
        <v>0</v>
      </c>
      <c r="F35">
        <v>0</v>
      </c>
      <c r="G35">
        <v>1.1107000000000001E-2</v>
      </c>
      <c r="H35">
        <v>0</v>
      </c>
      <c r="I35">
        <v>2.4271999999999998E-2</v>
      </c>
      <c r="J35">
        <v>0</v>
      </c>
      <c r="K35">
        <v>0</v>
      </c>
      <c r="L35">
        <v>3.8625E-2</v>
      </c>
      <c r="M35">
        <v>0</v>
      </c>
      <c r="N35">
        <v>0</v>
      </c>
      <c r="P35">
        <f t="shared" si="0"/>
        <v>100.00000300000002</v>
      </c>
      <c r="Q35">
        <f t="shared" si="2"/>
        <v>100.000001</v>
      </c>
      <c r="R35">
        <f t="shared" si="3"/>
        <v>100.000001</v>
      </c>
      <c r="S35">
        <f t="shared" si="4"/>
        <v>100</v>
      </c>
      <c r="T35">
        <f t="shared" si="5"/>
        <v>100.000001</v>
      </c>
      <c r="U35">
        <f t="shared" si="6"/>
        <v>99.999996999999993</v>
      </c>
      <c r="V35">
        <f t="shared" si="7"/>
        <v>100</v>
      </c>
      <c r="W35">
        <f t="shared" si="8"/>
        <v>100.00000099999998</v>
      </c>
      <c r="X35">
        <f t="shared" si="9"/>
        <v>100</v>
      </c>
      <c r="Y35">
        <f t="shared" si="10"/>
        <v>99.999998999999974</v>
      </c>
      <c r="Z35">
        <f t="shared" si="11"/>
        <v>100.00000399999999</v>
      </c>
      <c r="AA35">
        <f t="shared" si="12"/>
        <v>100.00000100000001</v>
      </c>
      <c r="AR35"/>
    </row>
    <row r="36" spans="2:44" x14ac:dyDescent="0.25">
      <c r="B36">
        <v>79.432822999999999</v>
      </c>
      <c r="C36">
        <v>0</v>
      </c>
      <c r="D36">
        <v>0</v>
      </c>
      <c r="E36">
        <v>0</v>
      </c>
      <c r="F36">
        <v>0</v>
      </c>
      <c r="G36">
        <v>0</v>
      </c>
      <c r="H36">
        <v>0</v>
      </c>
      <c r="I36">
        <v>0</v>
      </c>
      <c r="J36">
        <v>0</v>
      </c>
      <c r="K36">
        <v>0</v>
      </c>
      <c r="L36">
        <v>0</v>
      </c>
      <c r="M36">
        <v>0</v>
      </c>
      <c r="N36">
        <v>0</v>
      </c>
      <c r="P36">
        <f t="shared" si="0"/>
        <v>100.00000300000002</v>
      </c>
      <c r="Q36">
        <f t="shared" si="2"/>
        <v>100.000001</v>
      </c>
      <c r="R36">
        <f t="shared" si="3"/>
        <v>100.000001</v>
      </c>
      <c r="S36">
        <f t="shared" si="4"/>
        <v>100</v>
      </c>
      <c r="T36">
        <f t="shared" si="5"/>
        <v>100.000001</v>
      </c>
      <c r="U36">
        <f t="shared" si="6"/>
        <v>99.999996999999993</v>
      </c>
      <c r="V36">
        <f t="shared" si="7"/>
        <v>100</v>
      </c>
      <c r="W36">
        <f t="shared" si="8"/>
        <v>100.00000099999998</v>
      </c>
      <c r="X36">
        <f t="shared" si="9"/>
        <v>100</v>
      </c>
      <c r="Y36">
        <f t="shared" si="10"/>
        <v>99.999998999999974</v>
      </c>
      <c r="Z36">
        <f t="shared" si="11"/>
        <v>100.00000399999999</v>
      </c>
      <c r="AA36">
        <f t="shared" si="12"/>
        <v>100.00000100000001</v>
      </c>
      <c r="AR36"/>
    </row>
    <row r="37" spans="2:44" x14ac:dyDescent="0.25">
      <c r="B37">
        <v>91.201083999999994</v>
      </c>
      <c r="C37">
        <v>0</v>
      </c>
      <c r="D37">
        <v>0</v>
      </c>
      <c r="E37">
        <v>0</v>
      </c>
      <c r="F37">
        <v>0</v>
      </c>
      <c r="G37">
        <v>0</v>
      </c>
      <c r="H37">
        <v>0</v>
      </c>
      <c r="I37">
        <v>0</v>
      </c>
      <c r="J37">
        <v>0</v>
      </c>
      <c r="K37">
        <v>0</v>
      </c>
      <c r="L37">
        <v>0</v>
      </c>
      <c r="M37">
        <v>0</v>
      </c>
      <c r="N37">
        <v>0</v>
      </c>
      <c r="P37">
        <f t="shared" si="0"/>
        <v>100.00000300000002</v>
      </c>
      <c r="Q37">
        <f t="shared" si="2"/>
        <v>100.000001</v>
      </c>
      <c r="R37">
        <f t="shared" si="3"/>
        <v>100.000001</v>
      </c>
      <c r="S37">
        <f t="shared" si="4"/>
        <v>100</v>
      </c>
      <c r="T37">
        <f t="shared" si="5"/>
        <v>100.000001</v>
      </c>
      <c r="U37">
        <f t="shared" si="6"/>
        <v>99.999996999999993</v>
      </c>
      <c r="V37">
        <f t="shared" si="7"/>
        <v>100</v>
      </c>
      <c r="W37">
        <f t="shared" si="8"/>
        <v>100.00000099999998</v>
      </c>
      <c r="X37">
        <f t="shared" si="9"/>
        <v>100</v>
      </c>
      <c r="Y37">
        <f t="shared" si="10"/>
        <v>99.999998999999974</v>
      </c>
      <c r="Z37">
        <f t="shared" si="11"/>
        <v>100.00000399999999</v>
      </c>
      <c r="AA37">
        <f t="shared" si="12"/>
        <v>100.00000100000001</v>
      </c>
      <c r="AR37"/>
    </row>
    <row r="38" spans="2:44" x14ac:dyDescent="0.25">
      <c r="B38">
        <v>104.712855</v>
      </c>
      <c r="C38">
        <v>0</v>
      </c>
      <c r="D38">
        <v>0</v>
      </c>
      <c r="E38">
        <v>0</v>
      </c>
      <c r="F38">
        <v>0</v>
      </c>
      <c r="G38">
        <v>0</v>
      </c>
      <c r="H38">
        <v>0</v>
      </c>
      <c r="I38">
        <v>0</v>
      </c>
      <c r="J38">
        <v>0</v>
      </c>
      <c r="K38">
        <v>0</v>
      </c>
      <c r="L38">
        <v>0</v>
      </c>
      <c r="M38">
        <v>0</v>
      </c>
      <c r="N38">
        <v>0</v>
      </c>
      <c r="P38">
        <f t="shared" si="0"/>
        <v>100.00000300000002</v>
      </c>
      <c r="Q38">
        <f t="shared" si="2"/>
        <v>100.000001</v>
      </c>
      <c r="R38">
        <f t="shared" si="3"/>
        <v>100.000001</v>
      </c>
      <c r="S38">
        <f t="shared" si="4"/>
        <v>100</v>
      </c>
      <c r="T38">
        <f t="shared" si="5"/>
        <v>100.000001</v>
      </c>
      <c r="U38">
        <f t="shared" si="6"/>
        <v>99.999996999999993</v>
      </c>
      <c r="V38">
        <f t="shared" si="7"/>
        <v>100</v>
      </c>
      <c r="W38">
        <f t="shared" si="8"/>
        <v>100.00000099999998</v>
      </c>
      <c r="X38">
        <f t="shared" si="9"/>
        <v>100</v>
      </c>
      <c r="Y38">
        <f t="shared" si="10"/>
        <v>99.999998999999974</v>
      </c>
      <c r="Z38">
        <f t="shared" si="11"/>
        <v>100.00000399999999</v>
      </c>
      <c r="AA38">
        <f t="shared" si="12"/>
        <v>100.00000100000001</v>
      </c>
      <c r="AR38"/>
    </row>
    <row r="39" spans="2:44" x14ac:dyDescent="0.25">
      <c r="B39">
        <v>120.226443</v>
      </c>
      <c r="C39">
        <v>0</v>
      </c>
      <c r="D39">
        <v>0</v>
      </c>
      <c r="E39">
        <v>0</v>
      </c>
      <c r="F39">
        <v>0</v>
      </c>
      <c r="G39">
        <v>0</v>
      </c>
      <c r="H39">
        <v>0</v>
      </c>
      <c r="I39">
        <v>0</v>
      </c>
      <c r="J39">
        <v>0</v>
      </c>
      <c r="K39">
        <v>0</v>
      </c>
      <c r="L39">
        <v>0</v>
      </c>
      <c r="M39">
        <v>0</v>
      </c>
      <c r="N39">
        <v>0</v>
      </c>
      <c r="P39">
        <f t="shared" si="0"/>
        <v>100.00000300000002</v>
      </c>
      <c r="Q39">
        <f t="shared" si="2"/>
        <v>100.000001</v>
      </c>
      <c r="R39">
        <f t="shared" si="3"/>
        <v>100.000001</v>
      </c>
      <c r="S39">
        <f t="shared" si="4"/>
        <v>100</v>
      </c>
      <c r="T39">
        <f t="shared" si="5"/>
        <v>100.000001</v>
      </c>
      <c r="U39">
        <f t="shared" si="6"/>
        <v>99.999996999999993</v>
      </c>
      <c r="V39">
        <f t="shared" si="7"/>
        <v>100</v>
      </c>
      <c r="W39">
        <f t="shared" si="8"/>
        <v>100.00000099999998</v>
      </c>
      <c r="X39">
        <f t="shared" si="9"/>
        <v>100</v>
      </c>
      <c r="Y39">
        <f t="shared" si="10"/>
        <v>99.999998999999974</v>
      </c>
      <c r="Z39">
        <f t="shared" si="11"/>
        <v>100.00000399999999</v>
      </c>
      <c r="AA39">
        <f t="shared" si="12"/>
        <v>100.00000100000001</v>
      </c>
      <c r="AR39"/>
    </row>
    <row r="40" spans="2:44" x14ac:dyDescent="0.25">
      <c r="B40">
        <v>138.03842599999999</v>
      </c>
      <c r="C40">
        <v>0</v>
      </c>
      <c r="D40">
        <v>0</v>
      </c>
      <c r="E40">
        <v>0</v>
      </c>
      <c r="F40">
        <v>0</v>
      </c>
      <c r="G40">
        <v>0</v>
      </c>
      <c r="H40">
        <v>0</v>
      </c>
      <c r="I40">
        <v>0</v>
      </c>
      <c r="J40">
        <v>0</v>
      </c>
      <c r="K40">
        <v>0</v>
      </c>
      <c r="L40">
        <v>0</v>
      </c>
      <c r="M40">
        <v>0</v>
      </c>
      <c r="N40">
        <v>0</v>
      </c>
      <c r="P40">
        <f t="shared" si="0"/>
        <v>100.00000300000002</v>
      </c>
      <c r="Q40">
        <f t="shared" si="2"/>
        <v>100.000001</v>
      </c>
      <c r="R40">
        <f t="shared" si="3"/>
        <v>100.000001</v>
      </c>
      <c r="S40">
        <f t="shared" si="4"/>
        <v>100</v>
      </c>
      <c r="T40">
        <f t="shared" si="5"/>
        <v>100.000001</v>
      </c>
      <c r="U40">
        <f t="shared" si="6"/>
        <v>99.999996999999993</v>
      </c>
      <c r="V40">
        <f t="shared" si="7"/>
        <v>100</v>
      </c>
      <c r="W40">
        <f t="shared" si="8"/>
        <v>100.00000099999998</v>
      </c>
      <c r="X40">
        <f t="shared" si="9"/>
        <v>100</v>
      </c>
      <c r="Y40">
        <f t="shared" si="10"/>
        <v>99.999998999999974</v>
      </c>
      <c r="Z40">
        <f t="shared" si="11"/>
        <v>100.00000399999999</v>
      </c>
      <c r="AA40">
        <f t="shared" si="12"/>
        <v>100.00000100000001</v>
      </c>
      <c r="AR40"/>
    </row>
    <row r="41" spans="2:44" x14ac:dyDescent="0.25">
      <c r="B41">
        <v>158.48931899999999</v>
      </c>
      <c r="C41">
        <v>0</v>
      </c>
      <c r="D41">
        <v>0</v>
      </c>
      <c r="E41">
        <v>0</v>
      </c>
      <c r="F41">
        <v>0</v>
      </c>
      <c r="G41">
        <v>0</v>
      </c>
      <c r="H41">
        <v>0</v>
      </c>
      <c r="I41">
        <v>0</v>
      </c>
      <c r="J41">
        <v>0</v>
      </c>
      <c r="K41">
        <v>0</v>
      </c>
      <c r="L41">
        <v>0</v>
      </c>
      <c r="M41">
        <v>0</v>
      </c>
      <c r="N41">
        <v>0</v>
      </c>
      <c r="P41">
        <f t="shared" si="0"/>
        <v>100.00000300000002</v>
      </c>
      <c r="Q41">
        <f t="shared" si="2"/>
        <v>100.000001</v>
      </c>
      <c r="R41">
        <f t="shared" si="3"/>
        <v>100.000001</v>
      </c>
      <c r="S41">
        <f t="shared" si="4"/>
        <v>100</v>
      </c>
      <c r="T41">
        <f t="shared" si="5"/>
        <v>100.000001</v>
      </c>
      <c r="U41">
        <f t="shared" si="6"/>
        <v>99.999996999999993</v>
      </c>
      <c r="V41">
        <f t="shared" si="7"/>
        <v>100</v>
      </c>
      <c r="W41">
        <f t="shared" si="8"/>
        <v>100.00000099999998</v>
      </c>
      <c r="X41">
        <f t="shared" si="9"/>
        <v>100</v>
      </c>
      <c r="Y41">
        <f t="shared" si="10"/>
        <v>99.999998999999974</v>
      </c>
      <c r="Z41">
        <f t="shared" si="11"/>
        <v>100.00000399999999</v>
      </c>
      <c r="AA41">
        <f t="shared" si="12"/>
        <v>100.00000100000001</v>
      </c>
      <c r="AR41"/>
    </row>
    <row r="42" spans="2:44" x14ac:dyDescent="0.25">
      <c r="B42">
        <v>181.97008600000001</v>
      </c>
      <c r="C42">
        <v>0</v>
      </c>
      <c r="D42">
        <v>0</v>
      </c>
      <c r="E42">
        <v>0</v>
      </c>
      <c r="F42">
        <v>0</v>
      </c>
      <c r="G42">
        <v>0</v>
      </c>
      <c r="H42">
        <v>0</v>
      </c>
      <c r="I42">
        <v>0</v>
      </c>
      <c r="J42">
        <v>0</v>
      </c>
      <c r="K42">
        <v>0</v>
      </c>
      <c r="L42">
        <v>0</v>
      </c>
      <c r="M42">
        <v>0</v>
      </c>
      <c r="N42">
        <v>0</v>
      </c>
      <c r="P42">
        <f t="shared" si="0"/>
        <v>100.00000300000002</v>
      </c>
      <c r="Q42">
        <f t="shared" si="2"/>
        <v>100.000001</v>
      </c>
      <c r="R42">
        <f t="shared" si="3"/>
        <v>100.000001</v>
      </c>
      <c r="S42">
        <f t="shared" si="4"/>
        <v>100</v>
      </c>
      <c r="T42">
        <f t="shared" si="5"/>
        <v>100.000001</v>
      </c>
      <c r="U42">
        <f t="shared" si="6"/>
        <v>99.999996999999993</v>
      </c>
      <c r="V42">
        <f t="shared" si="7"/>
        <v>100</v>
      </c>
      <c r="W42">
        <f t="shared" si="8"/>
        <v>100.00000099999998</v>
      </c>
      <c r="X42">
        <f t="shared" si="9"/>
        <v>100</v>
      </c>
      <c r="Y42">
        <f t="shared" si="10"/>
        <v>99.999998999999974</v>
      </c>
      <c r="Z42">
        <f t="shared" si="11"/>
        <v>100.00000399999999</v>
      </c>
      <c r="AA42">
        <f t="shared" si="12"/>
        <v>100.00000100000001</v>
      </c>
      <c r="AR42"/>
    </row>
    <row r="43" spans="2:44" x14ac:dyDescent="0.25">
      <c r="B43">
        <v>208.92961299999999</v>
      </c>
      <c r="C43">
        <v>0</v>
      </c>
      <c r="D43">
        <v>0</v>
      </c>
      <c r="E43">
        <v>0</v>
      </c>
      <c r="F43">
        <v>0</v>
      </c>
      <c r="G43">
        <v>0</v>
      </c>
      <c r="H43">
        <v>0</v>
      </c>
      <c r="I43">
        <v>0</v>
      </c>
      <c r="J43">
        <v>0</v>
      </c>
      <c r="K43">
        <v>0</v>
      </c>
      <c r="L43">
        <v>0</v>
      </c>
      <c r="M43">
        <v>0</v>
      </c>
      <c r="N43">
        <v>0</v>
      </c>
      <c r="P43">
        <f t="shared" si="0"/>
        <v>100.00000300000002</v>
      </c>
      <c r="Q43">
        <f t="shared" si="2"/>
        <v>100.000001</v>
      </c>
      <c r="R43">
        <f t="shared" si="3"/>
        <v>100.000001</v>
      </c>
      <c r="S43">
        <f t="shared" si="4"/>
        <v>100</v>
      </c>
      <c r="T43">
        <f t="shared" si="5"/>
        <v>100.000001</v>
      </c>
      <c r="U43">
        <f t="shared" si="6"/>
        <v>99.999996999999993</v>
      </c>
      <c r="V43">
        <f t="shared" si="7"/>
        <v>100</v>
      </c>
      <c r="W43">
        <f t="shared" si="8"/>
        <v>100.00000099999998</v>
      </c>
      <c r="X43">
        <f t="shared" si="9"/>
        <v>100</v>
      </c>
      <c r="Y43">
        <f t="shared" si="10"/>
        <v>99.999998999999974</v>
      </c>
      <c r="Z43">
        <f t="shared" si="11"/>
        <v>100.00000399999999</v>
      </c>
      <c r="AA43">
        <f t="shared" si="12"/>
        <v>100.00000100000001</v>
      </c>
      <c r="AR43"/>
    </row>
    <row r="44" spans="2:44" x14ac:dyDescent="0.25">
      <c r="B44">
        <v>239.88329200000001</v>
      </c>
      <c r="C44">
        <v>0</v>
      </c>
      <c r="D44">
        <v>0</v>
      </c>
      <c r="E44">
        <v>0</v>
      </c>
      <c r="F44">
        <v>0</v>
      </c>
      <c r="G44">
        <v>0</v>
      </c>
      <c r="H44">
        <v>0</v>
      </c>
      <c r="I44">
        <v>0</v>
      </c>
      <c r="J44">
        <v>0</v>
      </c>
      <c r="K44">
        <v>0</v>
      </c>
      <c r="L44">
        <v>0</v>
      </c>
      <c r="M44">
        <v>0</v>
      </c>
      <c r="N44">
        <v>0</v>
      </c>
      <c r="P44">
        <f t="shared" si="0"/>
        <v>100.00000300000002</v>
      </c>
      <c r="Q44">
        <f t="shared" si="2"/>
        <v>100.000001</v>
      </c>
      <c r="R44">
        <f t="shared" si="3"/>
        <v>100.000001</v>
      </c>
      <c r="S44">
        <f t="shared" si="4"/>
        <v>100</v>
      </c>
      <c r="T44">
        <f t="shared" si="5"/>
        <v>100.000001</v>
      </c>
      <c r="U44">
        <f t="shared" si="6"/>
        <v>99.999996999999993</v>
      </c>
      <c r="V44">
        <f t="shared" si="7"/>
        <v>100</v>
      </c>
      <c r="W44">
        <f t="shared" si="8"/>
        <v>100.00000099999998</v>
      </c>
      <c r="X44">
        <f t="shared" si="9"/>
        <v>100</v>
      </c>
      <c r="Y44">
        <f t="shared" si="10"/>
        <v>99.999998999999974</v>
      </c>
      <c r="Z44">
        <f t="shared" si="11"/>
        <v>100.00000399999999</v>
      </c>
      <c r="AA44">
        <f t="shared" si="12"/>
        <v>100.00000100000001</v>
      </c>
      <c r="AR44"/>
    </row>
    <row r="45" spans="2:44" x14ac:dyDescent="0.25">
      <c r="B45">
        <v>275.42286999999999</v>
      </c>
      <c r="C45">
        <v>0</v>
      </c>
      <c r="D45">
        <v>0</v>
      </c>
      <c r="E45">
        <v>0</v>
      </c>
      <c r="F45">
        <v>0</v>
      </c>
      <c r="G45">
        <v>0</v>
      </c>
      <c r="H45">
        <v>0</v>
      </c>
      <c r="I45">
        <v>0</v>
      </c>
      <c r="J45">
        <v>0</v>
      </c>
      <c r="K45">
        <v>0</v>
      </c>
      <c r="L45">
        <v>0</v>
      </c>
      <c r="M45">
        <v>0</v>
      </c>
      <c r="N45">
        <v>0</v>
      </c>
      <c r="P45">
        <f t="shared" si="0"/>
        <v>100.00000300000002</v>
      </c>
      <c r="Q45">
        <f t="shared" si="2"/>
        <v>100.000001</v>
      </c>
      <c r="R45">
        <f t="shared" si="3"/>
        <v>100.000001</v>
      </c>
      <c r="S45">
        <f t="shared" si="4"/>
        <v>100</v>
      </c>
      <c r="T45">
        <f t="shared" si="5"/>
        <v>100.000001</v>
      </c>
      <c r="U45">
        <f t="shared" si="6"/>
        <v>99.999996999999993</v>
      </c>
      <c r="V45">
        <f t="shared" si="7"/>
        <v>100</v>
      </c>
      <c r="W45">
        <f t="shared" si="8"/>
        <v>100.00000099999998</v>
      </c>
      <c r="X45">
        <f t="shared" si="9"/>
        <v>100</v>
      </c>
      <c r="Y45">
        <f t="shared" si="10"/>
        <v>99.999998999999974</v>
      </c>
      <c r="Z45">
        <f t="shared" si="11"/>
        <v>100.00000399999999</v>
      </c>
      <c r="AA45">
        <f t="shared" si="12"/>
        <v>100.00000100000001</v>
      </c>
      <c r="AR45"/>
    </row>
    <row r="46" spans="2:44" x14ac:dyDescent="0.25">
      <c r="B46">
        <v>316.22776599999997</v>
      </c>
      <c r="C46">
        <v>0</v>
      </c>
      <c r="D46">
        <v>0</v>
      </c>
      <c r="E46">
        <v>0</v>
      </c>
      <c r="F46">
        <v>0</v>
      </c>
      <c r="G46">
        <v>0</v>
      </c>
      <c r="H46">
        <v>0</v>
      </c>
      <c r="I46">
        <v>0</v>
      </c>
      <c r="J46">
        <v>0</v>
      </c>
      <c r="K46">
        <v>0</v>
      </c>
      <c r="L46">
        <v>0</v>
      </c>
      <c r="M46">
        <v>0</v>
      </c>
      <c r="N46">
        <v>0</v>
      </c>
      <c r="P46">
        <f t="shared" si="0"/>
        <v>100.00000300000002</v>
      </c>
      <c r="Q46">
        <f t="shared" si="2"/>
        <v>100.000001</v>
      </c>
      <c r="R46">
        <f t="shared" si="3"/>
        <v>100.000001</v>
      </c>
      <c r="S46">
        <f t="shared" si="4"/>
        <v>100</v>
      </c>
      <c r="T46">
        <f t="shared" si="5"/>
        <v>100.000001</v>
      </c>
      <c r="U46">
        <f t="shared" si="6"/>
        <v>99.999996999999993</v>
      </c>
      <c r="V46">
        <f t="shared" si="7"/>
        <v>100</v>
      </c>
      <c r="W46">
        <f t="shared" si="8"/>
        <v>100.00000099999998</v>
      </c>
      <c r="X46">
        <f t="shared" si="9"/>
        <v>100</v>
      </c>
      <c r="Y46">
        <f t="shared" si="10"/>
        <v>99.999998999999974</v>
      </c>
      <c r="Z46">
        <f t="shared" si="11"/>
        <v>100.00000399999999</v>
      </c>
      <c r="AA46">
        <f t="shared" si="12"/>
        <v>100.00000100000001</v>
      </c>
      <c r="AR46"/>
    </row>
    <row r="47" spans="2:44" x14ac:dyDescent="0.25">
      <c r="B47">
        <v>363.07805500000001</v>
      </c>
      <c r="C47">
        <v>0</v>
      </c>
      <c r="D47">
        <v>0</v>
      </c>
      <c r="E47">
        <v>0</v>
      </c>
      <c r="F47">
        <v>0</v>
      </c>
      <c r="G47">
        <v>0</v>
      </c>
      <c r="H47">
        <v>0</v>
      </c>
      <c r="I47">
        <v>0</v>
      </c>
      <c r="J47">
        <v>0</v>
      </c>
      <c r="K47">
        <v>0</v>
      </c>
      <c r="L47">
        <v>0</v>
      </c>
      <c r="M47">
        <v>0</v>
      </c>
      <c r="N47">
        <v>0</v>
      </c>
      <c r="P47">
        <f t="shared" si="0"/>
        <v>100.00000300000002</v>
      </c>
      <c r="Q47">
        <f t="shared" si="2"/>
        <v>100.000001</v>
      </c>
      <c r="R47">
        <f t="shared" si="3"/>
        <v>100.000001</v>
      </c>
      <c r="S47">
        <f t="shared" si="4"/>
        <v>100</v>
      </c>
      <c r="T47">
        <f t="shared" si="5"/>
        <v>100.000001</v>
      </c>
      <c r="U47">
        <f t="shared" si="6"/>
        <v>99.999996999999993</v>
      </c>
      <c r="V47">
        <f t="shared" si="7"/>
        <v>100</v>
      </c>
      <c r="W47">
        <f t="shared" si="8"/>
        <v>100.00000099999998</v>
      </c>
      <c r="X47">
        <f t="shared" si="9"/>
        <v>100</v>
      </c>
      <c r="Y47">
        <f t="shared" si="10"/>
        <v>99.999998999999974</v>
      </c>
      <c r="Z47">
        <f t="shared" si="11"/>
        <v>100.00000399999999</v>
      </c>
      <c r="AA47">
        <f t="shared" si="12"/>
        <v>100.00000100000001</v>
      </c>
      <c r="AR47"/>
    </row>
    <row r="48" spans="2:44" x14ac:dyDescent="0.25">
      <c r="B48">
        <v>416.86938300000003</v>
      </c>
      <c r="C48">
        <v>0</v>
      </c>
      <c r="D48">
        <v>0</v>
      </c>
      <c r="E48">
        <v>0</v>
      </c>
      <c r="F48">
        <v>0</v>
      </c>
      <c r="G48">
        <v>0</v>
      </c>
      <c r="H48">
        <v>0</v>
      </c>
      <c r="I48">
        <v>0</v>
      </c>
      <c r="J48">
        <v>0</v>
      </c>
      <c r="K48">
        <v>0</v>
      </c>
      <c r="L48">
        <v>0</v>
      </c>
      <c r="M48">
        <v>0</v>
      </c>
      <c r="N48">
        <v>0</v>
      </c>
      <c r="P48">
        <f t="shared" si="0"/>
        <v>100.00000300000002</v>
      </c>
      <c r="Q48">
        <f t="shared" si="2"/>
        <v>100.000001</v>
      </c>
      <c r="R48">
        <f t="shared" si="3"/>
        <v>100.000001</v>
      </c>
      <c r="S48">
        <f t="shared" si="4"/>
        <v>100</v>
      </c>
      <c r="T48">
        <f t="shared" si="5"/>
        <v>100.000001</v>
      </c>
      <c r="U48">
        <f t="shared" si="6"/>
        <v>99.999996999999993</v>
      </c>
      <c r="V48">
        <f t="shared" si="7"/>
        <v>100</v>
      </c>
      <c r="W48">
        <f t="shared" si="8"/>
        <v>100.00000099999998</v>
      </c>
      <c r="X48">
        <f t="shared" si="9"/>
        <v>100</v>
      </c>
      <c r="Y48">
        <f t="shared" si="10"/>
        <v>99.999998999999974</v>
      </c>
      <c r="Z48">
        <f t="shared" si="11"/>
        <v>100.00000399999999</v>
      </c>
      <c r="AA48">
        <f t="shared" si="12"/>
        <v>100.00000100000001</v>
      </c>
      <c r="AR48"/>
    </row>
    <row r="49" spans="2:44" x14ac:dyDescent="0.25">
      <c r="B49">
        <v>478.63009199999999</v>
      </c>
      <c r="C49">
        <v>0</v>
      </c>
      <c r="D49">
        <v>0</v>
      </c>
      <c r="E49">
        <v>0</v>
      </c>
      <c r="F49">
        <v>0</v>
      </c>
      <c r="G49">
        <v>0</v>
      </c>
      <c r="H49">
        <v>0</v>
      </c>
      <c r="I49">
        <v>0</v>
      </c>
      <c r="J49">
        <v>0</v>
      </c>
      <c r="K49">
        <v>0</v>
      </c>
      <c r="L49">
        <v>0</v>
      </c>
      <c r="M49">
        <v>0</v>
      </c>
      <c r="N49">
        <v>0</v>
      </c>
      <c r="P49">
        <f t="shared" si="0"/>
        <v>100.00000300000002</v>
      </c>
      <c r="Q49">
        <f t="shared" si="2"/>
        <v>100.000001</v>
      </c>
      <c r="R49">
        <f t="shared" si="3"/>
        <v>100.000001</v>
      </c>
      <c r="S49">
        <f t="shared" si="4"/>
        <v>100</v>
      </c>
      <c r="T49">
        <f t="shared" si="5"/>
        <v>100.000001</v>
      </c>
      <c r="U49">
        <f t="shared" si="6"/>
        <v>99.999996999999993</v>
      </c>
      <c r="V49">
        <f t="shared" si="7"/>
        <v>100</v>
      </c>
      <c r="W49">
        <f t="shared" si="8"/>
        <v>100.00000099999998</v>
      </c>
      <c r="X49">
        <f t="shared" si="9"/>
        <v>100</v>
      </c>
      <c r="Y49">
        <f t="shared" si="10"/>
        <v>99.999998999999974</v>
      </c>
      <c r="Z49">
        <f t="shared" si="11"/>
        <v>100.00000399999999</v>
      </c>
      <c r="AA49">
        <f t="shared" si="12"/>
        <v>100.00000100000001</v>
      </c>
      <c r="AR49"/>
    </row>
    <row r="50" spans="2:44" x14ac:dyDescent="0.25">
      <c r="B50">
        <v>549.54087400000003</v>
      </c>
      <c r="C50">
        <v>0</v>
      </c>
      <c r="D50">
        <v>0</v>
      </c>
      <c r="E50">
        <v>0</v>
      </c>
      <c r="F50">
        <v>0</v>
      </c>
      <c r="G50">
        <v>0</v>
      </c>
      <c r="H50">
        <v>0</v>
      </c>
      <c r="I50">
        <v>0</v>
      </c>
      <c r="J50">
        <v>0</v>
      </c>
      <c r="K50">
        <v>0</v>
      </c>
      <c r="L50">
        <v>0</v>
      </c>
      <c r="M50">
        <v>0</v>
      </c>
      <c r="N50">
        <v>0</v>
      </c>
      <c r="P50">
        <f t="shared" si="0"/>
        <v>100.00000300000002</v>
      </c>
      <c r="Q50">
        <f t="shared" si="2"/>
        <v>100.000001</v>
      </c>
      <c r="R50">
        <f t="shared" si="3"/>
        <v>100.000001</v>
      </c>
      <c r="S50">
        <f t="shared" si="4"/>
        <v>100</v>
      </c>
      <c r="T50">
        <f t="shared" si="5"/>
        <v>100.000001</v>
      </c>
      <c r="U50">
        <f t="shared" si="6"/>
        <v>99.999996999999993</v>
      </c>
      <c r="V50">
        <f t="shared" si="7"/>
        <v>100</v>
      </c>
      <c r="W50">
        <f t="shared" si="8"/>
        <v>100.00000099999998</v>
      </c>
      <c r="X50">
        <f t="shared" si="9"/>
        <v>100</v>
      </c>
      <c r="Y50">
        <f t="shared" si="10"/>
        <v>99.999998999999974</v>
      </c>
      <c r="Z50">
        <f t="shared" si="11"/>
        <v>100.00000399999999</v>
      </c>
      <c r="AA50">
        <f t="shared" si="12"/>
        <v>100.00000100000001</v>
      </c>
      <c r="AR50"/>
    </row>
    <row r="51" spans="2:44" x14ac:dyDescent="0.25">
      <c r="B51">
        <v>630.95734400000003</v>
      </c>
      <c r="C51">
        <v>0</v>
      </c>
      <c r="D51">
        <v>0</v>
      </c>
      <c r="E51">
        <v>0</v>
      </c>
      <c r="F51">
        <v>0</v>
      </c>
      <c r="G51">
        <v>0</v>
      </c>
      <c r="H51">
        <v>0</v>
      </c>
      <c r="I51">
        <v>0</v>
      </c>
      <c r="J51">
        <v>0</v>
      </c>
      <c r="K51">
        <v>0</v>
      </c>
      <c r="L51">
        <v>0</v>
      </c>
      <c r="M51">
        <v>0</v>
      </c>
      <c r="N51">
        <v>0</v>
      </c>
      <c r="P51">
        <f t="shared" si="0"/>
        <v>100.00000300000002</v>
      </c>
      <c r="Q51">
        <f t="shared" si="2"/>
        <v>100.000001</v>
      </c>
      <c r="R51">
        <f t="shared" si="3"/>
        <v>100.000001</v>
      </c>
      <c r="S51">
        <f t="shared" si="4"/>
        <v>100</v>
      </c>
      <c r="T51">
        <f t="shared" si="5"/>
        <v>100.000001</v>
      </c>
      <c r="U51">
        <f t="shared" si="6"/>
        <v>99.999996999999993</v>
      </c>
      <c r="V51">
        <f t="shared" si="7"/>
        <v>100</v>
      </c>
      <c r="W51">
        <f t="shared" si="8"/>
        <v>100.00000099999998</v>
      </c>
      <c r="X51">
        <f t="shared" si="9"/>
        <v>100</v>
      </c>
      <c r="Y51">
        <f t="shared" si="10"/>
        <v>99.999998999999974</v>
      </c>
      <c r="Z51">
        <f t="shared" si="11"/>
        <v>100.00000399999999</v>
      </c>
      <c r="AA51">
        <f t="shared" si="12"/>
        <v>100.00000100000001</v>
      </c>
      <c r="AR51"/>
    </row>
    <row r="52" spans="2:44" x14ac:dyDescent="0.25">
      <c r="B52">
        <v>724.43596000000002</v>
      </c>
      <c r="C52">
        <v>0</v>
      </c>
      <c r="D52">
        <v>0</v>
      </c>
      <c r="E52">
        <v>0</v>
      </c>
      <c r="F52">
        <v>0</v>
      </c>
      <c r="G52">
        <v>0</v>
      </c>
      <c r="H52">
        <v>0</v>
      </c>
      <c r="I52">
        <v>0</v>
      </c>
      <c r="J52">
        <v>0</v>
      </c>
      <c r="K52">
        <v>0</v>
      </c>
      <c r="L52">
        <v>0</v>
      </c>
      <c r="M52">
        <v>0</v>
      </c>
      <c r="N52">
        <v>0</v>
      </c>
      <c r="P52">
        <f t="shared" si="0"/>
        <v>100.00000300000002</v>
      </c>
      <c r="Q52">
        <f t="shared" si="2"/>
        <v>100.000001</v>
      </c>
      <c r="R52">
        <f t="shared" si="3"/>
        <v>100.000001</v>
      </c>
      <c r="S52">
        <f t="shared" si="4"/>
        <v>100</v>
      </c>
      <c r="T52">
        <f t="shared" si="5"/>
        <v>100.000001</v>
      </c>
      <c r="U52">
        <f t="shared" si="6"/>
        <v>99.999996999999993</v>
      </c>
      <c r="V52">
        <f t="shared" si="7"/>
        <v>100</v>
      </c>
      <c r="W52">
        <f t="shared" si="8"/>
        <v>100.00000099999998</v>
      </c>
      <c r="X52">
        <f t="shared" si="9"/>
        <v>100</v>
      </c>
      <c r="Y52">
        <f t="shared" si="10"/>
        <v>99.999998999999974</v>
      </c>
      <c r="Z52">
        <f t="shared" si="11"/>
        <v>100.00000399999999</v>
      </c>
      <c r="AA52">
        <f t="shared" si="12"/>
        <v>100.00000100000001</v>
      </c>
      <c r="AR52"/>
    </row>
    <row r="53" spans="2:44" x14ac:dyDescent="0.25">
      <c r="B53">
        <v>831.76377100000002</v>
      </c>
      <c r="C53">
        <v>0</v>
      </c>
      <c r="D53">
        <v>0</v>
      </c>
      <c r="E53">
        <v>0</v>
      </c>
      <c r="F53">
        <v>0</v>
      </c>
      <c r="G53">
        <v>0</v>
      </c>
      <c r="H53">
        <v>0</v>
      </c>
      <c r="I53">
        <v>0</v>
      </c>
      <c r="J53">
        <v>0</v>
      </c>
      <c r="K53">
        <v>0</v>
      </c>
      <c r="L53">
        <v>0</v>
      </c>
      <c r="M53">
        <v>0</v>
      </c>
      <c r="N53">
        <v>0</v>
      </c>
      <c r="P53">
        <f t="shared" si="0"/>
        <v>100.00000300000002</v>
      </c>
      <c r="Q53">
        <f t="shared" si="2"/>
        <v>100.000001</v>
      </c>
      <c r="R53">
        <f t="shared" si="3"/>
        <v>100.000001</v>
      </c>
      <c r="S53">
        <f t="shared" si="4"/>
        <v>100</v>
      </c>
      <c r="T53">
        <f t="shared" si="5"/>
        <v>100.000001</v>
      </c>
      <c r="U53">
        <f t="shared" si="6"/>
        <v>99.999996999999993</v>
      </c>
      <c r="V53">
        <f t="shared" si="7"/>
        <v>100</v>
      </c>
      <c r="W53">
        <f t="shared" si="8"/>
        <v>100.00000099999998</v>
      </c>
      <c r="X53">
        <f t="shared" si="9"/>
        <v>100</v>
      </c>
      <c r="Y53">
        <f t="shared" si="10"/>
        <v>99.999998999999974</v>
      </c>
      <c r="Z53">
        <f t="shared" si="11"/>
        <v>100.00000399999999</v>
      </c>
      <c r="AA53">
        <f t="shared" si="12"/>
        <v>100.00000100000001</v>
      </c>
      <c r="AR53"/>
    </row>
    <row r="54" spans="2:44" x14ac:dyDescent="0.25">
      <c r="B54">
        <v>954.99258599999996</v>
      </c>
      <c r="C54">
        <v>0</v>
      </c>
      <c r="D54">
        <v>0</v>
      </c>
      <c r="E54">
        <v>0</v>
      </c>
      <c r="F54">
        <v>0</v>
      </c>
      <c r="G54">
        <v>0</v>
      </c>
      <c r="H54">
        <v>0</v>
      </c>
      <c r="I54">
        <v>0</v>
      </c>
      <c r="J54">
        <v>0</v>
      </c>
      <c r="K54">
        <v>0</v>
      </c>
      <c r="L54">
        <v>0</v>
      </c>
      <c r="M54">
        <v>0</v>
      </c>
      <c r="N54">
        <v>0</v>
      </c>
      <c r="P54">
        <f t="shared" si="0"/>
        <v>100.00000300000002</v>
      </c>
      <c r="Q54">
        <f t="shared" si="2"/>
        <v>100.000001</v>
      </c>
      <c r="R54">
        <f t="shared" si="3"/>
        <v>100.000001</v>
      </c>
      <c r="S54">
        <f t="shared" si="4"/>
        <v>100</v>
      </c>
      <c r="T54">
        <f t="shared" si="5"/>
        <v>100.000001</v>
      </c>
      <c r="U54">
        <f t="shared" si="6"/>
        <v>99.999996999999993</v>
      </c>
      <c r="V54">
        <f t="shared" si="7"/>
        <v>100</v>
      </c>
      <c r="W54">
        <f t="shared" si="8"/>
        <v>100.00000099999998</v>
      </c>
      <c r="X54">
        <f t="shared" si="9"/>
        <v>100</v>
      </c>
      <c r="Y54">
        <f t="shared" si="10"/>
        <v>99.999998999999974</v>
      </c>
      <c r="Z54">
        <f t="shared" si="11"/>
        <v>100.00000399999999</v>
      </c>
      <c r="AA54">
        <f t="shared" si="12"/>
        <v>100.00000100000001</v>
      </c>
      <c r="AR54"/>
    </row>
    <row r="55" spans="2:44" x14ac:dyDescent="0.25">
      <c r="B55">
        <v>1096.478196</v>
      </c>
      <c r="C55">
        <v>0</v>
      </c>
      <c r="D55">
        <v>0</v>
      </c>
      <c r="E55">
        <v>0</v>
      </c>
      <c r="F55">
        <v>0</v>
      </c>
      <c r="G55">
        <v>0</v>
      </c>
      <c r="H55">
        <v>0</v>
      </c>
      <c r="I55">
        <v>0</v>
      </c>
      <c r="J55">
        <v>0</v>
      </c>
      <c r="K55">
        <v>0</v>
      </c>
      <c r="L55">
        <v>0</v>
      </c>
      <c r="M55">
        <v>0</v>
      </c>
      <c r="N55">
        <v>0</v>
      </c>
      <c r="P55">
        <f t="shared" si="0"/>
        <v>100.00000300000002</v>
      </c>
      <c r="Q55">
        <f t="shared" si="2"/>
        <v>100.000001</v>
      </c>
      <c r="R55">
        <f t="shared" si="3"/>
        <v>100.000001</v>
      </c>
      <c r="S55">
        <f t="shared" si="4"/>
        <v>100</v>
      </c>
      <c r="T55">
        <f t="shared" si="5"/>
        <v>100.000001</v>
      </c>
      <c r="U55">
        <f t="shared" si="6"/>
        <v>99.999996999999993</v>
      </c>
      <c r="V55">
        <f t="shared" si="7"/>
        <v>100</v>
      </c>
      <c r="W55">
        <f t="shared" si="8"/>
        <v>100.00000099999998</v>
      </c>
      <c r="X55">
        <f t="shared" si="9"/>
        <v>100</v>
      </c>
      <c r="Y55">
        <f t="shared" si="10"/>
        <v>99.999998999999974</v>
      </c>
      <c r="Z55">
        <f t="shared" si="11"/>
        <v>100.00000399999999</v>
      </c>
      <c r="AA55">
        <f t="shared" si="12"/>
        <v>100.00000100000001</v>
      </c>
      <c r="AR55"/>
    </row>
    <row r="56" spans="2:44" x14ac:dyDescent="0.25">
      <c r="AR56"/>
    </row>
    <row r="57" spans="2:44" x14ac:dyDescent="0.25">
      <c r="AR57"/>
    </row>
    <row r="58" spans="2:44" x14ac:dyDescent="0.25">
      <c r="AR58"/>
    </row>
    <row r="59" spans="2:44" x14ac:dyDescent="0.25">
      <c r="AR59"/>
    </row>
    <row r="60" spans="2:44" x14ac:dyDescent="0.25">
      <c r="AR60"/>
    </row>
    <row r="61" spans="2:44" x14ac:dyDescent="0.25">
      <c r="AR61"/>
    </row>
    <row r="62" spans="2:44" x14ac:dyDescent="0.25">
      <c r="AR62"/>
    </row>
    <row r="63" spans="2:44" x14ac:dyDescent="0.25">
      <c r="AR63"/>
    </row>
    <row r="64" spans="2:44" x14ac:dyDescent="0.25">
      <c r="AR64"/>
    </row>
    <row r="65" spans="44:44" x14ac:dyDescent="0.25">
      <c r="AR65"/>
    </row>
    <row r="66" spans="44:44" x14ac:dyDescent="0.25">
      <c r="AR66"/>
    </row>
    <row r="67" spans="44:44" x14ac:dyDescent="0.25">
      <c r="AR67"/>
    </row>
    <row r="68" spans="44:44" x14ac:dyDescent="0.25">
      <c r="AR68"/>
    </row>
    <row r="69" spans="44:44" x14ac:dyDescent="0.25">
      <c r="AR69"/>
    </row>
    <row r="70" spans="44:44" x14ac:dyDescent="0.25">
      <c r="AR70"/>
    </row>
    <row r="71" spans="44:44" x14ac:dyDescent="0.25">
      <c r="AR71"/>
    </row>
    <row r="72" spans="44:44" x14ac:dyDescent="0.25">
      <c r="AR72"/>
    </row>
    <row r="73" spans="44:44" x14ac:dyDescent="0.25">
      <c r="AR73"/>
    </row>
    <row r="74" spans="44:44" x14ac:dyDescent="0.25">
      <c r="AR74"/>
    </row>
    <row r="75" spans="44:44" x14ac:dyDescent="0.25">
      <c r="AR75"/>
    </row>
    <row r="76" spans="44:44" x14ac:dyDescent="0.25">
      <c r="AR76"/>
    </row>
    <row r="77" spans="44:44" x14ac:dyDescent="0.25">
      <c r="AR77"/>
    </row>
    <row r="78" spans="44:44" x14ac:dyDescent="0.25">
      <c r="AR78"/>
    </row>
    <row r="79" spans="44:44" x14ac:dyDescent="0.25">
      <c r="AR79"/>
    </row>
    <row r="80" spans="44:44" x14ac:dyDescent="0.25">
      <c r="AR80"/>
    </row>
    <row r="81" spans="44:44" x14ac:dyDescent="0.25">
      <c r="AR81"/>
    </row>
    <row r="82" spans="44:44" x14ac:dyDescent="0.25">
      <c r="AR82"/>
    </row>
    <row r="83" spans="44:44" x14ac:dyDescent="0.25">
      <c r="AR83"/>
    </row>
    <row r="84" spans="44:44" x14ac:dyDescent="0.25">
      <c r="AR84"/>
    </row>
    <row r="85" spans="44:44" x14ac:dyDescent="0.25">
      <c r="AR85"/>
    </row>
    <row r="86" spans="44:44" x14ac:dyDescent="0.25">
      <c r="AR86"/>
    </row>
    <row r="87" spans="44:44" x14ac:dyDescent="0.25">
      <c r="AR87"/>
    </row>
    <row r="88" spans="44:44" x14ac:dyDescent="0.25">
      <c r="AR88"/>
    </row>
    <row r="89" spans="44:44" x14ac:dyDescent="0.25">
      <c r="AR89"/>
    </row>
    <row r="90" spans="44:44" x14ac:dyDescent="0.25">
      <c r="AR90"/>
    </row>
    <row r="91" spans="44:44" x14ac:dyDescent="0.25">
      <c r="AR91"/>
    </row>
    <row r="92" spans="44:44" x14ac:dyDescent="0.25">
      <c r="AR92"/>
    </row>
    <row r="93" spans="44:44" x14ac:dyDescent="0.25">
      <c r="AR93"/>
    </row>
    <row r="94" spans="44:44" x14ac:dyDescent="0.25">
      <c r="AR94"/>
    </row>
    <row r="95" spans="44:44" x14ac:dyDescent="0.25">
      <c r="AR95"/>
    </row>
    <row r="96" spans="44:44" x14ac:dyDescent="0.25">
      <c r="AR96"/>
    </row>
    <row r="97" spans="44:44" x14ac:dyDescent="0.25">
      <c r="AR97"/>
    </row>
    <row r="98" spans="44:44" x14ac:dyDescent="0.25">
      <c r="AR98"/>
    </row>
    <row r="99" spans="44:44" x14ac:dyDescent="0.25">
      <c r="AR99"/>
    </row>
    <row r="100" spans="44:44" x14ac:dyDescent="0.25">
      <c r="AR100"/>
    </row>
    <row r="101" spans="44:44" x14ac:dyDescent="0.25">
      <c r="AR101"/>
    </row>
    <row r="102" spans="44:44" x14ac:dyDescent="0.25">
      <c r="AR102"/>
    </row>
    <row r="103" spans="44:44" x14ac:dyDescent="0.25">
      <c r="AR103"/>
    </row>
    <row r="104" spans="44:44" x14ac:dyDescent="0.25">
      <c r="AR104"/>
    </row>
    <row r="105" spans="44:44" x14ac:dyDescent="0.25">
      <c r="AR105"/>
    </row>
    <row r="106" spans="44:44" x14ac:dyDescent="0.25">
      <c r="AR106"/>
    </row>
    <row r="107" spans="44:44" x14ac:dyDescent="0.25">
      <c r="AR107"/>
    </row>
    <row r="108" spans="44:44" x14ac:dyDescent="0.25">
      <c r="AR108"/>
    </row>
    <row r="109" spans="44:44" x14ac:dyDescent="0.25">
      <c r="AR109"/>
    </row>
    <row r="110" spans="44:44" x14ac:dyDescent="0.25">
      <c r="AR110"/>
    </row>
    <row r="111" spans="44:44" x14ac:dyDescent="0.25">
      <c r="AR111"/>
    </row>
    <row r="112" spans="44:44" x14ac:dyDescent="0.25">
      <c r="AR112"/>
    </row>
    <row r="113" spans="44:44" x14ac:dyDescent="0.25">
      <c r="AR113"/>
    </row>
    <row r="114" spans="44:44" x14ac:dyDescent="0.25">
      <c r="AR114"/>
    </row>
    <row r="115" spans="44:44" x14ac:dyDescent="0.25">
      <c r="AR115"/>
    </row>
    <row r="116" spans="44:44" x14ac:dyDescent="0.25">
      <c r="AR116"/>
    </row>
    <row r="117" spans="44:44" x14ac:dyDescent="0.25">
      <c r="AR117"/>
    </row>
    <row r="118" spans="44:44" x14ac:dyDescent="0.25">
      <c r="AR118"/>
    </row>
    <row r="119" spans="44:44" x14ac:dyDescent="0.25">
      <c r="AR119"/>
    </row>
    <row r="120" spans="44:44" x14ac:dyDescent="0.25">
      <c r="AR120"/>
    </row>
    <row r="121" spans="44:44" x14ac:dyDescent="0.25">
      <c r="AR121"/>
    </row>
    <row r="122" spans="44:44" x14ac:dyDescent="0.25">
      <c r="AR122"/>
    </row>
    <row r="123" spans="44:44" x14ac:dyDescent="0.25">
      <c r="AR123"/>
    </row>
    <row r="124" spans="44:44" x14ac:dyDescent="0.25">
      <c r="AR124"/>
    </row>
    <row r="125" spans="44:44" x14ac:dyDescent="0.25">
      <c r="AR125"/>
    </row>
    <row r="126" spans="44:44" x14ac:dyDescent="0.25">
      <c r="AR126"/>
    </row>
    <row r="127" spans="44:44" x14ac:dyDescent="0.25">
      <c r="AR127"/>
    </row>
    <row r="128" spans="44:44" x14ac:dyDescent="0.25">
      <c r="AR128"/>
    </row>
    <row r="129" spans="44:44" x14ac:dyDescent="0.25">
      <c r="AR129"/>
    </row>
    <row r="130" spans="44:44" x14ac:dyDescent="0.25">
      <c r="AR130"/>
    </row>
    <row r="131" spans="44:44" x14ac:dyDescent="0.25">
      <c r="AR131"/>
    </row>
    <row r="132" spans="44:44" x14ac:dyDescent="0.25">
      <c r="AR132"/>
    </row>
    <row r="133" spans="44:44" x14ac:dyDescent="0.25">
      <c r="AR133"/>
    </row>
    <row r="134" spans="44:44" x14ac:dyDescent="0.25">
      <c r="AR134"/>
    </row>
    <row r="135" spans="44:44" x14ac:dyDescent="0.25">
      <c r="AR135"/>
    </row>
    <row r="136" spans="44:44" x14ac:dyDescent="0.25">
      <c r="AR136"/>
    </row>
    <row r="137" spans="44:44" x14ac:dyDescent="0.25">
      <c r="AR137"/>
    </row>
    <row r="138" spans="44:44" x14ac:dyDescent="0.25">
      <c r="AR138"/>
    </row>
    <row r="139" spans="44:44" x14ac:dyDescent="0.25">
      <c r="AR139"/>
    </row>
    <row r="140" spans="44:44" x14ac:dyDescent="0.25">
      <c r="AR140"/>
    </row>
    <row r="141" spans="44:44" x14ac:dyDescent="0.25">
      <c r="AR141"/>
    </row>
    <row r="142" spans="44:44" x14ac:dyDescent="0.25">
      <c r="AR142"/>
    </row>
    <row r="143" spans="44:44" x14ac:dyDescent="0.25">
      <c r="AR143"/>
    </row>
    <row r="144" spans="44:44" x14ac:dyDescent="0.25">
      <c r="AR144"/>
    </row>
    <row r="145" spans="44:44" x14ac:dyDescent="0.25">
      <c r="AR145"/>
    </row>
    <row r="146" spans="44:44" x14ac:dyDescent="0.25">
      <c r="AR146"/>
    </row>
    <row r="147" spans="44:44" x14ac:dyDescent="0.25">
      <c r="AR147"/>
    </row>
    <row r="148" spans="44:44" x14ac:dyDescent="0.25">
      <c r="AR148"/>
    </row>
    <row r="149" spans="44:44" x14ac:dyDescent="0.25">
      <c r="AR149"/>
    </row>
    <row r="150" spans="44:44" x14ac:dyDescent="0.25">
      <c r="AR150"/>
    </row>
    <row r="151" spans="44:44" x14ac:dyDescent="0.25">
      <c r="AR151"/>
    </row>
    <row r="152" spans="44:44" x14ac:dyDescent="0.25">
      <c r="AR152"/>
    </row>
    <row r="153" spans="44:44" x14ac:dyDescent="0.25">
      <c r="AR153"/>
    </row>
    <row r="154" spans="44:44" x14ac:dyDescent="0.25">
      <c r="AR154"/>
    </row>
    <row r="155" spans="44:44" x14ac:dyDescent="0.25">
      <c r="AR155"/>
    </row>
    <row r="156" spans="44:44" x14ac:dyDescent="0.25">
      <c r="AR156"/>
    </row>
    <row r="157" spans="44:44" x14ac:dyDescent="0.25">
      <c r="AR157"/>
    </row>
    <row r="158" spans="44:44" x14ac:dyDescent="0.25">
      <c r="AR158"/>
    </row>
    <row r="159" spans="44:44" x14ac:dyDescent="0.25">
      <c r="AR159"/>
    </row>
    <row r="160" spans="44:44" x14ac:dyDescent="0.25">
      <c r="AR160"/>
    </row>
    <row r="161" spans="44:44" x14ac:dyDescent="0.25">
      <c r="AR161"/>
    </row>
    <row r="162" spans="44:44" x14ac:dyDescent="0.25">
      <c r="AR162"/>
    </row>
    <row r="163" spans="44:44" x14ac:dyDescent="0.25">
      <c r="AR163"/>
    </row>
    <row r="164" spans="44:44" x14ac:dyDescent="0.25">
      <c r="AR164"/>
    </row>
    <row r="165" spans="44:44" x14ac:dyDescent="0.25">
      <c r="AR165"/>
    </row>
    <row r="166" spans="44:44" x14ac:dyDescent="0.25">
      <c r="AR166"/>
    </row>
    <row r="167" spans="44:44" x14ac:dyDescent="0.25">
      <c r="AR167"/>
    </row>
    <row r="168" spans="44:44" x14ac:dyDescent="0.25">
      <c r="AR168"/>
    </row>
    <row r="169" spans="44:44" x14ac:dyDescent="0.25">
      <c r="AR169"/>
    </row>
    <row r="170" spans="44:44" x14ac:dyDescent="0.25">
      <c r="AR170"/>
    </row>
    <row r="171" spans="44:44" x14ac:dyDescent="0.25">
      <c r="AR171"/>
    </row>
    <row r="172" spans="44:44" x14ac:dyDescent="0.25">
      <c r="AR172"/>
    </row>
    <row r="173" spans="44:44" x14ac:dyDescent="0.25">
      <c r="AR173"/>
    </row>
    <row r="174" spans="44:44" x14ac:dyDescent="0.25">
      <c r="AR174"/>
    </row>
    <row r="175" spans="44:44" x14ac:dyDescent="0.25">
      <c r="AR175"/>
    </row>
    <row r="176" spans="44:44" x14ac:dyDescent="0.25">
      <c r="AR176"/>
    </row>
    <row r="177" spans="44:44" x14ac:dyDescent="0.25">
      <c r="AR177"/>
    </row>
    <row r="178" spans="44:44" x14ac:dyDescent="0.25">
      <c r="AR178"/>
    </row>
    <row r="179" spans="44:44" x14ac:dyDescent="0.25">
      <c r="AR179"/>
    </row>
    <row r="180" spans="44:44" x14ac:dyDescent="0.25">
      <c r="AR180"/>
    </row>
    <row r="181" spans="44:44" x14ac:dyDescent="0.25">
      <c r="AR181"/>
    </row>
    <row r="182" spans="44:44" x14ac:dyDescent="0.25">
      <c r="AR182"/>
    </row>
    <row r="183" spans="44:44" x14ac:dyDescent="0.25">
      <c r="AR183"/>
    </row>
    <row r="184" spans="44:44" x14ac:dyDescent="0.25">
      <c r="AR184"/>
    </row>
    <row r="185" spans="44:44" x14ac:dyDescent="0.25">
      <c r="AR185"/>
    </row>
    <row r="186" spans="44:44" x14ac:dyDescent="0.25">
      <c r="AR186"/>
    </row>
    <row r="187" spans="44:44" x14ac:dyDescent="0.25">
      <c r="AR187"/>
    </row>
    <row r="188" spans="44:44" x14ac:dyDescent="0.25">
      <c r="AR188"/>
    </row>
    <row r="189" spans="44:44" x14ac:dyDescent="0.25">
      <c r="AR189"/>
    </row>
    <row r="190" spans="44:44" x14ac:dyDescent="0.25">
      <c r="AR190"/>
    </row>
    <row r="191" spans="44:44" x14ac:dyDescent="0.25">
      <c r="AR191"/>
    </row>
    <row r="192" spans="44:44" x14ac:dyDescent="0.25">
      <c r="AR192"/>
    </row>
    <row r="193" spans="44:44" x14ac:dyDescent="0.25">
      <c r="AR193"/>
    </row>
    <row r="194" spans="44:44" x14ac:dyDescent="0.25">
      <c r="AR194"/>
    </row>
    <row r="195" spans="44:44" x14ac:dyDescent="0.25">
      <c r="AR195"/>
    </row>
    <row r="196" spans="44:44" x14ac:dyDescent="0.25">
      <c r="AR196"/>
    </row>
    <row r="197" spans="44:44" x14ac:dyDescent="0.25">
      <c r="AR197"/>
    </row>
    <row r="198" spans="44:44" x14ac:dyDescent="0.25">
      <c r="AR198"/>
    </row>
    <row r="199" spans="44:44" x14ac:dyDescent="0.25">
      <c r="AR199"/>
    </row>
    <row r="200" spans="44:44" x14ac:dyDescent="0.25">
      <c r="AR200"/>
    </row>
    <row r="201" spans="44:44" x14ac:dyDescent="0.25">
      <c r="AR201"/>
    </row>
    <row r="202" spans="44:44" x14ac:dyDescent="0.25">
      <c r="AR202"/>
    </row>
    <row r="203" spans="44:44" x14ac:dyDescent="0.25">
      <c r="AR203"/>
    </row>
    <row r="204" spans="44:44" x14ac:dyDescent="0.25">
      <c r="AR204"/>
    </row>
    <row r="205" spans="44:44" x14ac:dyDescent="0.25">
      <c r="AR205"/>
    </row>
    <row r="206" spans="44:44" x14ac:dyDescent="0.25">
      <c r="AR206"/>
    </row>
    <row r="207" spans="44:44" x14ac:dyDescent="0.25">
      <c r="AR207"/>
    </row>
    <row r="208" spans="44:44" x14ac:dyDescent="0.25">
      <c r="AR208"/>
    </row>
    <row r="209" spans="44:44" x14ac:dyDescent="0.25">
      <c r="AR209"/>
    </row>
    <row r="210" spans="44:44" x14ac:dyDescent="0.25">
      <c r="AR210"/>
    </row>
    <row r="211" spans="44:44" x14ac:dyDescent="0.25">
      <c r="AR211"/>
    </row>
    <row r="212" spans="44:44" x14ac:dyDescent="0.25">
      <c r="AR212"/>
    </row>
    <row r="213" spans="44:44" x14ac:dyDescent="0.25">
      <c r="AR213"/>
    </row>
    <row r="214" spans="44:44" x14ac:dyDescent="0.25">
      <c r="AR214"/>
    </row>
    <row r="215" spans="44:44" x14ac:dyDescent="0.25">
      <c r="AR215"/>
    </row>
    <row r="216" spans="44:44" x14ac:dyDescent="0.25">
      <c r="AR216"/>
    </row>
    <row r="217" spans="44:44" x14ac:dyDescent="0.25">
      <c r="AR217"/>
    </row>
    <row r="218" spans="44:44" x14ac:dyDescent="0.25">
      <c r="AR218"/>
    </row>
    <row r="219" spans="44:44" x14ac:dyDescent="0.25">
      <c r="AR219"/>
    </row>
    <row r="220" spans="44:44" x14ac:dyDescent="0.25">
      <c r="AR220"/>
    </row>
    <row r="221" spans="44:44" x14ac:dyDescent="0.25">
      <c r="AR221"/>
    </row>
    <row r="222" spans="44:44" x14ac:dyDescent="0.25">
      <c r="AR222"/>
    </row>
    <row r="223" spans="44:44" x14ac:dyDescent="0.25">
      <c r="AR223"/>
    </row>
    <row r="224" spans="44:44" x14ac:dyDescent="0.25">
      <c r="AR224"/>
    </row>
    <row r="225" spans="44:44" x14ac:dyDescent="0.25">
      <c r="AR225"/>
    </row>
    <row r="226" spans="44:44" x14ac:dyDescent="0.25">
      <c r="AR226"/>
    </row>
    <row r="227" spans="44:44" x14ac:dyDescent="0.25">
      <c r="AR227"/>
    </row>
    <row r="228" spans="44:44" x14ac:dyDescent="0.25">
      <c r="AR228"/>
    </row>
    <row r="229" spans="44:44" x14ac:dyDescent="0.25">
      <c r="AR229"/>
    </row>
    <row r="230" spans="44:44" x14ac:dyDescent="0.25">
      <c r="AR230"/>
    </row>
    <row r="231" spans="44:44" x14ac:dyDescent="0.25">
      <c r="AR231"/>
    </row>
    <row r="232" spans="44:44" x14ac:dyDescent="0.25">
      <c r="AR232"/>
    </row>
    <row r="233" spans="44:44" x14ac:dyDescent="0.25">
      <c r="AR233"/>
    </row>
    <row r="234" spans="44:44" x14ac:dyDescent="0.25">
      <c r="AR234"/>
    </row>
    <row r="235" spans="44:44" x14ac:dyDescent="0.25">
      <c r="AR235"/>
    </row>
    <row r="236" spans="44:44" x14ac:dyDescent="0.25">
      <c r="AR236"/>
    </row>
    <row r="237" spans="44:44" x14ac:dyDescent="0.25">
      <c r="AR237"/>
    </row>
    <row r="238" spans="44:44" x14ac:dyDescent="0.25">
      <c r="AR238"/>
    </row>
    <row r="239" spans="44:44" x14ac:dyDescent="0.25">
      <c r="AR239"/>
    </row>
    <row r="240" spans="44:44" x14ac:dyDescent="0.25">
      <c r="AR240"/>
    </row>
    <row r="241" spans="44:44" x14ac:dyDescent="0.25">
      <c r="AR241"/>
    </row>
    <row r="242" spans="44:44" x14ac:dyDescent="0.25">
      <c r="AR242"/>
    </row>
    <row r="243" spans="44:44" x14ac:dyDescent="0.25">
      <c r="AR243"/>
    </row>
    <row r="244" spans="44:44" x14ac:dyDescent="0.25">
      <c r="AR244"/>
    </row>
    <row r="245" spans="44:44" x14ac:dyDescent="0.25">
      <c r="AR245"/>
    </row>
    <row r="246" spans="44:44" x14ac:dyDescent="0.25">
      <c r="AR246"/>
    </row>
    <row r="247" spans="44:44" x14ac:dyDescent="0.25">
      <c r="AR247"/>
    </row>
    <row r="248" spans="44:44" x14ac:dyDescent="0.25">
      <c r="AR248"/>
    </row>
    <row r="249" spans="44:44" x14ac:dyDescent="0.25">
      <c r="AR249"/>
    </row>
    <row r="250" spans="44:44" x14ac:dyDescent="0.25">
      <c r="AR250"/>
    </row>
    <row r="251" spans="44:44" x14ac:dyDescent="0.25">
      <c r="AR251"/>
    </row>
    <row r="252" spans="44:44" x14ac:dyDescent="0.25">
      <c r="AR252"/>
    </row>
    <row r="253" spans="44:44" x14ac:dyDescent="0.25">
      <c r="AR253"/>
    </row>
    <row r="254" spans="44:44" x14ac:dyDescent="0.25">
      <c r="AR254"/>
    </row>
    <row r="255" spans="44:44" x14ac:dyDescent="0.25">
      <c r="AR255"/>
    </row>
    <row r="256" spans="44:44" x14ac:dyDescent="0.25">
      <c r="AR256"/>
    </row>
    <row r="257" spans="44:44" x14ac:dyDescent="0.25">
      <c r="AR257"/>
    </row>
    <row r="258" spans="44:44" x14ac:dyDescent="0.25">
      <c r="AR258"/>
    </row>
    <row r="259" spans="44:44" x14ac:dyDescent="0.25">
      <c r="AR259"/>
    </row>
    <row r="260" spans="44:44" x14ac:dyDescent="0.25">
      <c r="AR260"/>
    </row>
    <row r="261" spans="44:44" x14ac:dyDescent="0.25">
      <c r="AR261"/>
    </row>
    <row r="262" spans="44:44" x14ac:dyDescent="0.25">
      <c r="AR262"/>
    </row>
    <row r="263" spans="44:44" x14ac:dyDescent="0.25">
      <c r="AR263"/>
    </row>
    <row r="264" spans="44:44" x14ac:dyDescent="0.25">
      <c r="AR264"/>
    </row>
    <row r="265" spans="44:44" x14ac:dyDescent="0.25">
      <c r="AR265"/>
    </row>
    <row r="266" spans="44:44" x14ac:dyDescent="0.25">
      <c r="AR266"/>
    </row>
    <row r="267" spans="44:44" x14ac:dyDescent="0.25">
      <c r="AR267"/>
    </row>
    <row r="268" spans="44:44" x14ac:dyDescent="0.25">
      <c r="AR268"/>
    </row>
    <row r="269" spans="44:44" x14ac:dyDescent="0.25">
      <c r="AR269"/>
    </row>
    <row r="270" spans="44:44" x14ac:dyDescent="0.25">
      <c r="AR270"/>
    </row>
    <row r="271" spans="44:44" x14ac:dyDescent="0.25">
      <c r="AR271"/>
    </row>
    <row r="272" spans="44:44" x14ac:dyDescent="0.25">
      <c r="AR272"/>
    </row>
    <row r="273" spans="44:44" x14ac:dyDescent="0.25">
      <c r="AR273"/>
    </row>
    <row r="274" spans="44:44" x14ac:dyDescent="0.25">
      <c r="AR274"/>
    </row>
    <row r="275" spans="44:44" x14ac:dyDescent="0.25">
      <c r="AR275"/>
    </row>
    <row r="276" spans="44:44" x14ac:dyDescent="0.25">
      <c r="AR276"/>
    </row>
    <row r="277" spans="44:44" x14ac:dyDescent="0.25">
      <c r="AR277"/>
    </row>
    <row r="278" spans="44:44" x14ac:dyDescent="0.25">
      <c r="AR278"/>
    </row>
    <row r="279" spans="44:44" x14ac:dyDescent="0.25">
      <c r="AR279"/>
    </row>
    <row r="280" spans="44:44" x14ac:dyDescent="0.25">
      <c r="AR280"/>
    </row>
    <row r="281" spans="44:44" x14ac:dyDescent="0.25">
      <c r="AR281"/>
    </row>
    <row r="282" spans="44:44" x14ac:dyDescent="0.25">
      <c r="AR282"/>
    </row>
    <row r="283" spans="44:44" x14ac:dyDescent="0.25">
      <c r="AR283"/>
    </row>
    <row r="284" spans="44:44" x14ac:dyDescent="0.25">
      <c r="AR284"/>
    </row>
    <row r="285" spans="44:44" x14ac:dyDescent="0.25">
      <c r="AR285"/>
    </row>
    <row r="286" spans="44:44" x14ac:dyDescent="0.25">
      <c r="AR286"/>
    </row>
    <row r="287" spans="44:44" x14ac:dyDescent="0.25">
      <c r="AR287"/>
    </row>
    <row r="288" spans="44:44" x14ac:dyDescent="0.25">
      <c r="AR288"/>
    </row>
    <row r="289" spans="44:44" x14ac:dyDescent="0.25">
      <c r="AR289"/>
    </row>
    <row r="290" spans="44:44" x14ac:dyDescent="0.25">
      <c r="AR290"/>
    </row>
    <row r="291" spans="44:44" x14ac:dyDescent="0.25">
      <c r="AR291"/>
    </row>
    <row r="292" spans="44:44" x14ac:dyDescent="0.25">
      <c r="AR292"/>
    </row>
    <row r="293" spans="44:44" x14ac:dyDescent="0.25">
      <c r="AR293"/>
    </row>
    <row r="294" spans="44:44" x14ac:dyDescent="0.25">
      <c r="AR294"/>
    </row>
    <row r="295" spans="44:44" x14ac:dyDescent="0.25">
      <c r="AR295"/>
    </row>
    <row r="296" spans="44:44" x14ac:dyDescent="0.25">
      <c r="AR296"/>
    </row>
    <row r="297" spans="44:44" x14ac:dyDescent="0.25">
      <c r="AR297"/>
    </row>
    <row r="298" spans="44:44" x14ac:dyDescent="0.25">
      <c r="AR298"/>
    </row>
    <row r="299" spans="44:44" x14ac:dyDescent="0.25">
      <c r="AR299"/>
    </row>
    <row r="300" spans="44:44" x14ac:dyDescent="0.25">
      <c r="AR300"/>
    </row>
    <row r="301" spans="44:44" x14ac:dyDescent="0.25">
      <c r="AR301"/>
    </row>
    <row r="302" spans="44:44" x14ac:dyDescent="0.25">
      <c r="AR302"/>
    </row>
    <row r="303" spans="44:44" x14ac:dyDescent="0.25">
      <c r="AR303"/>
    </row>
    <row r="304" spans="44:44" x14ac:dyDescent="0.25">
      <c r="AR304"/>
    </row>
    <row r="305" spans="44:44" x14ac:dyDescent="0.25">
      <c r="AR305"/>
    </row>
    <row r="306" spans="44:44" x14ac:dyDescent="0.25">
      <c r="AR306"/>
    </row>
    <row r="307" spans="44:44" x14ac:dyDescent="0.25">
      <c r="AR307"/>
    </row>
    <row r="308" spans="44:44" x14ac:dyDescent="0.25">
      <c r="AR308"/>
    </row>
    <row r="309" spans="44:44" x14ac:dyDescent="0.25">
      <c r="AR309"/>
    </row>
    <row r="310" spans="44:44" x14ac:dyDescent="0.25">
      <c r="AR310"/>
    </row>
    <row r="311" spans="44:44" x14ac:dyDescent="0.25">
      <c r="AR311"/>
    </row>
    <row r="312" spans="44:44" x14ac:dyDescent="0.25">
      <c r="AR312"/>
    </row>
    <row r="313" spans="44:44" x14ac:dyDescent="0.25">
      <c r="AR313"/>
    </row>
    <row r="314" spans="44:44" x14ac:dyDescent="0.25">
      <c r="AR314"/>
    </row>
    <row r="315" spans="44:44" x14ac:dyDescent="0.25">
      <c r="AR315"/>
    </row>
    <row r="316" spans="44:44" x14ac:dyDescent="0.25">
      <c r="AR316"/>
    </row>
    <row r="317" spans="44:44" x14ac:dyDescent="0.25">
      <c r="AR317"/>
    </row>
    <row r="318" spans="44:44" x14ac:dyDescent="0.25">
      <c r="AR318"/>
    </row>
    <row r="319" spans="44:44" x14ac:dyDescent="0.25">
      <c r="AR319"/>
    </row>
    <row r="320" spans="44:44" x14ac:dyDescent="0.25">
      <c r="AR320"/>
    </row>
    <row r="321" spans="44:44" x14ac:dyDescent="0.25">
      <c r="AR321"/>
    </row>
    <row r="322" spans="44:44" x14ac:dyDescent="0.25">
      <c r="AR322"/>
    </row>
    <row r="323" spans="44:44" x14ac:dyDescent="0.25">
      <c r="AR323"/>
    </row>
    <row r="324" spans="44:44" x14ac:dyDescent="0.25">
      <c r="AR324"/>
    </row>
    <row r="325" spans="44:44" x14ac:dyDescent="0.25">
      <c r="AR325"/>
    </row>
    <row r="326" spans="44:44" x14ac:dyDescent="0.25">
      <c r="AR326"/>
    </row>
    <row r="327" spans="44:44" x14ac:dyDescent="0.25">
      <c r="AR327"/>
    </row>
    <row r="328" spans="44:44" x14ac:dyDescent="0.25">
      <c r="AR328"/>
    </row>
    <row r="329" spans="44:44" x14ac:dyDescent="0.25">
      <c r="AR329"/>
    </row>
    <row r="330" spans="44:44" x14ac:dyDescent="0.25">
      <c r="AR330"/>
    </row>
    <row r="331" spans="44:44" x14ac:dyDescent="0.25">
      <c r="AR331"/>
    </row>
    <row r="332" spans="44:44" x14ac:dyDescent="0.25">
      <c r="AR332"/>
    </row>
    <row r="333" spans="44:44" x14ac:dyDescent="0.25">
      <c r="AR333"/>
    </row>
    <row r="334" spans="44:44" x14ac:dyDescent="0.25">
      <c r="AR334"/>
    </row>
    <row r="335" spans="44:44" x14ac:dyDescent="0.25">
      <c r="AR335"/>
    </row>
    <row r="336" spans="44:44" x14ac:dyDescent="0.25">
      <c r="AR336"/>
    </row>
    <row r="337" spans="44:44" x14ac:dyDescent="0.25">
      <c r="AR337"/>
    </row>
    <row r="338" spans="44:44" x14ac:dyDescent="0.25">
      <c r="AR338"/>
    </row>
    <row r="339" spans="44:44" x14ac:dyDescent="0.25">
      <c r="AR339"/>
    </row>
    <row r="340" spans="44:44" x14ac:dyDescent="0.25">
      <c r="AR340"/>
    </row>
    <row r="341" spans="44:44" x14ac:dyDescent="0.25">
      <c r="AR341"/>
    </row>
    <row r="342" spans="44:44" x14ac:dyDescent="0.25">
      <c r="AR342"/>
    </row>
    <row r="343" spans="44:44" x14ac:dyDescent="0.25">
      <c r="AR343"/>
    </row>
    <row r="344" spans="44:44" x14ac:dyDescent="0.25">
      <c r="AR344"/>
    </row>
    <row r="345" spans="44:44" x14ac:dyDescent="0.25">
      <c r="AR345"/>
    </row>
    <row r="346" spans="44:44" x14ac:dyDescent="0.25">
      <c r="AR346"/>
    </row>
    <row r="347" spans="44:44" x14ac:dyDescent="0.25">
      <c r="AR347"/>
    </row>
    <row r="348" spans="44:44" x14ac:dyDescent="0.25">
      <c r="AR348"/>
    </row>
    <row r="349" spans="44:44" x14ac:dyDescent="0.25">
      <c r="AR349"/>
    </row>
    <row r="350" spans="44:44" x14ac:dyDescent="0.25">
      <c r="AR350"/>
    </row>
    <row r="351" spans="44:44" x14ac:dyDescent="0.25">
      <c r="AR351"/>
    </row>
    <row r="352" spans="44:44" x14ac:dyDescent="0.25">
      <c r="AR352"/>
    </row>
    <row r="353" spans="44:44" x14ac:dyDescent="0.25">
      <c r="AR353"/>
    </row>
    <row r="354" spans="44:44" x14ac:dyDescent="0.25">
      <c r="AR354"/>
    </row>
    <row r="355" spans="44:44" x14ac:dyDescent="0.25">
      <c r="AR355"/>
    </row>
    <row r="356" spans="44:44" x14ac:dyDescent="0.25">
      <c r="AR356"/>
    </row>
    <row r="357" spans="44:44" x14ac:dyDescent="0.25">
      <c r="AR357"/>
    </row>
    <row r="358" spans="44:44" x14ac:dyDescent="0.25">
      <c r="AR358"/>
    </row>
    <row r="359" spans="44:44" x14ac:dyDescent="0.25">
      <c r="AR359"/>
    </row>
    <row r="360" spans="44:44" x14ac:dyDescent="0.25">
      <c r="AR360"/>
    </row>
    <row r="361" spans="44:44" x14ac:dyDescent="0.25">
      <c r="AR361"/>
    </row>
    <row r="362" spans="44:44" x14ac:dyDescent="0.25">
      <c r="AR362"/>
    </row>
    <row r="363" spans="44:44" x14ac:dyDescent="0.25">
      <c r="AR363"/>
    </row>
    <row r="364" spans="44:44" x14ac:dyDescent="0.25">
      <c r="AR364"/>
    </row>
    <row r="365" spans="44:44" x14ac:dyDescent="0.25">
      <c r="AR365"/>
    </row>
    <row r="366" spans="44:44" x14ac:dyDescent="0.25">
      <c r="AR366"/>
    </row>
    <row r="367" spans="44:44" x14ac:dyDescent="0.25">
      <c r="AR367"/>
    </row>
    <row r="368" spans="44:44" x14ac:dyDescent="0.25">
      <c r="AR368"/>
    </row>
    <row r="369" spans="44:44" x14ac:dyDescent="0.25">
      <c r="AR369"/>
    </row>
    <row r="370" spans="44:44" x14ac:dyDescent="0.25">
      <c r="AR370"/>
    </row>
    <row r="371" spans="44:44" x14ac:dyDescent="0.25">
      <c r="AR371"/>
    </row>
    <row r="372" spans="44:44" x14ac:dyDescent="0.25">
      <c r="AR372"/>
    </row>
    <row r="373" spans="44:44" x14ac:dyDescent="0.25">
      <c r="AR373"/>
    </row>
    <row r="374" spans="44:44" x14ac:dyDescent="0.25">
      <c r="AR374"/>
    </row>
    <row r="375" spans="44:44" x14ac:dyDescent="0.25">
      <c r="AR375"/>
    </row>
    <row r="376" spans="44:44" x14ac:dyDescent="0.25">
      <c r="AR376"/>
    </row>
    <row r="377" spans="44:44" x14ac:dyDescent="0.25">
      <c r="AR377"/>
    </row>
    <row r="378" spans="44:44" x14ac:dyDescent="0.25">
      <c r="AR378"/>
    </row>
    <row r="379" spans="44:44" x14ac:dyDescent="0.25">
      <c r="AR379"/>
    </row>
    <row r="380" spans="44:44" x14ac:dyDescent="0.25">
      <c r="AR380"/>
    </row>
    <row r="381" spans="44:44" x14ac:dyDescent="0.25">
      <c r="AR381"/>
    </row>
    <row r="382" spans="44:44" x14ac:dyDescent="0.25">
      <c r="AR382"/>
    </row>
    <row r="383" spans="44:44" x14ac:dyDescent="0.25">
      <c r="AR383"/>
    </row>
    <row r="384" spans="44:44" x14ac:dyDescent="0.25">
      <c r="AR384"/>
    </row>
    <row r="385" spans="44:44" x14ac:dyDescent="0.25">
      <c r="AR385"/>
    </row>
    <row r="386" spans="44:44" x14ac:dyDescent="0.25">
      <c r="AR386"/>
    </row>
    <row r="387" spans="44:44" x14ac:dyDescent="0.25">
      <c r="AR387"/>
    </row>
    <row r="388" spans="44:44" x14ac:dyDescent="0.25">
      <c r="AR388"/>
    </row>
    <row r="389" spans="44:44" x14ac:dyDescent="0.25">
      <c r="AR389"/>
    </row>
    <row r="390" spans="44:44" x14ac:dyDescent="0.25">
      <c r="AR390"/>
    </row>
    <row r="391" spans="44:44" x14ac:dyDescent="0.25">
      <c r="AR391"/>
    </row>
    <row r="392" spans="44:44" x14ac:dyDescent="0.25">
      <c r="AR392"/>
    </row>
    <row r="393" spans="44:44" x14ac:dyDescent="0.25">
      <c r="AR393"/>
    </row>
    <row r="394" spans="44:44" x14ac:dyDescent="0.25">
      <c r="AR394"/>
    </row>
    <row r="395" spans="44:44" x14ac:dyDescent="0.25">
      <c r="AR395"/>
    </row>
    <row r="396" spans="44:44" x14ac:dyDescent="0.25">
      <c r="AR396"/>
    </row>
    <row r="397" spans="44:44" x14ac:dyDescent="0.25">
      <c r="AR397"/>
    </row>
    <row r="398" spans="44:44" x14ac:dyDescent="0.25">
      <c r="AR398"/>
    </row>
    <row r="399" spans="44:44" x14ac:dyDescent="0.25">
      <c r="AR399"/>
    </row>
    <row r="400" spans="44:44" x14ac:dyDescent="0.25">
      <c r="AR400"/>
    </row>
    <row r="401" spans="44:44" x14ac:dyDescent="0.25">
      <c r="AR401"/>
    </row>
    <row r="402" spans="44:44" x14ac:dyDescent="0.25">
      <c r="AR402"/>
    </row>
    <row r="403" spans="44:44" x14ac:dyDescent="0.25">
      <c r="AR403"/>
    </row>
    <row r="404" spans="44:44" x14ac:dyDescent="0.25">
      <c r="AR404"/>
    </row>
    <row r="405" spans="44:44" x14ac:dyDescent="0.25">
      <c r="AR405"/>
    </row>
    <row r="406" spans="44:44" x14ac:dyDescent="0.25">
      <c r="AR406"/>
    </row>
    <row r="407" spans="44:44" x14ac:dyDescent="0.25">
      <c r="AR407"/>
    </row>
    <row r="408" spans="44:44" x14ac:dyDescent="0.25">
      <c r="AR408"/>
    </row>
    <row r="409" spans="44:44" x14ac:dyDescent="0.25">
      <c r="AR409"/>
    </row>
    <row r="410" spans="44:44" x14ac:dyDescent="0.25">
      <c r="AR410"/>
    </row>
    <row r="411" spans="44:44" x14ac:dyDescent="0.25">
      <c r="AR411"/>
    </row>
    <row r="412" spans="44:44" x14ac:dyDescent="0.25">
      <c r="AR412"/>
    </row>
    <row r="413" spans="44:44" x14ac:dyDescent="0.25">
      <c r="AR413"/>
    </row>
    <row r="414" spans="44:44" x14ac:dyDescent="0.25">
      <c r="AR414"/>
    </row>
    <row r="415" spans="44:44" x14ac:dyDescent="0.25">
      <c r="AR415"/>
    </row>
    <row r="416" spans="44:44" x14ac:dyDescent="0.25">
      <c r="AR416"/>
    </row>
    <row r="417" spans="44:44" x14ac:dyDescent="0.25">
      <c r="AR417"/>
    </row>
    <row r="418" spans="44:44" x14ac:dyDescent="0.25">
      <c r="AR418"/>
    </row>
    <row r="419" spans="44:44" x14ac:dyDescent="0.25">
      <c r="AR419"/>
    </row>
    <row r="420" spans="44:44" x14ac:dyDescent="0.25">
      <c r="AR420"/>
    </row>
    <row r="421" spans="44:44" x14ac:dyDescent="0.25">
      <c r="AR421"/>
    </row>
    <row r="422" spans="44:44" x14ac:dyDescent="0.25">
      <c r="AR422"/>
    </row>
    <row r="423" spans="44:44" x14ac:dyDescent="0.25">
      <c r="AR423"/>
    </row>
    <row r="424" spans="44:44" x14ac:dyDescent="0.25">
      <c r="AR424"/>
    </row>
    <row r="425" spans="44:44" x14ac:dyDescent="0.25">
      <c r="AR425"/>
    </row>
    <row r="426" spans="44:44" x14ac:dyDescent="0.25">
      <c r="AR426"/>
    </row>
    <row r="427" spans="44:44" x14ac:dyDescent="0.25">
      <c r="AR427"/>
    </row>
    <row r="428" spans="44:44" x14ac:dyDescent="0.25">
      <c r="AR428"/>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protein&amp;DM</vt:lpstr>
      <vt:lpstr>proces data </vt:lpstr>
      <vt:lpstr>colour measurements </vt:lpstr>
      <vt:lpstr>particle size graphs</vt:lpstr>
      <vt:lpstr>particle size data</vt:lpstr>
    </vt:vector>
  </TitlesOfParts>
  <Company>Wageningen University and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WFBR Physics</dc:creator>
  <cp:lastModifiedBy>Nieuwland, Maaike</cp:lastModifiedBy>
  <cp:lastPrinted>2020-07-01T14:29:15Z</cp:lastPrinted>
  <dcterms:created xsi:type="dcterms:W3CDTF">2018-11-23T10:17:50Z</dcterms:created>
  <dcterms:modified xsi:type="dcterms:W3CDTF">2024-12-10T15:36:27Z</dcterms:modified>
</cp:coreProperties>
</file>